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65500" windowWidth="7680" windowHeight="8736" tabRatio="599" activeTab="0"/>
  </bookViews>
  <sheets>
    <sheet name="INHOUD" sheetId="1" r:id="rId1"/>
    <sheet name="Toelichting" sheetId="2" r:id="rId2"/>
    <sheet name="13PBEST01" sheetId="3" r:id="rId3"/>
    <sheet name="13PBEST02" sheetId="4" r:id="rId4"/>
    <sheet name="13PBEST03" sheetId="5" r:id="rId5"/>
  </sheets>
  <definedNames>
    <definedName name="_xlnm.Print_Area" localSheetId="2">'13PBEST01'!$A$1:$J$89</definedName>
    <definedName name="_xlnm.Print_Area" localSheetId="3">'13PBEST02'!$A$1:$J$90</definedName>
  </definedNames>
  <calcPr fullCalcOnLoad="1"/>
</workbook>
</file>

<file path=xl/sharedStrings.xml><?xml version="1.0" encoding="utf-8"?>
<sst xmlns="http://schemas.openxmlformats.org/spreadsheetml/2006/main" count="408" uniqueCount="89">
  <si>
    <t xml:space="preserve"> </t>
  </si>
  <si>
    <t>Totaal</t>
  </si>
  <si>
    <t>Mannen</t>
  </si>
  <si>
    <t>Vrouwen</t>
  </si>
  <si>
    <t xml:space="preserve">  Privaatrechtelijk</t>
  </si>
  <si>
    <t xml:space="preserve">  Provincie</t>
  </si>
  <si>
    <t xml:space="preserve">  Gemeente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</si>
  <si>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</si>
  <si>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</si>
  <si>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</si>
  <si>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</si>
  <si>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</si>
  <si>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</si>
  <si>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</si>
  <si>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</si>
  <si>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</si>
  <si>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</si>
  <si>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 xml:space="preserve">  Gemeenschapsonderwijs</t>
  </si>
  <si>
    <t>Bestuurspersoneel</t>
  </si>
  <si>
    <t>Buitengewoon basisonderwijs (3)</t>
  </si>
  <si>
    <t>(1) De personen die omwille van een tijdelijk ander ambt van onderwijsniveau veranderen, werden niet opgenomen.</t>
  </si>
  <si>
    <t>Gewoon secundair onderwijs (4)</t>
  </si>
  <si>
    <t>Buitengewoon secundair onderwijs (5)</t>
  </si>
  <si>
    <t>BUITENGEWOON BASISONDERWIJS (3)</t>
  </si>
  <si>
    <t>GEWOON SECUNDAIR ONDERWIJS (4)</t>
  </si>
  <si>
    <t>BUITENGEWOON SECUNDAIR ONDERWIJS (5)</t>
  </si>
  <si>
    <t xml:space="preserve">BESTUURSPERSONEEL PER ONDERWIJSNIVEAU </t>
  </si>
  <si>
    <t>coördinatie scholengemeenschap</t>
  </si>
  <si>
    <t>Gewoon kleuteronderwijs (2)</t>
  </si>
  <si>
    <t>Gewoon lager onderwijs (2)</t>
  </si>
  <si>
    <t>GEWOON KLEUTERONDERWIJS (2)</t>
  </si>
  <si>
    <t>GEWOON LAGER ONDERWIJS (2)</t>
  </si>
  <si>
    <t>de Vlaamse Gemeenschap, de adjunct-directeur.</t>
  </si>
  <si>
    <t>de adjunct-directeur.</t>
  </si>
  <si>
    <t>de directeur van een MPI van de Vlaamse Gemeenschap, de adjunct-directeur.</t>
  </si>
  <si>
    <t>adviseur,coördinator, de coördinator, de adjunct-directeur.</t>
  </si>
  <si>
    <t>adviseur coördinator, de adjunct-directeur.</t>
  </si>
  <si>
    <t xml:space="preserve">Als bestuurspersoneel wordt beschouwd : </t>
  </si>
  <si>
    <t>(2) in het gewoon basisonderwijs : de directeur,  de directeur van een kleuter-, lagere of basisschool, de adjunct-directeur.</t>
  </si>
  <si>
    <t xml:space="preserve">(4) in het gewoon secundair onderwijs : de directeur, de technisch adviseur, de technisch adviseur coördinator, de coördinator,  </t>
  </si>
  <si>
    <t>(5) in het buitengewoon secundair onderwijs : de directeur, de technisch adviseur, de technisch adviseur coördinator, de adjunct-directeur.</t>
  </si>
  <si>
    <t>(2) in het gewoon basisonderwijs : de directeur, de directeur van een kleuter-, lagere of basisschool, de adjunct-directeur.</t>
  </si>
  <si>
    <t xml:space="preserve">(4) in het gewoon secundair onderwijs : de directeur, de technisch adviseur, de technisch </t>
  </si>
  <si>
    <t xml:space="preserve">(5) in het buitengewoon secundair onderwijs : de directeur, de technisch adviseur, de technisch </t>
  </si>
  <si>
    <t>BESTUURSPERSONEEL PER ONDERWIJSNIVEAU</t>
  </si>
  <si>
    <t>BESTUURSPERSONEEL NAAR LEEFTIJD, ONDERWIJSNIVEAU EN GESLACHT</t>
  </si>
  <si>
    <t xml:space="preserve">Algemeen en Coördinerend directeurs, </t>
  </si>
  <si>
    <t>de adjunct-directeur secundair onderwijs, de technisch adviseur, de technisch adviseur coördinator.</t>
  </si>
  <si>
    <t>hoger onderwijs, de adjunct-directeur secundair onderwijs, de technisch adviseur, de technisch adviseur coördinator.</t>
  </si>
  <si>
    <t>(3) in het buitengewoon basisonderwijs : de directeur, de directeur van een lagere school, de directeur van een MPI van</t>
  </si>
  <si>
    <t xml:space="preserve">Algemeen en coördinerend directeur, </t>
  </si>
  <si>
    <t>directeur werd aangevraagd. Indien een algemeen of coördinerend directeur of directeur coördinatie scholengemeenschap</t>
  </si>
  <si>
    <t xml:space="preserve">(3) in het buitengewoon basisonderwijs : de directeur, de directeur van een lagere school, </t>
  </si>
  <si>
    <t>BESTUURSPERSONEEL</t>
  </si>
  <si>
    <t>Bestuurspersoneel per onderwijsniveau - aantal budgettaire fulltime-equivalenten</t>
  </si>
  <si>
    <t>Bestuurspersoneel per onderwijsniveau - aantal personen</t>
  </si>
  <si>
    <t>Bestuurspersoneel naar leeftijd, onderwijsniveau en geslacht - aantal personen</t>
  </si>
  <si>
    <t>Basiseducatie (7)</t>
  </si>
  <si>
    <t>Secundair volwassenenonderwijs (8)</t>
  </si>
  <si>
    <t>Hoger beroepsonderwijs van het volwassenenonderwijs (8)</t>
  </si>
  <si>
    <t>Deeltijds kunstonderwijs (9)</t>
  </si>
  <si>
    <t>directeur coördinatie scholengemeenschapg (10)</t>
  </si>
  <si>
    <t>(7) in de basiseducatie : de directeur en de stafmedewerker.</t>
  </si>
  <si>
    <t>(8) in het secundair volwassenenonderwijs en het hoger beroepsonderwijs van het volwassenenonderwijs : de directeur, de adjunct-directeur hoger onderwijs,</t>
  </si>
  <si>
    <t>(9) in het deeltijds kunstonderwijs : de directeur.</t>
  </si>
  <si>
    <t>(10) Alleen de algemeen en coördinerend directeurs werden opgenomen waarvoor een verlof mandaat algemeen of coördinerend directeur werd aangevraagd.</t>
  </si>
  <si>
    <t>(6) Zie toelichting onder de rubriek 'Personeel - toelichting, bft's en personen'</t>
  </si>
  <si>
    <t>(9) in het deeltijds kunstonderwijs: de directeur.</t>
  </si>
  <si>
    <t>BASISEDUCATIE (7)</t>
  </si>
  <si>
    <t>HOGER BEROEPSONDERWIJS VAN HET VOLWASSENENONDERWIJS (8)</t>
  </si>
  <si>
    <t>SECUNDAIR VOLWASSENENONDERWIJS (8)</t>
  </si>
  <si>
    <t>DEELTIJDS KUNSTONDERWIJS (9)</t>
  </si>
  <si>
    <t>(8) in het secundair volwassenenonderwijs en hoger beroepsonderwijs van het volwassenenonderwijs : de directeur, de adjunct-directeur</t>
  </si>
  <si>
    <t xml:space="preserve">(10) Alleen de algemeen en coördinerend directeurs werden opgenomen waarvoor een verlof mandaat algemeen of coördinerend </t>
  </si>
  <si>
    <t>directeur coördinatie scholengemeenschap (10)</t>
  </si>
  <si>
    <t>Algemeen en Coördinerend directeurs (10)</t>
  </si>
  <si>
    <r>
      <t xml:space="preserve">     Indien een algemeen of coördinerend directeur of directeur coördinatie scholengemeenschap ook directeur is, wordt deze </t>
    </r>
    <r>
      <rPr>
        <b/>
        <sz val="9"/>
        <rFont val="Arial"/>
        <family val="2"/>
      </rPr>
      <t>niet</t>
    </r>
    <r>
      <rPr>
        <sz val="9"/>
        <rFont val="Arial"/>
        <family val="2"/>
      </rPr>
      <t xml:space="preserve"> bij de directeurs geteld</t>
    </r>
  </si>
  <si>
    <r>
      <t xml:space="preserve">     maar </t>
    </r>
    <r>
      <rPr>
        <b/>
        <sz val="9"/>
        <rFont val="Arial"/>
        <family val="2"/>
      </rPr>
      <t xml:space="preserve">wel </t>
    </r>
    <r>
      <rPr>
        <sz val="9"/>
        <rFont val="Arial"/>
        <family val="2"/>
      </rPr>
      <t>bij de algemeen en coördinerend directeurs of directeurs coördinatie scholengemeenschap.</t>
    </r>
  </si>
  <si>
    <r>
      <t xml:space="preserve">ook directeur is, wordt deze </t>
    </r>
    <r>
      <rPr>
        <b/>
        <sz val="9"/>
        <rFont val="Arial"/>
        <family val="2"/>
      </rPr>
      <t>niet</t>
    </r>
    <r>
      <rPr>
        <sz val="9"/>
        <rFont val="Arial"/>
        <family val="2"/>
      </rPr>
      <t xml:space="preserve"> bij de directeurs geteld maar </t>
    </r>
    <r>
      <rPr>
        <b/>
        <sz val="9"/>
        <rFont val="Arial"/>
        <family val="2"/>
      </rPr>
      <t xml:space="preserve">wel </t>
    </r>
    <r>
      <rPr>
        <sz val="9"/>
        <rFont val="Arial"/>
        <family val="2"/>
      </rPr>
      <t>bij de algemeen en coördinerend directeurs of directeurs</t>
    </r>
  </si>
  <si>
    <t>Budgettaire fulltime-equivalenten</t>
  </si>
  <si>
    <t>Aantal personen</t>
  </si>
  <si>
    <t>HBO5 verpleegkunde (6)</t>
  </si>
  <si>
    <t>Schooljaar 2013-2014</t>
  </si>
  <si>
    <t xml:space="preserve">Aantal budgettaire fulltime-equivalenten (inclusief alle vervangingen, TBS+ en Bonus) - januari 2014 (1) </t>
  </si>
  <si>
    <t>Aantal personen (inclusief alle vervangingen, TBS+ en Bonus) -  januari 2014 (1)</t>
  </si>
  <si>
    <t>Aantal personen (inclusief alle vervangingen, TBS+ en Bonus) - januari 2014 (1)</t>
  </si>
  <si>
    <t>13PBEST01</t>
  </si>
  <si>
    <t>13PBEST02</t>
  </si>
  <si>
    <t>13PBEST03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</si>
</sst>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0.0"/>
    <numFmt numFmtId="166" formatCode="0.000000"/>
    <numFmt numFmtId="167" formatCode="#,##0.0"/>
    <numFmt numFmtId="168" formatCode="0.000%"/>
    <numFmt numFmtId="169" formatCode="0.0%"/>
    <numFmt numFmtId="170" formatCode="0.0000%"/>
    <numFmt numFmtId="171" formatCode="#,##0.0;0.0;&quot;-&quot;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10"/>
      <name val="Optimum"/>
      <family val="0"/>
    </font>
    <font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3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" fontId="4" fillId="0" borderId="0" applyFont="0" applyFill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169" fontId="3" fillId="0" borderId="0" applyFont="0" applyFill="0" applyBorder="0" applyAlignment="0" applyProtection="0"/>
    <xf numFmtId="10" fontId="3" fillId="0" borderId="0">
      <alignment/>
      <protection/>
    </xf>
    <xf numFmtId="168" fontId="3" fillId="0" borderId="0" applyFont="0" applyFill="0" applyBorder="0" applyAlignment="0" applyProtection="0"/>
    <xf numFmtId="170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Continuous"/>
    </xf>
    <xf numFmtId="3" fontId="0" fillId="0" borderId="10" xfId="0" applyNumberFormat="1" applyFont="1" applyBorder="1" applyAlignment="1">
      <alignment horizontal="centerContinuous"/>
    </xf>
    <xf numFmtId="164" fontId="0" fillId="0" borderId="1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 horizontal="centerContinuous"/>
    </xf>
    <xf numFmtId="3" fontId="0" fillId="0" borderId="10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0" fillId="0" borderId="0" xfId="0" applyFont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18" xfId="0" applyNumberFormat="1" applyFont="1" applyBorder="1" applyAlignment="1">
      <alignment horizontal="right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3" fontId="0" fillId="0" borderId="12" xfId="0" applyNumberFormat="1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3" fontId="6" fillId="0" borderId="0" xfId="0" applyNumberFormat="1" applyFont="1" applyAlignment="1">
      <alignment horizontal="left"/>
    </xf>
    <xf numFmtId="49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3" fontId="0" fillId="0" borderId="15" xfId="0" applyNumberFormat="1" applyFont="1" applyBorder="1" applyAlignment="1">
      <alignment horizontal="left"/>
    </xf>
    <xf numFmtId="3" fontId="0" fillId="0" borderId="2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171" fontId="0" fillId="0" borderId="0" xfId="0" applyNumberForma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ill="1" applyAlignment="1">
      <alignment/>
    </xf>
    <xf numFmtId="3" fontId="0" fillId="0" borderId="11" xfId="0" applyNumberFormat="1" applyFont="1" applyFill="1" applyBorder="1" applyAlignment="1">
      <alignment horizontal="centerContinuous"/>
    </xf>
    <xf numFmtId="3" fontId="0" fillId="0" borderId="10" xfId="0" applyNumberFormat="1" applyFont="1" applyFill="1" applyBorder="1" applyAlignment="1">
      <alignment horizontal="centerContinuous"/>
    </xf>
    <xf numFmtId="164" fontId="0" fillId="0" borderId="16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15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 horizontal="centerContinuous"/>
    </xf>
    <xf numFmtId="164" fontId="0" fillId="0" borderId="10" xfId="0" applyNumberFormat="1" applyFont="1" applyFill="1" applyBorder="1" applyAlignment="1">
      <alignment horizontal="centerContinuous"/>
    </xf>
    <xf numFmtId="171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/>
    </xf>
    <xf numFmtId="171" fontId="0" fillId="0" borderId="12" xfId="0" applyNumberFormat="1" applyFill="1" applyBorder="1" applyAlignment="1">
      <alignment/>
    </xf>
    <xf numFmtId="171" fontId="0" fillId="0" borderId="19" xfId="0" applyNumberFormat="1" applyFill="1" applyBorder="1" applyAlignment="1">
      <alignment/>
    </xf>
    <xf numFmtId="164" fontId="0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2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</cellXfs>
  <cellStyles count="59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Invoer" xfId="48"/>
    <cellStyle name="Comma" xfId="49"/>
    <cellStyle name="Comma [0]" xfId="50"/>
    <cellStyle name="komma1nul" xfId="51"/>
    <cellStyle name="komma2nul" xfId="52"/>
    <cellStyle name="Kop 1" xfId="53"/>
    <cellStyle name="Kop 2" xfId="54"/>
    <cellStyle name="Kop 3" xfId="55"/>
    <cellStyle name="Kop 4" xfId="56"/>
    <cellStyle name="Neutraal" xfId="57"/>
    <cellStyle name="nieuw" xfId="58"/>
    <cellStyle name="Notitie" xfId="59"/>
    <cellStyle name="Ongeldig" xfId="60"/>
    <cellStyle name="perc1nul" xfId="61"/>
    <cellStyle name="perc2nul" xfId="62"/>
    <cellStyle name="perc3nul" xfId="63"/>
    <cellStyle name="perc4" xfId="64"/>
    <cellStyle name="Percent" xfId="65"/>
    <cellStyle name="Titel" xfId="66"/>
    <cellStyle name="Totaal" xfId="67"/>
    <cellStyle name="Uitvoer" xfId="68"/>
    <cellStyle name="Currency" xfId="69"/>
    <cellStyle name="Currency [0]" xfId="70"/>
    <cellStyle name="Verklarende tekst" xfId="71"/>
    <cellStyle name="Waarschuwingsteks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12</xdr:col>
      <xdr:colOff>247650</xdr:colOff>
      <xdr:row>14</xdr:row>
      <xdr:rowOff>152400</xdr:rowOff>
    </xdr:to>
    <xdr:sp>
      <xdr:nvSpPr>
        <xdr:cNvPr id="1" name="Tekst 1"/>
        <xdr:cNvSpPr txBox="1">
          <a:spLocks noChangeArrowheads="1"/>
        </xdr:cNvSpPr>
      </xdr:nvSpPr>
      <xdr:spPr>
        <a:xfrm>
          <a:off x="19050" y="9525"/>
          <a:ext cx="7543800" cy="2409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Berekeningswijze bestuurspersoneel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het elektronisch personeelsdossier worden alle opdrachten van alle onderwijspersoneel geregistreerd.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de betalingsdatabank worden alle betalingen van alle onderwijspersoneel geregistreerd. Hierbij worden de personeelsleden gekoppeld aan het onderwijsniveau en soort onderwijs waar ze hun grootste opdracht uitoefenen.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Hierdoor kan er voor sommige personeelsleden een verschillend onderwijsniveau of verschillende onderwijssoort worden toegekend in beide databanken.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Voor de bepaling van de bestuursambten worden alleen deze personeelsleden waarbij in beide databanken het onderwijsniveau hetzelfde is, opgenomen. Wanneer het verschil wordt bepaald tussen bestuurs- en onderwijzend personeel en bestuurspersoneel zou anders teveel bestuurspersoneel worden afgetrokken in het desbetreffende onderwijsniveau.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pane xSplit="14916" topLeftCell="P1" activePane="topLeft" state="split"/>
      <selection pane="topLeft" activeCell="G18" sqref="F18:G18"/>
      <selection pane="topRight" activeCell="P1" sqref="P1"/>
    </sheetView>
  </sheetViews>
  <sheetFormatPr defaultColWidth="9.140625" defaultRowHeight="12.75"/>
  <cols>
    <col min="2" max="2" width="4.421875" style="0" customWidth="1"/>
  </cols>
  <sheetData>
    <row r="1" ht="15">
      <c r="A1" s="86" t="s">
        <v>53</v>
      </c>
    </row>
    <row r="2" ht="12.75">
      <c r="A2" s="84"/>
    </row>
    <row r="3" ht="12.75">
      <c r="A3" s="84" t="s">
        <v>79</v>
      </c>
    </row>
    <row r="4" spans="1:3" ht="12.75">
      <c r="A4" t="s">
        <v>86</v>
      </c>
      <c r="C4" s="85" t="s">
        <v>54</v>
      </c>
    </row>
    <row r="5" ht="12.75">
      <c r="C5" s="85"/>
    </row>
    <row r="6" spans="1:3" ht="12.75">
      <c r="A6" s="84" t="s">
        <v>80</v>
      </c>
      <c r="C6" s="85"/>
    </row>
    <row r="7" spans="1:3" ht="12.75">
      <c r="A7" t="s">
        <v>87</v>
      </c>
      <c r="C7" s="85" t="s">
        <v>55</v>
      </c>
    </row>
    <row r="8" spans="1:3" ht="12.75">
      <c r="A8" t="s">
        <v>88</v>
      </c>
      <c r="C8" s="85" t="s">
        <v>56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2" sqref="Q32"/>
    </sheetView>
  </sheetViews>
  <sheetFormatPr defaultColWidth="9.140625" defaultRowHeight="12.75"/>
  <sheetData/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1">
      <selection activeCell="C25" sqref="C25"/>
    </sheetView>
  </sheetViews>
  <sheetFormatPr defaultColWidth="9.28125" defaultRowHeight="12.75"/>
  <cols>
    <col min="1" max="1" width="36.28125" style="4" customWidth="1"/>
    <col min="2" max="10" width="9.28125" style="4" customWidth="1"/>
    <col min="11" max="16384" width="9.28125" style="4" customWidth="1"/>
  </cols>
  <sheetData>
    <row r="1" spans="1:10" ht="12.75">
      <c r="A1" s="1" t="s">
        <v>82</v>
      </c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26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83</v>
      </c>
      <c r="B4" s="7"/>
      <c r="C4" s="7"/>
      <c r="D4" s="7"/>
      <c r="E4" s="6"/>
      <c r="F4" s="6"/>
      <c r="G4" s="6"/>
      <c r="H4" s="6"/>
      <c r="I4" s="6"/>
      <c r="J4" s="6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18</v>
      </c>
      <c r="C6" s="10"/>
      <c r="D6" s="10"/>
      <c r="E6" s="9" t="s">
        <v>50</v>
      </c>
      <c r="F6" s="10"/>
      <c r="G6" s="10"/>
      <c r="H6" s="9" t="s">
        <v>1</v>
      </c>
      <c r="I6" s="10"/>
      <c r="J6" s="10"/>
    </row>
    <row r="7" spans="1:10" ht="12.75">
      <c r="A7" s="3"/>
      <c r="B7" s="47"/>
      <c r="C7" s="48"/>
      <c r="D7" s="48"/>
      <c r="E7" s="94" t="s">
        <v>61</v>
      </c>
      <c r="F7" s="95"/>
      <c r="G7" s="96"/>
      <c r="H7" s="47"/>
      <c r="I7" s="48"/>
      <c r="J7" s="48"/>
    </row>
    <row r="8" spans="1:10" s="32" customFormat="1" ht="12.75">
      <c r="A8" s="26"/>
      <c r="B8" s="35" t="s">
        <v>2</v>
      </c>
      <c r="C8" s="36" t="s">
        <v>3</v>
      </c>
      <c r="D8" s="36" t="s">
        <v>1</v>
      </c>
      <c r="E8" s="35" t="s">
        <v>2</v>
      </c>
      <c r="F8" s="36" t="s">
        <v>3</v>
      </c>
      <c r="G8" s="36" t="s">
        <v>1</v>
      </c>
      <c r="H8" s="35" t="s">
        <v>2</v>
      </c>
      <c r="I8" s="36" t="s">
        <v>3</v>
      </c>
      <c r="J8" s="36" t="s">
        <v>1</v>
      </c>
    </row>
    <row r="9" spans="1:10" ht="12.75">
      <c r="A9" s="1" t="s">
        <v>28</v>
      </c>
      <c r="B9" s="11"/>
      <c r="C9" s="12"/>
      <c r="D9" s="12"/>
      <c r="E9" s="11"/>
      <c r="F9" s="12"/>
      <c r="G9" s="12"/>
      <c r="H9" s="11"/>
      <c r="I9" s="12"/>
      <c r="J9" s="12"/>
    </row>
    <row r="10" spans="1:10" ht="12.75">
      <c r="A10" s="2" t="s">
        <v>17</v>
      </c>
      <c r="B10" s="87">
        <v>0</v>
      </c>
      <c r="C10" s="88">
        <v>3</v>
      </c>
      <c r="D10" s="39">
        <f>SUM(B10:C10)</f>
        <v>3</v>
      </c>
      <c r="E10" s="46">
        <v>0</v>
      </c>
      <c r="F10" s="46">
        <v>0</v>
      </c>
      <c r="G10" s="12">
        <f>SUM(E10:F10)</f>
        <v>0</v>
      </c>
      <c r="H10" s="11">
        <f aca="true" t="shared" si="0" ref="H10:I13">SUM(B10,E10)</f>
        <v>0</v>
      </c>
      <c r="I10" s="12">
        <f t="shared" si="0"/>
        <v>3</v>
      </c>
      <c r="J10" s="12">
        <f>SUM(H10:I10)</f>
        <v>3</v>
      </c>
    </row>
    <row r="11" spans="1:10" ht="12.75">
      <c r="A11" s="2" t="s">
        <v>4</v>
      </c>
      <c r="B11" s="87">
        <v>30</v>
      </c>
      <c r="C11" s="88">
        <v>132</v>
      </c>
      <c r="D11" s="39">
        <f>SUM(B11:C11)</f>
        <v>162</v>
      </c>
      <c r="E11" s="46">
        <v>2</v>
      </c>
      <c r="F11" s="46">
        <v>1</v>
      </c>
      <c r="G11" s="12">
        <f>SUM(E11:F11)</f>
        <v>3</v>
      </c>
      <c r="H11" s="11">
        <f t="shared" si="0"/>
        <v>32</v>
      </c>
      <c r="I11" s="12">
        <f t="shared" si="0"/>
        <v>133</v>
      </c>
      <c r="J11" s="12">
        <f>SUM(H11:I11)</f>
        <v>165</v>
      </c>
    </row>
    <row r="12" spans="1:10" ht="12.75">
      <c r="A12" s="62" t="s">
        <v>5</v>
      </c>
      <c r="B12" s="46">
        <v>0</v>
      </c>
      <c r="C12" s="88">
        <v>1</v>
      </c>
      <c r="D12" s="39">
        <f>SUM(B12:C12)</f>
        <v>1</v>
      </c>
      <c r="E12" s="46">
        <v>0</v>
      </c>
      <c r="F12" s="46">
        <v>0</v>
      </c>
      <c r="G12" s="12">
        <f>SUM(E12:F12)</f>
        <v>0</v>
      </c>
      <c r="H12" s="13">
        <f t="shared" si="0"/>
        <v>0</v>
      </c>
      <c r="I12" s="12">
        <f t="shared" si="0"/>
        <v>1</v>
      </c>
      <c r="J12" s="12">
        <f>SUM(H12:I12)</f>
        <v>1</v>
      </c>
    </row>
    <row r="13" spans="1:10" ht="12.75">
      <c r="A13" s="3" t="s">
        <v>6</v>
      </c>
      <c r="B13" s="90">
        <v>2</v>
      </c>
      <c r="C13" s="91">
        <v>32</v>
      </c>
      <c r="D13" s="42">
        <f>SUM(B13:C13)</f>
        <v>34</v>
      </c>
      <c r="E13" s="46">
        <v>0</v>
      </c>
      <c r="F13" s="46">
        <v>0</v>
      </c>
      <c r="G13" s="12">
        <f>SUM(E13:F13)</f>
        <v>0</v>
      </c>
      <c r="H13" s="11">
        <f t="shared" si="0"/>
        <v>2</v>
      </c>
      <c r="I13" s="12">
        <f t="shared" si="0"/>
        <v>32</v>
      </c>
      <c r="J13" s="12">
        <f>SUM(H13:I13)</f>
        <v>34</v>
      </c>
    </row>
    <row r="14" spans="1:10" s="17" customFormat="1" ht="12.75">
      <c r="A14" s="14" t="s">
        <v>1</v>
      </c>
      <c r="B14" s="15">
        <f aca="true" t="shared" si="1" ref="B14:J14">SUM(B10:B13)</f>
        <v>32</v>
      </c>
      <c r="C14" s="16">
        <f t="shared" si="1"/>
        <v>168</v>
      </c>
      <c r="D14" s="16">
        <f t="shared" si="1"/>
        <v>200</v>
      </c>
      <c r="E14" s="15">
        <f t="shared" si="1"/>
        <v>2</v>
      </c>
      <c r="F14" s="16">
        <f t="shared" si="1"/>
        <v>1</v>
      </c>
      <c r="G14" s="16">
        <f t="shared" si="1"/>
        <v>3</v>
      </c>
      <c r="H14" s="15">
        <f t="shared" si="1"/>
        <v>34</v>
      </c>
      <c r="I14" s="16">
        <f t="shared" si="1"/>
        <v>169</v>
      </c>
      <c r="J14" s="16">
        <f t="shared" si="1"/>
        <v>203</v>
      </c>
    </row>
    <row r="15" spans="1:10" s="32" customFormat="1" ht="12.75">
      <c r="A15" s="55"/>
      <c r="B15" s="56"/>
      <c r="C15" s="55"/>
      <c r="D15" s="55"/>
      <c r="E15" s="56"/>
      <c r="F15" s="55"/>
      <c r="G15" s="55"/>
      <c r="H15" s="56"/>
      <c r="I15" s="55"/>
      <c r="J15" s="55"/>
    </row>
    <row r="16" spans="1:10" ht="12.75">
      <c r="A16" s="1" t="s">
        <v>29</v>
      </c>
      <c r="B16" s="11"/>
      <c r="C16" s="12"/>
      <c r="D16" s="12"/>
      <c r="E16" s="11"/>
      <c r="F16" s="12"/>
      <c r="G16" s="12"/>
      <c r="H16" s="11"/>
      <c r="I16" s="12"/>
      <c r="J16" s="12"/>
    </row>
    <row r="17" spans="1:10" ht="12.75">
      <c r="A17" s="2" t="s">
        <v>17</v>
      </c>
      <c r="B17" s="37">
        <v>130</v>
      </c>
      <c r="C17" s="38">
        <v>258</v>
      </c>
      <c r="D17" s="39">
        <f>SUM(B17:C17)</f>
        <v>388</v>
      </c>
      <c r="E17">
        <v>11</v>
      </c>
      <c r="F17" s="46">
        <v>9</v>
      </c>
      <c r="G17" s="12">
        <f>SUM(E17:F17)</f>
        <v>20</v>
      </c>
      <c r="H17" s="11">
        <f aca="true" t="shared" si="2" ref="H17:I20">SUM(B17,E17)</f>
        <v>141</v>
      </c>
      <c r="I17" s="12">
        <f t="shared" si="2"/>
        <v>267</v>
      </c>
      <c r="J17" s="12">
        <f>SUM(H17:I17)</f>
        <v>408</v>
      </c>
    </row>
    <row r="18" spans="1:10" ht="12.75">
      <c r="A18" s="2" t="s">
        <v>4</v>
      </c>
      <c r="B18" s="37">
        <v>713</v>
      </c>
      <c r="C18" s="38">
        <v>706</v>
      </c>
      <c r="D18" s="39">
        <f>SUM(B18:C18)</f>
        <v>1419</v>
      </c>
      <c r="E18" s="46">
        <v>55</v>
      </c>
      <c r="F18" s="46">
        <v>24</v>
      </c>
      <c r="G18" s="12">
        <f>SUM(E18:F18)</f>
        <v>79</v>
      </c>
      <c r="H18" s="11">
        <f t="shared" si="2"/>
        <v>768</v>
      </c>
      <c r="I18" s="12">
        <f t="shared" si="2"/>
        <v>730</v>
      </c>
      <c r="J18" s="12">
        <f>SUM(H18:I18)</f>
        <v>1498</v>
      </c>
    </row>
    <row r="19" spans="1:10" ht="12.75">
      <c r="A19" s="2" t="s">
        <v>5</v>
      </c>
      <c r="B19" s="37">
        <v>1</v>
      </c>
      <c r="C19" s="46">
        <v>0</v>
      </c>
      <c r="D19" s="39">
        <f>SUM(B19:C19)</f>
        <v>1</v>
      </c>
      <c r="E19" s="46">
        <v>0</v>
      </c>
      <c r="F19" s="46">
        <v>0</v>
      </c>
      <c r="G19" s="12">
        <f>SUM(E19:F19)</f>
        <v>0</v>
      </c>
      <c r="H19" s="13">
        <f t="shared" si="2"/>
        <v>1</v>
      </c>
      <c r="I19" s="12">
        <f t="shared" si="2"/>
        <v>0</v>
      </c>
      <c r="J19" s="12">
        <f>SUM(H19:I19)</f>
        <v>1</v>
      </c>
    </row>
    <row r="20" spans="1:10" ht="12.75">
      <c r="A20" s="3" t="s">
        <v>6</v>
      </c>
      <c r="B20" s="40">
        <v>224</v>
      </c>
      <c r="C20" s="41">
        <v>324</v>
      </c>
      <c r="D20" s="42">
        <f>SUM(B20:C20)</f>
        <v>548</v>
      </c>
      <c r="E20" s="46">
        <v>13</v>
      </c>
      <c r="F20" s="46">
        <v>6</v>
      </c>
      <c r="G20" s="12">
        <f>SUM(E20:F20)</f>
        <v>19</v>
      </c>
      <c r="H20" s="11">
        <f t="shared" si="2"/>
        <v>237</v>
      </c>
      <c r="I20" s="12">
        <f t="shared" si="2"/>
        <v>330</v>
      </c>
      <c r="J20" s="12">
        <f>SUM(H20:I20)</f>
        <v>567</v>
      </c>
    </row>
    <row r="21" spans="1:10" s="17" customFormat="1" ht="12.75">
      <c r="A21" s="14" t="s">
        <v>1</v>
      </c>
      <c r="B21" s="15">
        <f>SUM(B17:B20)</f>
        <v>1068</v>
      </c>
      <c r="C21" s="16">
        <f aca="true" t="shared" si="3" ref="C21:J21">SUM(C17:C20)</f>
        <v>1288</v>
      </c>
      <c r="D21" s="16">
        <f t="shared" si="3"/>
        <v>2356</v>
      </c>
      <c r="E21" s="15">
        <f t="shared" si="3"/>
        <v>79</v>
      </c>
      <c r="F21" s="16">
        <f t="shared" si="3"/>
        <v>39</v>
      </c>
      <c r="G21" s="16">
        <f t="shared" si="3"/>
        <v>118</v>
      </c>
      <c r="H21" s="15">
        <f t="shared" si="3"/>
        <v>1147</v>
      </c>
      <c r="I21" s="16">
        <f t="shared" si="3"/>
        <v>1327</v>
      </c>
      <c r="J21" s="16">
        <f t="shared" si="3"/>
        <v>2474</v>
      </c>
    </row>
    <row r="22" spans="1:10" ht="12.75">
      <c r="A22" s="3"/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1" t="s">
        <v>19</v>
      </c>
      <c r="B23" s="11"/>
      <c r="C23" s="12"/>
      <c r="D23" s="12"/>
      <c r="E23" s="11"/>
      <c r="F23" s="12"/>
      <c r="G23" s="12"/>
      <c r="H23" s="11"/>
      <c r="I23" s="12"/>
      <c r="J23" s="12"/>
    </row>
    <row r="24" spans="1:10" ht="12.75">
      <c r="A24" s="2" t="s">
        <v>17</v>
      </c>
      <c r="B24" s="37">
        <v>17</v>
      </c>
      <c r="C24" s="38">
        <v>28</v>
      </c>
      <c r="D24" s="39">
        <f>SUM(B24:C24)</f>
        <v>45</v>
      </c>
      <c r="E24" s="46">
        <v>1</v>
      </c>
      <c r="F24" s="46">
        <v>1</v>
      </c>
      <c r="G24" s="12">
        <f>SUM(E24:F24)</f>
        <v>2</v>
      </c>
      <c r="H24" s="11">
        <f aca="true" t="shared" si="4" ref="H24:I27">SUM(B24,E24)</f>
        <v>18</v>
      </c>
      <c r="I24" s="12">
        <f t="shared" si="4"/>
        <v>29</v>
      </c>
      <c r="J24" s="12">
        <f>SUM(H24:I24)</f>
        <v>47</v>
      </c>
    </row>
    <row r="25" spans="1:10" ht="12.75">
      <c r="A25" s="2" t="s">
        <v>4</v>
      </c>
      <c r="B25" s="37">
        <v>57</v>
      </c>
      <c r="C25" s="38">
        <v>74</v>
      </c>
      <c r="D25" s="39">
        <f>SUM(B25:C25)</f>
        <v>131</v>
      </c>
      <c r="E25" s="46">
        <v>0</v>
      </c>
      <c r="F25" s="46">
        <v>0</v>
      </c>
      <c r="G25" s="12">
        <f>SUM(E25:F25)</f>
        <v>0</v>
      </c>
      <c r="H25" s="11">
        <f t="shared" si="4"/>
        <v>57</v>
      </c>
      <c r="I25" s="12">
        <f t="shared" si="4"/>
        <v>74</v>
      </c>
      <c r="J25" s="12">
        <f>SUM(H25:I25)</f>
        <v>131</v>
      </c>
    </row>
    <row r="26" spans="1:10" ht="12.75">
      <c r="A26" s="2" t="s">
        <v>5</v>
      </c>
      <c r="B26" s="37">
        <v>2</v>
      </c>
      <c r="C26" s="38">
        <v>2</v>
      </c>
      <c r="D26" s="43">
        <f>SUM(B26:C26)</f>
        <v>4</v>
      </c>
      <c r="E26" s="46">
        <v>0</v>
      </c>
      <c r="F26" s="46">
        <v>0</v>
      </c>
      <c r="G26" s="18">
        <f>SUM(E26:F26)</f>
        <v>0</v>
      </c>
      <c r="H26" s="13">
        <f t="shared" si="4"/>
        <v>2</v>
      </c>
      <c r="I26" s="18">
        <f t="shared" si="4"/>
        <v>2</v>
      </c>
      <c r="J26" s="18">
        <f>SUM(H26:I26)</f>
        <v>4</v>
      </c>
    </row>
    <row r="27" spans="1:10" ht="12.75">
      <c r="A27" s="2" t="s">
        <v>6</v>
      </c>
      <c r="B27" s="40">
        <v>9</v>
      </c>
      <c r="C27" s="41">
        <v>22</v>
      </c>
      <c r="D27" s="42">
        <f>SUM(B27:C27)</f>
        <v>31</v>
      </c>
      <c r="E27" s="46">
        <v>1</v>
      </c>
      <c r="F27" s="46">
        <v>0</v>
      </c>
      <c r="G27" s="12">
        <f>SUM(E27:F27)</f>
        <v>1</v>
      </c>
      <c r="H27" s="11">
        <f t="shared" si="4"/>
        <v>10</v>
      </c>
      <c r="I27" s="12">
        <f t="shared" si="4"/>
        <v>22</v>
      </c>
      <c r="J27" s="12">
        <f>SUM(H27:I27)</f>
        <v>32</v>
      </c>
    </row>
    <row r="28" spans="1:10" s="17" customFormat="1" ht="12.75">
      <c r="A28" s="19" t="s">
        <v>1</v>
      </c>
      <c r="B28" s="15">
        <f aca="true" t="shared" si="5" ref="B28:J28">SUM(B24:B27)</f>
        <v>85</v>
      </c>
      <c r="C28" s="16">
        <f t="shared" si="5"/>
        <v>126</v>
      </c>
      <c r="D28" s="16">
        <f t="shared" si="5"/>
        <v>211</v>
      </c>
      <c r="E28" s="15">
        <f t="shared" si="5"/>
        <v>2</v>
      </c>
      <c r="F28" s="16">
        <f t="shared" si="5"/>
        <v>1</v>
      </c>
      <c r="G28" s="16">
        <f t="shared" si="5"/>
        <v>3</v>
      </c>
      <c r="H28" s="15">
        <f t="shared" si="5"/>
        <v>87</v>
      </c>
      <c r="I28" s="16">
        <f t="shared" si="5"/>
        <v>127</v>
      </c>
      <c r="J28" s="16">
        <f t="shared" si="5"/>
        <v>214</v>
      </c>
    </row>
    <row r="29" spans="1:10" ht="12.75">
      <c r="A29" s="2"/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1" t="s">
        <v>21</v>
      </c>
      <c r="B30" s="11"/>
      <c r="C30" s="12"/>
      <c r="D30" s="12"/>
      <c r="E30" s="11"/>
      <c r="F30" s="12"/>
      <c r="G30" s="12"/>
      <c r="H30" s="11"/>
      <c r="I30" s="12"/>
      <c r="J30" s="12"/>
    </row>
    <row r="31" spans="1:10" ht="12.75">
      <c r="A31" s="2" t="s">
        <v>17</v>
      </c>
      <c r="B31" s="37">
        <v>273</v>
      </c>
      <c r="C31" s="38">
        <v>213</v>
      </c>
      <c r="D31" s="39">
        <f>SUM(B31:C31)</f>
        <v>486</v>
      </c>
      <c r="E31">
        <v>25</v>
      </c>
      <c r="F31">
        <v>7</v>
      </c>
      <c r="G31" s="12">
        <f>SUM(E31:F31)</f>
        <v>32</v>
      </c>
      <c r="H31" s="11">
        <f aca="true" t="shared" si="6" ref="H31:I34">SUM(B31,E31)</f>
        <v>298</v>
      </c>
      <c r="I31" s="12">
        <f t="shared" si="6"/>
        <v>220</v>
      </c>
      <c r="J31" s="12">
        <f>SUM(H31:I31)</f>
        <v>518</v>
      </c>
    </row>
    <row r="32" spans="1:10" ht="12.75">
      <c r="A32" s="2" t="s">
        <v>4</v>
      </c>
      <c r="B32" s="87">
        <v>1046</v>
      </c>
      <c r="C32" s="88">
        <v>564</v>
      </c>
      <c r="D32" s="39">
        <f>SUM(B32:C32)</f>
        <v>1610</v>
      </c>
      <c r="E32">
        <v>34</v>
      </c>
      <c r="F32">
        <v>12</v>
      </c>
      <c r="G32" s="12">
        <f>SUM(E32:F32)</f>
        <v>46</v>
      </c>
      <c r="H32" s="11">
        <f t="shared" si="6"/>
        <v>1080</v>
      </c>
      <c r="I32" s="12">
        <f t="shared" si="6"/>
        <v>576</v>
      </c>
      <c r="J32" s="12">
        <f>SUM(H32:I32)</f>
        <v>1656</v>
      </c>
    </row>
    <row r="33" spans="1:10" ht="12.75">
      <c r="A33" s="2" t="s">
        <v>5</v>
      </c>
      <c r="B33" s="37">
        <v>83</v>
      </c>
      <c r="C33" s="38">
        <v>34</v>
      </c>
      <c r="D33" s="39">
        <f>SUM(B33:C33)</f>
        <v>117</v>
      </c>
      <c r="E33" s="46">
        <v>2</v>
      </c>
      <c r="F33" s="46">
        <v>1</v>
      </c>
      <c r="G33" s="12">
        <f>SUM(E33:F33)</f>
        <v>3</v>
      </c>
      <c r="H33" s="11">
        <f t="shared" si="6"/>
        <v>85</v>
      </c>
      <c r="I33" s="12">
        <f t="shared" si="6"/>
        <v>35</v>
      </c>
      <c r="J33" s="12">
        <f>SUM(H33:I33)</f>
        <v>120</v>
      </c>
    </row>
    <row r="34" spans="1:10" ht="12.75">
      <c r="A34" s="3" t="s">
        <v>6</v>
      </c>
      <c r="B34" s="40">
        <v>96</v>
      </c>
      <c r="C34" s="41">
        <v>63</v>
      </c>
      <c r="D34" s="42">
        <f>SUM(B34:C34)</f>
        <v>159</v>
      </c>
      <c r="E34" s="46">
        <v>5</v>
      </c>
      <c r="F34" s="46">
        <v>0</v>
      </c>
      <c r="G34" s="12">
        <f>SUM(E34:F34)</f>
        <v>5</v>
      </c>
      <c r="H34" s="11">
        <f t="shared" si="6"/>
        <v>101</v>
      </c>
      <c r="I34" s="12">
        <f t="shared" si="6"/>
        <v>63</v>
      </c>
      <c r="J34" s="12">
        <f>SUM(H34:I34)</f>
        <v>164</v>
      </c>
    </row>
    <row r="35" spans="1:10" s="17" customFormat="1" ht="12.75">
      <c r="A35" s="14" t="s">
        <v>1</v>
      </c>
      <c r="B35" s="15">
        <f aca="true" t="shared" si="7" ref="B35:J35">SUM(B31:B34)</f>
        <v>1498</v>
      </c>
      <c r="C35" s="16">
        <f t="shared" si="7"/>
        <v>874</v>
      </c>
      <c r="D35" s="16">
        <f t="shared" si="7"/>
        <v>2372</v>
      </c>
      <c r="E35" s="15">
        <f t="shared" si="7"/>
        <v>66</v>
      </c>
      <c r="F35" s="16">
        <f t="shared" si="7"/>
        <v>20</v>
      </c>
      <c r="G35" s="16">
        <f t="shared" si="7"/>
        <v>86</v>
      </c>
      <c r="H35" s="15">
        <f t="shared" si="7"/>
        <v>1564</v>
      </c>
      <c r="I35" s="16">
        <f t="shared" si="7"/>
        <v>894</v>
      </c>
      <c r="J35" s="16">
        <f t="shared" si="7"/>
        <v>2458</v>
      </c>
    </row>
    <row r="36" spans="1:10" ht="12.75">
      <c r="A36" s="3"/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1" t="s">
        <v>22</v>
      </c>
      <c r="B37" s="11"/>
      <c r="C37" s="12"/>
      <c r="D37" s="12"/>
      <c r="E37" s="11"/>
      <c r="F37" s="12"/>
      <c r="G37" s="12"/>
      <c r="H37" s="11"/>
      <c r="I37" s="12"/>
      <c r="J37" s="12"/>
    </row>
    <row r="38" spans="1:10" ht="12.75">
      <c r="A38" s="2" t="s">
        <v>17</v>
      </c>
      <c r="B38" s="37">
        <v>40</v>
      </c>
      <c r="C38" s="38">
        <v>40</v>
      </c>
      <c r="D38" s="39">
        <f>SUM(B38:C38)</f>
        <v>80</v>
      </c>
      <c r="E38" s="11">
        <v>0</v>
      </c>
      <c r="F38" s="12">
        <v>0</v>
      </c>
      <c r="G38" s="12">
        <f>SUM(E38:F38)</f>
        <v>0</v>
      </c>
      <c r="H38" s="11">
        <f aca="true" t="shared" si="8" ref="H38:I41">SUM(B38,E38)</f>
        <v>40</v>
      </c>
      <c r="I38" s="12">
        <f t="shared" si="8"/>
        <v>40</v>
      </c>
      <c r="J38" s="12">
        <f>SUM(H38:I38)</f>
        <v>80</v>
      </c>
    </row>
    <row r="39" spans="1:10" ht="12.75">
      <c r="A39" s="2" t="s">
        <v>4</v>
      </c>
      <c r="B39" s="37">
        <v>131</v>
      </c>
      <c r="C39" s="38">
        <v>85</v>
      </c>
      <c r="D39" s="39">
        <f>SUM(B39:C39)</f>
        <v>216</v>
      </c>
      <c r="E39" s="11">
        <v>0</v>
      </c>
      <c r="F39" s="12">
        <v>0</v>
      </c>
      <c r="G39" s="12">
        <f>SUM(E39:F39)</f>
        <v>0</v>
      </c>
      <c r="H39" s="11">
        <f t="shared" si="8"/>
        <v>131</v>
      </c>
      <c r="I39" s="12">
        <f t="shared" si="8"/>
        <v>85</v>
      </c>
      <c r="J39" s="12">
        <f>SUM(H39:I39)</f>
        <v>216</v>
      </c>
    </row>
    <row r="40" spans="1:10" ht="12.75">
      <c r="A40" s="2" t="s">
        <v>5</v>
      </c>
      <c r="B40" s="37">
        <v>4</v>
      </c>
      <c r="C40" s="23">
        <v>1</v>
      </c>
      <c r="D40" s="39">
        <f>SUM(B40:C40)</f>
        <v>5</v>
      </c>
      <c r="E40" s="13">
        <v>0</v>
      </c>
      <c r="F40" s="12">
        <v>0</v>
      </c>
      <c r="G40" s="12">
        <f>SUM(E40:F40)</f>
        <v>0</v>
      </c>
      <c r="H40" s="13">
        <f t="shared" si="8"/>
        <v>4</v>
      </c>
      <c r="I40" s="12">
        <f t="shared" si="8"/>
        <v>1</v>
      </c>
      <c r="J40" s="12">
        <f>SUM(H40:I40)</f>
        <v>5</v>
      </c>
    </row>
    <row r="41" spans="1:10" ht="12.75">
      <c r="A41" s="2" t="s">
        <v>6</v>
      </c>
      <c r="B41" s="40">
        <v>21</v>
      </c>
      <c r="C41" s="41">
        <v>24</v>
      </c>
      <c r="D41" s="42">
        <f>SUM(B41:C41)</f>
        <v>45</v>
      </c>
      <c r="E41" s="11">
        <v>0</v>
      </c>
      <c r="F41" s="12">
        <v>0</v>
      </c>
      <c r="G41" s="12">
        <f>SUM(E41:F41)</f>
        <v>0</v>
      </c>
      <c r="H41" s="11">
        <f t="shared" si="8"/>
        <v>21</v>
      </c>
      <c r="I41" s="12">
        <f t="shared" si="8"/>
        <v>24</v>
      </c>
      <c r="J41" s="12">
        <f>SUM(H41:I41)</f>
        <v>45</v>
      </c>
    </row>
    <row r="42" spans="1:10" s="17" customFormat="1" ht="12.75">
      <c r="A42" s="19" t="s">
        <v>1</v>
      </c>
      <c r="B42" s="15">
        <f aca="true" t="shared" si="9" ref="B42:J42">SUM(B38:B41)</f>
        <v>196</v>
      </c>
      <c r="C42" s="16">
        <f t="shared" si="9"/>
        <v>150</v>
      </c>
      <c r="D42" s="16">
        <f t="shared" si="9"/>
        <v>346</v>
      </c>
      <c r="E42" s="15">
        <f t="shared" si="9"/>
        <v>0</v>
      </c>
      <c r="F42" s="16">
        <f t="shared" si="9"/>
        <v>0</v>
      </c>
      <c r="G42" s="16">
        <f t="shared" si="9"/>
        <v>0</v>
      </c>
      <c r="H42" s="15">
        <f t="shared" si="9"/>
        <v>196</v>
      </c>
      <c r="I42" s="16">
        <f t="shared" si="9"/>
        <v>150</v>
      </c>
      <c r="J42" s="16">
        <f t="shared" si="9"/>
        <v>346</v>
      </c>
    </row>
    <row r="43" spans="1:10" s="17" customFormat="1" ht="12.75">
      <c r="A43" s="19"/>
      <c r="B43" s="20"/>
      <c r="C43" s="21"/>
      <c r="D43" s="21"/>
      <c r="E43" s="20"/>
      <c r="F43" s="21"/>
      <c r="G43" s="21"/>
      <c r="H43" s="20"/>
      <c r="I43" s="21"/>
      <c r="J43" s="21"/>
    </row>
    <row r="44" spans="1:10" ht="12.75">
      <c r="A44" s="1" t="s">
        <v>81</v>
      </c>
      <c r="B44" s="11"/>
      <c r="C44" s="12"/>
      <c r="D44" s="12"/>
      <c r="E44" s="11"/>
      <c r="F44" s="12"/>
      <c r="G44" s="12"/>
      <c r="H44" s="11"/>
      <c r="I44" s="12"/>
      <c r="J44" s="12"/>
    </row>
    <row r="45" spans="1:10" ht="12.75">
      <c r="A45" s="2" t="s">
        <v>17</v>
      </c>
      <c r="B45" s="11">
        <v>0</v>
      </c>
      <c r="C45" s="23">
        <v>0</v>
      </c>
      <c r="D45" s="39">
        <f>SUM(B45:C45)</f>
        <v>0</v>
      </c>
      <c r="E45" s="11">
        <v>0</v>
      </c>
      <c r="F45" s="12">
        <v>0</v>
      </c>
      <c r="G45" s="12">
        <f>SUM(E45:F45)</f>
        <v>0</v>
      </c>
      <c r="H45" s="11">
        <f aca="true" t="shared" si="10" ref="H45:I48">SUM(B45,E45)</f>
        <v>0</v>
      </c>
      <c r="I45" s="12">
        <f t="shared" si="10"/>
        <v>0</v>
      </c>
      <c r="J45" s="12">
        <f>SUM(H45:I45)</f>
        <v>0</v>
      </c>
    </row>
    <row r="46" spans="1:10" ht="12.75">
      <c r="A46" s="2" t="s">
        <v>4</v>
      </c>
      <c r="B46" s="11">
        <v>0</v>
      </c>
      <c r="C46" s="23">
        <v>5</v>
      </c>
      <c r="D46" s="39">
        <f>SUM(B46:C46)</f>
        <v>5</v>
      </c>
      <c r="E46" s="11">
        <v>0</v>
      </c>
      <c r="F46" s="12">
        <v>0</v>
      </c>
      <c r="G46" s="12">
        <f>SUM(E46:F46)</f>
        <v>0</v>
      </c>
      <c r="H46" s="11">
        <f t="shared" si="10"/>
        <v>0</v>
      </c>
      <c r="I46" s="12">
        <f t="shared" si="10"/>
        <v>5</v>
      </c>
      <c r="J46" s="12">
        <f>SUM(H46:I46)</f>
        <v>5</v>
      </c>
    </row>
    <row r="47" spans="1:10" ht="12.75">
      <c r="A47" s="2" t="s">
        <v>5</v>
      </c>
      <c r="B47" s="11">
        <v>0</v>
      </c>
      <c r="C47" s="23">
        <v>0</v>
      </c>
      <c r="D47" s="39">
        <f>SUM(B47:C47)</f>
        <v>0</v>
      </c>
      <c r="E47" s="13">
        <v>0</v>
      </c>
      <c r="F47" s="12">
        <v>0</v>
      </c>
      <c r="G47" s="12">
        <f>SUM(E47:F47)</f>
        <v>0</v>
      </c>
      <c r="H47" s="13">
        <f t="shared" si="10"/>
        <v>0</v>
      </c>
      <c r="I47" s="12">
        <f t="shared" si="10"/>
        <v>0</v>
      </c>
      <c r="J47" s="12">
        <f>SUM(H47:I47)</f>
        <v>0</v>
      </c>
    </row>
    <row r="48" spans="1:10" ht="12.75">
      <c r="A48" s="2" t="s">
        <v>6</v>
      </c>
      <c r="B48" s="83">
        <v>0</v>
      </c>
      <c r="C48" s="23">
        <v>0</v>
      </c>
      <c r="D48" s="42">
        <f>SUM(B48:C48)</f>
        <v>0</v>
      </c>
      <c r="E48" s="11">
        <v>0</v>
      </c>
      <c r="F48" s="12">
        <v>0</v>
      </c>
      <c r="G48" s="12">
        <f>SUM(E48:F48)</f>
        <v>0</v>
      </c>
      <c r="H48" s="11">
        <f t="shared" si="10"/>
        <v>0</v>
      </c>
      <c r="I48" s="12">
        <f t="shared" si="10"/>
        <v>0</v>
      </c>
      <c r="J48" s="12">
        <f>SUM(H48:I48)</f>
        <v>0</v>
      </c>
    </row>
    <row r="49" spans="1:10" s="17" customFormat="1" ht="12.75">
      <c r="A49" s="19" t="s">
        <v>1</v>
      </c>
      <c r="B49" s="15">
        <f aca="true" t="shared" si="11" ref="B49:J49">SUM(B45:B48)</f>
        <v>0</v>
      </c>
      <c r="C49" s="16">
        <f t="shared" si="11"/>
        <v>5</v>
      </c>
      <c r="D49" s="16">
        <f t="shared" si="11"/>
        <v>5</v>
      </c>
      <c r="E49" s="15">
        <f t="shared" si="11"/>
        <v>0</v>
      </c>
      <c r="F49" s="16">
        <f t="shared" si="11"/>
        <v>0</v>
      </c>
      <c r="G49" s="16">
        <f t="shared" si="11"/>
        <v>0</v>
      </c>
      <c r="H49" s="15">
        <f t="shared" si="11"/>
        <v>0</v>
      </c>
      <c r="I49" s="16">
        <f t="shared" si="11"/>
        <v>5</v>
      </c>
      <c r="J49" s="16">
        <f t="shared" si="11"/>
        <v>5</v>
      </c>
    </row>
    <row r="50" spans="1:10" s="17" customFormat="1" ht="12.75">
      <c r="A50" s="19"/>
      <c r="B50" s="20"/>
      <c r="C50" s="21"/>
      <c r="D50" s="21"/>
      <c r="E50" s="20"/>
      <c r="F50" s="21"/>
      <c r="G50" s="21"/>
      <c r="H50" s="20"/>
      <c r="I50" s="21"/>
      <c r="J50" s="21"/>
    </row>
    <row r="51" spans="1:10" s="17" customFormat="1" ht="12.75">
      <c r="A51" s="79" t="s">
        <v>57</v>
      </c>
      <c r="B51" s="20"/>
      <c r="C51" s="21"/>
      <c r="D51" s="21"/>
      <c r="E51" s="20"/>
      <c r="F51" s="21"/>
      <c r="G51" s="21"/>
      <c r="H51" s="20"/>
      <c r="I51" s="21"/>
      <c r="J51" s="21"/>
    </row>
    <row r="52" spans="1:10" s="17" customFormat="1" ht="12.75">
      <c r="A52" s="19" t="s">
        <v>1</v>
      </c>
      <c r="B52" s="20">
        <f>8+5+1</f>
        <v>14</v>
      </c>
      <c r="C52" s="21">
        <f>27+9+1</f>
        <v>37</v>
      </c>
      <c r="D52" s="21">
        <f>SUM(B52:C52)</f>
        <v>51</v>
      </c>
      <c r="E52" s="20">
        <v>0</v>
      </c>
      <c r="F52" s="21">
        <v>0</v>
      </c>
      <c r="G52" s="21">
        <f>SUM(E52:F52)</f>
        <v>0</v>
      </c>
      <c r="H52" s="20">
        <f>B52+E52</f>
        <v>14</v>
      </c>
      <c r="I52" s="21">
        <f>C52+F52</f>
        <v>37</v>
      </c>
      <c r="J52" s="21">
        <f>D52+G52</f>
        <v>51</v>
      </c>
    </row>
    <row r="53" spans="1:10" ht="12.75">
      <c r="A53" s="2"/>
      <c r="B53" s="11"/>
      <c r="C53" s="12"/>
      <c r="D53" s="12"/>
      <c r="E53" s="11"/>
      <c r="F53" s="12"/>
      <c r="G53" s="12"/>
      <c r="H53" s="11"/>
      <c r="I53" s="12"/>
      <c r="J53" s="12"/>
    </row>
    <row r="54" spans="1:10" ht="12.75">
      <c r="A54" s="1" t="s">
        <v>58</v>
      </c>
      <c r="B54" s="11"/>
      <c r="C54" s="12"/>
      <c r="D54" s="12"/>
      <c r="E54" s="11"/>
      <c r="F54" s="12"/>
      <c r="G54" s="12"/>
      <c r="H54" s="11"/>
      <c r="I54" s="12"/>
      <c r="J54" s="12"/>
    </row>
    <row r="55" spans="1:10" ht="12.75">
      <c r="A55" s="2" t="s">
        <v>17</v>
      </c>
      <c r="B55" s="11">
        <v>32</v>
      </c>
      <c r="C55" s="12">
        <v>20</v>
      </c>
      <c r="D55" s="12">
        <f>SUM(B55:C55)</f>
        <v>52</v>
      </c>
      <c r="E55" s="11">
        <v>1</v>
      </c>
      <c r="F55" s="12">
        <v>0</v>
      </c>
      <c r="G55" s="12">
        <f>SUM(E55:F55)</f>
        <v>1</v>
      </c>
      <c r="H55" s="11">
        <f aca="true" t="shared" si="12" ref="H55:I58">SUM(B55,E55)</f>
        <v>33</v>
      </c>
      <c r="I55" s="12">
        <f t="shared" si="12"/>
        <v>20</v>
      </c>
      <c r="J55" s="12">
        <f>SUM(H55:I55)</f>
        <v>53</v>
      </c>
    </row>
    <row r="56" spans="1:10" ht="12.75">
      <c r="A56" s="2" t="s">
        <v>4</v>
      </c>
      <c r="B56" s="11">
        <v>39</v>
      </c>
      <c r="C56" s="12">
        <v>49</v>
      </c>
      <c r="D56" s="12">
        <f>SUM(B56:C56)</f>
        <v>88</v>
      </c>
      <c r="E56" s="11">
        <v>0</v>
      </c>
      <c r="F56" s="12">
        <v>0</v>
      </c>
      <c r="G56" s="12">
        <f>SUM(E56:F56)</f>
        <v>0</v>
      </c>
      <c r="H56" s="11">
        <f t="shared" si="12"/>
        <v>39</v>
      </c>
      <c r="I56" s="12">
        <f t="shared" si="12"/>
        <v>49</v>
      </c>
      <c r="J56" s="12">
        <f>SUM(H56:I56)</f>
        <v>88</v>
      </c>
    </row>
    <row r="57" spans="1:10" ht="12.75">
      <c r="A57" s="2" t="s">
        <v>5</v>
      </c>
      <c r="B57" s="11">
        <v>13</v>
      </c>
      <c r="C57" s="12">
        <v>20</v>
      </c>
      <c r="D57" s="12">
        <f>SUM(B57:C57)</f>
        <v>33</v>
      </c>
      <c r="E57" s="11">
        <v>0</v>
      </c>
      <c r="F57" s="12">
        <v>0</v>
      </c>
      <c r="G57" s="12">
        <f>SUM(E57:F57)</f>
        <v>0</v>
      </c>
      <c r="H57" s="11">
        <f t="shared" si="12"/>
        <v>13</v>
      </c>
      <c r="I57" s="12">
        <f t="shared" si="12"/>
        <v>20</v>
      </c>
      <c r="J57" s="12">
        <f>SUM(H57:I57)</f>
        <v>33</v>
      </c>
    </row>
    <row r="58" spans="1:10" ht="12.75">
      <c r="A58" s="2" t="s">
        <v>6</v>
      </c>
      <c r="B58" s="11">
        <v>18</v>
      </c>
      <c r="C58" s="12">
        <v>22</v>
      </c>
      <c r="D58" s="12">
        <f>SUM(B58:C58)</f>
        <v>40</v>
      </c>
      <c r="E58" s="11">
        <v>0</v>
      </c>
      <c r="F58" s="12">
        <v>0</v>
      </c>
      <c r="G58" s="12">
        <f>SUM(E58:F58)</f>
        <v>0</v>
      </c>
      <c r="H58" s="11">
        <f t="shared" si="12"/>
        <v>18</v>
      </c>
      <c r="I58" s="12">
        <f t="shared" si="12"/>
        <v>22</v>
      </c>
      <c r="J58" s="12">
        <f>SUM(H58:I58)</f>
        <v>40</v>
      </c>
    </row>
    <row r="59" spans="1:10" s="17" customFormat="1" ht="12.75">
      <c r="A59" s="19" t="s">
        <v>1</v>
      </c>
      <c r="B59" s="15">
        <f aca="true" t="shared" si="13" ref="B59:J59">SUM(B55:B58)</f>
        <v>102</v>
      </c>
      <c r="C59" s="16">
        <f t="shared" si="13"/>
        <v>111</v>
      </c>
      <c r="D59" s="16">
        <f t="shared" si="13"/>
        <v>213</v>
      </c>
      <c r="E59" s="15">
        <f t="shared" si="13"/>
        <v>1</v>
      </c>
      <c r="F59" s="16">
        <f t="shared" si="13"/>
        <v>0</v>
      </c>
      <c r="G59" s="16">
        <f t="shared" si="13"/>
        <v>1</v>
      </c>
      <c r="H59" s="15">
        <f t="shared" si="13"/>
        <v>103</v>
      </c>
      <c r="I59" s="16">
        <f t="shared" si="13"/>
        <v>111</v>
      </c>
      <c r="J59" s="16">
        <f t="shared" si="13"/>
        <v>214</v>
      </c>
    </row>
    <row r="60" spans="1:10" ht="12.75">
      <c r="A60" s="2"/>
      <c r="B60" s="11"/>
      <c r="C60" s="12"/>
      <c r="D60" s="12"/>
      <c r="E60" s="11"/>
      <c r="F60" s="12"/>
      <c r="G60" s="12"/>
      <c r="H60" s="11"/>
      <c r="I60" s="12"/>
      <c r="J60" s="12"/>
    </row>
    <row r="61" spans="1:10" ht="12.75">
      <c r="A61" s="1" t="s">
        <v>59</v>
      </c>
      <c r="B61" s="11"/>
      <c r="C61" s="12"/>
      <c r="D61" s="12"/>
      <c r="E61" s="11"/>
      <c r="F61" s="12"/>
      <c r="G61" s="12"/>
      <c r="H61" s="11"/>
      <c r="I61" s="12"/>
      <c r="J61" s="12"/>
    </row>
    <row r="62" spans="1:10" ht="12.75">
      <c r="A62" s="2" t="s">
        <v>17</v>
      </c>
      <c r="B62" s="11">
        <v>7</v>
      </c>
      <c r="C62" s="12">
        <v>7</v>
      </c>
      <c r="D62" s="12">
        <f>SUM(B62:C62)</f>
        <v>14</v>
      </c>
      <c r="E62" s="11">
        <v>0</v>
      </c>
      <c r="F62" s="12">
        <v>0</v>
      </c>
      <c r="G62" s="12">
        <f>SUM(E62:F62)</f>
        <v>0</v>
      </c>
      <c r="H62" s="11">
        <f aca="true" t="shared" si="14" ref="H62:I65">SUM(B62,E62)</f>
        <v>7</v>
      </c>
      <c r="I62" s="12">
        <f t="shared" si="14"/>
        <v>7</v>
      </c>
      <c r="J62" s="12">
        <f>SUM(H62:I62)</f>
        <v>14</v>
      </c>
    </row>
    <row r="63" spans="1:10" ht="12.75">
      <c r="A63" s="2" t="s">
        <v>4</v>
      </c>
      <c r="B63" s="11">
        <v>14</v>
      </c>
      <c r="C63" s="12">
        <v>16</v>
      </c>
      <c r="D63" s="12">
        <f>SUM(B63:C63)</f>
        <v>30</v>
      </c>
      <c r="E63" s="11">
        <v>0</v>
      </c>
      <c r="F63" s="12">
        <v>0</v>
      </c>
      <c r="G63" s="12">
        <f>SUM(E63:F63)</f>
        <v>0</v>
      </c>
      <c r="H63" s="11">
        <f t="shared" si="14"/>
        <v>14</v>
      </c>
      <c r="I63" s="12">
        <f t="shared" si="14"/>
        <v>16</v>
      </c>
      <c r="J63" s="12">
        <f>SUM(H63:I63)</f>
        <v>30</v>
      </c>
    </row>
    <row r="64" spans="1:10" ht="12.75">
      <c r="A64" s="2" t="s">
        <v>5</v>
      </c>
      <c r="B64" s="11">
        <v>1</v>
      </c>
      <c r="C64" s="12">
        <v>5</v>
      </c>
      <c r="D64" s="12">
        <f>SUM(B64:C64)</f>
        <v>6</v>
      </c>
      <c r="E64" s="11">
        <v>0</v>
      </c>
      <c r="F64" s="12">
        <v>0</v>
      </c>
      <c r="G64" s="12">
        <f>SUM(E64:F64)</f>
        <v>0</v>
      </c>
      <c r="H64" s="11">
        <f t="shared" si="14"/>
        <v>1</v>
      </c>
      <c r="I64" s="12">
        <f t="shared" si="14"/>
        <v>5</v>
      </c>
      <c r="J64" s="12">
        <f>SUM(H64:I64)</f>
        <v>6</v>
      </c>
    </row>
    <row r="65" spans="1:10" ht="12.75">
      <c r="A65" s="2" t="s">
        <v>6</v>
      </c>
      <c r="B65" s="11">
        <v>3</v>
      </c>
      <c r="C65" s="12">
        <v>3</v>
      </c>
      <c r="D65" s="12">
        <f>SUM(B65:C65)</f>
        <v>6</v>
      </c>
      <c r="E65" s="11">
        <v>0</v>
      </c>
      <c r="F65" s="12">
        <v>0</v>
      </c>
      <c r="G65" s="12">
        <f>SUM(E65:F65)</f>
        <v>0</v>
      </c>
      <c r="H65" s="11">
        <f t="shared" si="14"/>
        <v>3</v>
      </c>
      <c r="I65" s="12">
        <f t="shared" si="14"/>
        <v>3</v>
      </c>
      <c r="J65" s="12">
        <f>SUM(H65:I65)</f>
        <v>6</v>
      </c>
    </row>
    <row r="66" spans="1:10" s="17" customFormat="1" ht="12.75">
      <c r="A66" s="19" t="s">
        <v>1</v>
      </c>
      <c r="B66" s="15">
        <f aca="true" t="shared" si="15" ref="B66:J66">SUM(B62:B65)</f>
        <v>25</v>
      </c>
      <c r="C66" s="16">
        <f t="shared" si="15"/>
        <v>31</v>
      </c>
      <c r="D66" s="16">
        <f t="shared" si="15"/>
        <v>56</v>
      </c>
      <c r="E66" s="15">
        <f t="shared" si="15"/>
        <v>0</v>
      </c>
      <c r="F66" s="16">
        <f t="shared" si="15"/>
        <v>0</v>
      </c>
      <c r="G66" s="16">
        <f t="shared" si="15"/>
        <v>0</v>
      </c>
      <c r="H66" s="15">
        <f t="shared" si="15"/>
        <v>25</v>
      </c>
      <c r="I66" s="16">
        <f t="shared" si="15"/>
        <v>31</v>
      </c>
      <c r="J66" s="16">
        <f t="shared" si="15"/>
        <v>56</v>
      </c>
    </row>
    <row r="67" spans="1:10" ht="12.75">
      <c r="A67" s="2"/>
      <c r="B67" s="11"/>
      <c r="C67" s="12"/>
      <c r="D67" s="12"/>
      <c r="E67" s="11"/>
      <c r="F67" s="12"/>
      <c r="G67" s="12"/>
      <c r="H67" s="11"/>
      <c r="I67" s="12"/>
      <c r="J67" s="12"/>
    </row>
    <row r="68" spans="1:10" ht="12.75">
      <c r="A68" s="1" t="s">
        <v>60</v>
      </c>
      <c r="B68" s="11"/>
      <c r="C68" s="12"/>
      <c r="D68" s="12"/>
      <c r="E68" s="11"/>
      <c r="F68" s="12"/>
      <c r="G68" s="12"/>
      <c r="H68" s="11"/>
      <c r="I68" s="12"/>
      <c r="J68" s="12"/>
    </row>
    <row r="69" spans="1:10" ht="12.75">
      <c r="A69" s="2" t="s">
        <v>17</v>
      </c>
      <c r="B69" s="11">
        <v>14</v>
      </c>
      <c r="C69" s="12">
        <v>2</v>
      </c>
      <c r="D69" s="12">
        <f>SUM(B69:C69)</f>
        <v>16</v>
      </c>
      <c r="E69" s="11">
        <v>1</v>
      </c>
      <c r="F69" s="12">
        <v>0</v>
      </c>
      <c r="G69" s="12">
        <f>SUM(E69:F69)</f>
        <v>1</v>
      </c>
      <c r="H69" s="11">
        <f aca="true" t="shared" si="16" ref="H69:I72">SUM(B69,E69)</f>
        <v>15</v>
      </c>
      <c r="I69" s="12">
        <f t="shared" si="16"/>
        <v>2</v>
      </c>
      <c r="J69" s="12">
        <f>SUM(H69:I69)</f>
        <v>17</v>
      </c>
    </row>
    <row r="70" spans="1:10" ht="12.75">
      <c r="A70" s="2" t="s">
        <v>4</v>
      </c>
      <c r="B70" s="11">
        <v>3</v>
      </c>
      <c r="C70" s="12">
        <v>1</v>
      </c>
      <c r="D70" s="12">
        <f>SUM(B70:C70)</f>
        <v>4</v>
      </c>
      <c r="E70" s="11">
        <v>0</v>
      </c>
      <c r="F70" s="12">
        <v>0</v>
      </c>
      <c r="G70" s="12">
        <f>SUM(E70:F70)</f>
        <v>0</v>
      </c>
      <c r="H70" s="11">
        <f t="shared" si="16"/>
        <v>3</v>
      </c>
      <c r="I70" s="12">
        <f t="shared" si="16"/>
        <v>1</v>
      </c>
      <c r="J70" s="12">
        <f>SUM(H70:I70)</f>
        <v>4</v>
      </c>
    </row>
    <row r="71" spans="1:10" ht="12.75">
      <c r="A71" s="2" t="s">
        <v>5</v>
      </c>
      <c r="B71" s="11">
        <v>0</v>
      </c>
      <c r="C71" s="12">
        <v>0</v>
      </c>
      <c r="D71" s="12">
        <f>SUM(B71:C71)</f>
        <v>0</v>
      </c>
      <c r="E71" s="11">
        <v>0</v>
      </c>
      <c r="F71" s="12">
        <v>0</v>
      </c>
      <c r="G71" s="12">
        <f>SUM(E71:F71)</f>
        <v>0</v>
      </c>
      <c r="H71" s="11">
        <f t="shared" si="16"/>
        <v>0</v>
      </c>
      <c r="I71" s="12">
        <f t="shared" si="16"/>
        <v>0</v>
      </c>
      <c r="J71" s="12">
        <f>SUM(H71:I71)</f>
        <v>0</v>
      </c>
    </row>
    <row r="72" spans="1:10" ht="12.75">
      <c r="A72" s="22" t="s">
        <v>6</v>
      </c>
      <c r="B72" s="11">
        <v>115</v>
      </c>
      <c r="C72" s="23">
        <v>40</v>
      </c>
      <c r="D72" s="23">
        <f>SUM(B72:C72)</f>
        <v>155</v>
      </c>
      <c r="E72" s="11">
        <v>0</v>
      </c>
      <c r="F72" s="23">
        <v>0</v>
      </c>
      <c r="G72" s="23">
        <f>SUM(E72:F72)</f>
        <v>0</v>
      </c>
      <c r="H72" s="11">
        <f t="shared" si="16"/>
        <v>115</v>
      </c>
      <c r="I72" s="23">
        <f t="shared" si="16"/>
        <v>40</v>
      </c>
      <c r="J72" s="23">
        <f>SUM(H72:I72)</f>
        <v>155</v>
      </c>
    </row>
    <row r="73" spans="1:10" s="17" customFormat="1" ht="12.75">
      <c r="A73" s="19" t="s">
        <v>1</v>
      </c>
      <c r="B73" s="15">
        <f aca="true" t="shared" si="17" ref="B73:J73">SUM(B69:B72)</f>
        <v>132</v>
      </c>
      <c r="C73" s="16">
        <f t="shared" si="17"/>
        <v>43</v>
      </c>
      <c r="D73" s="16">
        <f t="shared" si="17"/>
        <v>175</v>
      </c>
      <c r="E73" s="15">
        <f t="shared" si="17"/>
        <v>1</v>
      </c>
      <c r="F73" s="16">
        <f t="shared" si="17"/>
        <v>0</v>
      </c>
      <c r="G73" s="16">
        <f t="shared" si="17"/>
        <v>1</v>
      </c>
      <c r="H73" s="15">
        <f t="shared" si="17"/>
        <v>133</v>
      </c>
      <c r="I73" s="16">
        <f t="shared" si="17"/>
        <v>43</v>
      </c>
      <c r="J73" s="16">
        <f t="shared" si="17"/>
        <v>176</v>
      </c>
    </row>
    <row r="74" spans="1:10" s="49" customFormat="1" ht="12.75">
      <c r="A74" s="3"/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12.75">
      <c r="A75" s="50" t="s">
        <v>20</v>
      </c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2.75">
      <c r="A76" s="60" t="s">
        <v>37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51" t="s">
        <v>38</v>
      </c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52" t="s">
        <v>49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52" t="s">
        <v>32</v>
      </c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52" t="s">
        <v>39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52" t="s">
        <v>33</v>
      </c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51" t="s">
        <v>40</v>
      </c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60" t="s">
        <v>66</v>
      </c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60" t="s">
        <v>62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60" t="s">
        <v>63</v>
      </c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52" t="s">
        <v>47</v>
      </c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52" t="s">
        <v>64</v>
      </c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52" t="s">
        <v>65</v>
      </c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</sheetData>
  <sheetProtection/>
  <mergeCells count="1">
    <mergeCell ref="E7:G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1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1">
      <selection activeCell="C38" sqref="C37:C38"/>
    </sheetView>
  </sheetViews>
  <sheetFormatPr defaultColWidth="9.28125" defaultRowHeight="12.75"/>
  <cols>
    <col min="1" max="1" width="36.421875" style="4" customWidth="1"/>
    <col min="2" max="10" width="10.421875" style="4" customWidth="1"/>
    <col min="11" max="16384" width="9.28125" style="4" customWidth="1"/>
  </cols>
  <sheetData>
    <row r="1" spans="1:10" ht="12.75">
      <c r="A1" s="1" t="s">
        <v>82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44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84</v>
      </c>
      <c r="B4" s="7"/>
      <c r="C4" s="7"/>
      <c r="D4" s="7"/>
      <c r="E4" s="6"/>
      <c r="F4" s="6"/>
      <c r="G4" s="6"/>
      <c r="H4" s="6"/>
      <c r="I4" s="6"/>
      <c r="J4" s="6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18</v>
      </c>
      <c r="C6" s="10"/>
      <c r="D6" s="10"/>
      <c r="E6" s="9" t="s">
        <v>50</v>
      </c>
      <c r="F6" s="10"/>
      <c r="G6" s="10"/>
      <c r="H6" s="9" t="s">
        <v>1</v>
      </c>
      <c r="I6" s="10"/>
      <c r="J6" s="10"/>
    </row>
    <row r="7" spans="1:10" ht="12.75">
      <c r="A7" s="3"/>
      <c r="B7" s="47"/>
      <c r="C7" s="48"/>
      <c r="D7" s="48"/>
      <c r="E7" s="94" t="s">
        <v>61</v>
      </c>
      <c r="F7" s="95"/>
      <c r="G7" s="96"/>
      <c r="H7" s="47"/>
      <c r="I7" s="48"/>
      <c r="J7" s="48"/>
    </row>
    <row r="8" spans="1:10" s="32" customFormat="1" ht="12.75">
      <c r="A8" s="26"/>
      <c r="B8" s="35" t="s">
        <v>2</v>
      </c>
      <c r="C8" s="36" t="s">
        <v>3</v>
      </c>
      <c r="D8" s="36" t="s">
        <v>1</v>
      </c>
      <c r="E8" s="35" t="s">
        <v>2</v>
      </c>
      <c r="F8" s="36" t="s">
        <v>3</v>
      </c>
      <c r="G8" s="36" t="s">
        <v>1</v>
      </c>
      <c r="H8" s="35" t="s">
        <v>2</v>
      </c>
      <c r="I8" s="36" t="s">
        <v>3</v>
      </c>
      <c r="J8" s="36" t="s">
        <v>1</v>
      </c>
    </row>
    <row r="9" spans="1:10" ht="12.75">
      <c r="A9" s="1" t="s">
        <v>28</v>
      </c>
      <c r="B9" s="11"/>
      <c r="C9" s="12"/>
      <c r="D9" s="12"/>
      <c r="E9" s="11"/>
      <c r="F9" s="12"/>
      <c r="G9" s="12"/>
      <c r="H9" s="11"/>
      <c r="I9" s="12"/>
      <c r="J9" s="12"/>
    </row>
    <row r="10" spans="1:10" ht="12.75">
      <c r="A10" s="2" t="s">
        <v>17</v>
      </c>
      <c r="B10" s="87">
        <v>0</v>
      </c>
      <c r="C10" s="88">
        <v>9</v>
      </c>
      <c r="D10" s="12">
        <f>SUM(B10:C10)</f>
        <v>9</v>
      </c>
      <c r="E10" s="11">
        <v>0</v>
      </c>
      <c r="F10" s="12">
        <v>0</v>
      </c>
      <c r="G10" s="12">
        <f>SUM(E10:F10)</f>
        <v>0</v>
      </c>
      <c r="H10" s="11">
        <f aca="true" t="shared" si="0" ref="H10:I13">SUM(B10,E10)</f>
        <v>0</v>
      </c>
      <c r="I10" s="12">
        <f t="shared" si="0"/>
        <v>9</v>
      </c>
      <c r="J10" s="12">
        <f>SUM(H10:I10)</f>
        <v>9</v>
      </c>
    </row>
    <row r="11" spans="1:10" ht="12.75">
      <c r="A11" s="2" t="s">
        <v>4</v>
      </c>
      <c r="B11" s="87">
        <v>36</v>
      </c>
      <c r="C11" s="88">
        <v>161</v>
      </c>
      <c r="D11" s="12">
        <f>SUM(B11:C11)</f>
        <v>197</v>
      </c>
      <c r="E11" s="11">
        <v>2</v>
      </c>
      <c r="F11" s="12">
        <v>2</v>
      </c>
      <c r="G11" s="12">
        <f>SUM(E11:F11)</f>
        <v>4</v>
      </c>
      <c r="H11" s="11">
        <f t="shared" si="0"/>
        <v>38</v>
      </c>
      <c r="I11" s="12">
        <f t="shared" si="0"/>
        <v>163</v>
      </c>
      <c r="J11" s="12">
        <f>SUM(H11:I11)</f>
        <v>201</v>
      </c>
    </row>
    <row r="12" spans="1:10" ht="12.75">
      <c r="A12" s="2" t="s">
        <v>5</v>
      </c>
      <c r="B12" s="87">
        <v>0</v>
      </c>
      <c r="C12" s="88">
        <v>1</v>
      </c>
      <c r="D12" s="12">
        <f>SUM(B12:C12)</f>
        <v>1</v>
      </c>
      <c r="E12" s="13">
        <v>0</v>
      </c>
      <c r="F12" s="12">
        <v>0</v>
      </c>
      <c r="G12" s="12">
        <f>SUM(E12:F12)</f>
        <v>0</v>
      </c>
      <c r="H12" s="13">
        <f t="shared" si="0"/>
        <v>0</v>
      </c>
      <c r="I12" s="12">
        <f t="shared" si="0"/>
        <v>1</v>
      </c>
      <c r="J12" s="12">
        <f>SUM(H12:I12)</f>
        <v>1</v>
      </c>
    </row>
    <row r="13" spans="1:10" ht="12.75">
      <c r="A13" s="3" t="s">
        <v>6</v>
      </c>
      <c r="B13" s="90">
        <v>3</v>
      </c>
      <c r="C13" s="91">
        <v>34</v>
      </c>
      <c r="D13" s="12">
        <f>SUM(B13:C13)</f>
        <v>37</v>
      </c>
      <c r="E13" s="11">
        <v>0</v>
      </c>
      <c r="F13" s="12">
        <v>0</v>
      </c>
      <c r="G13" s="12">
        <f>SUM(E13:F13)</f>
        <v>0</v>
      </c>
      <c r="H13" s="11">
        <f t="shared" si="0"/>
        <v>3</v>
      </c>
      <c r="I13" s="12">
        <f t="shared" si="0"/>
        <v>34</v>
      </c>
      <c r="J13" s="12">
        <f>SUM(H13:I13)</f>
        <v>37</v>
      </c>
    </row>
    <row r="14" spans="1:10" s="17" customFormat="1" ht="12.75">
      <c r="A14" s="14" t="s">
        <v>1</v>
      </c>
      <c r="B14" s="15">
        <f aca="true" t="shared" si="1" ref="B14:J14">SUM(B10:B13)</f>
        <v>39</v>
      </c>
      <c r="C14" s="16">
        <f t="shared" si="1"/>
        <v>205</v>
      </c>
      <c r="D14" s="16">
        <f t="shared" si="1"/>
        <v>244</v>
      </c>
      <c r="E14" s="15">
        <f t="shared" si="1"/>
        <v>2</v>
      </c>
      <c r="F14" s="16">
        <f t="shared" si="1"/>
        <v>2</v>
      </c>
      <c r="G14" s="16">
        <f t="shared" si="1"/>
        <v>4</v>
      </c>
      <c r="H14" s="15">
        <f t="shared" si="1"/>
        <v>41</v>
      </c>
      <c r="I14" s="16">
        <f t="shared" si="1"/>
        <v>207</v>
      </c>
      <c r="J14" s="16">
        <f t="shared" si="1"/>
        <v>248</v>
      </c>
    </row>
    <row r="15" spans="1:10" s="32" customFormat="1" ht="12.75">
      <c r="A15" s="55"/>
      <c r="B15" s="92"/>
      <c r="C15" s="93"/>
      <c r="D15" s="93"/>
      <c r="E15" s="56"/>
      <c r="F15" s="55"/>
      <c r="G15" s="55"/>
      <c r="H15" s="56"/>
      <c r="I15" s="55"/>
      <c r="J15" s="55"/>
    </row>
    <row r="16" spans="1:10" ht="12.75">
      <c r="A16" s="1" t="s">
        <v>29</v>
      </c>
      <c r="B16" s="11"/>
      <c r="C16" s="12"/>
      <c r="D16" s="12"/>
      <c r="E16" s="11"/>
      <c r="F16" s="12"/>
      <c r="G16" s="12"/>
      <c r="H16" s="11"/>
      <c r="I16" s="12"/>
      <c r="J16" s="12"/>
    </row>
    <row r="17" spans="1:10" ht="12.75">
      <c r="A17" s="2" t="s">
        <v>17</v>
      </c>
      <c r="B17" s="87">
        <v>136</v>
      </c>
      <c r="C17" s="88">
        <v>277</v>
      </c>
      <c r="D17" s="12">
        <f>SUM(B17:C17)</f>
        <v>413</v>
      </c>
      <c r="E17" s="11">
        <v>11</v>
      </c>
      <c r="F17" s="12">
        <v>11</v>
      </c>
      <c r="G17" s="12">
        <f>SUM(E17:F17)</f>
        <v>22</v>
      </c>
      <c r="H17" s="11">
        <f>SUM(B17,E17)</f>
        <v>147</v>
      </c>
      <c r="I17" s="12">
        <f>SUM(C17,F17)</f>
        <v>288</v>
      </c>
      <c r="J17" s="12">
        <f>SUM(H17:I17)</f>
        <v>435</v>
      </c>
    </row>
    <row r="18" spans="1:10" ht="12.75">
      <c r="A18" s="2" t="s">
        <v>4</v>
      </c>
      <c r="B18" s="87">
        <v>754</v>
      </c>
      <c r="C18" s="88">
        <v>806</v>
      </c>
      <c r="D18" s="12">
        <f>SUM(B18:C18)</f>
        <v>1560</v>
      </c>
      <c r="E18" s="11">
        <v>79</v>
      </c>
      <c r="F18" s="12">
        <v>36</v>
      </c>
      <c r="G18" s="12">
        <f>SUM(E18:F18)</f>
        <v>115</v>
      </c>
      <c r="H18" s="11">
        <f aca="true" t="shared" si="2" ref="H18:I20">SUM(B18,E18)</f>
        <v>833</v>
      </c>
      <c r="I18" s="12">
        <f t="shared" si="2"/>
        <v>842</v>
      </c>
      <c r="J18" s="12">
        <f>SUM(H18:I18)</f>
        <v>1675</v>
      </c>
    </row>
    <row r="19" spans="1:10" ht="12.75">
      <c r="A19" s="2" t="s">
        <v>5</v>
      </c>
      <c r="B19" s="87">
        <v>1</v>
      </c>
      <c r="C19" s="88">
        <v>0</v>
      </c>
      <c r="D19" s="12">
        <f>SUM(B19:C19)</f>
        <v>1</v>
      </c>
      <c r="E19" s="13">
        <v>0</v>
      </c>
      <c r="F19" s="12">
        <v>0</v>
      </c>
      <c r="G19" s="12">
        <f>SUM(E19:F19)</f>
        <v>0</v>
      </c>
      <c r="H19" s="13">
        <f t="shared" si="2"/>
        <v>1</v>
      </c>
      <c r="I19" s="12">
        <f t="shared" si="2"/>
        <v>0</v>
      </c>
      <c r="J19" s="12">
        <f>SUM(H19:I19)</f>
        <v>1</v>
      </c>
    </row>
    <row r="20" spans="1:10" ht="12.75">
      <c r="A20" s="3" t="s">
        <v>6</v>
      </c>
      <c r="B20" s="90">
        <v>235</v>
      </c>
      <c r="C20" s="91">
        <v>361</v>
      </c>
      <c r="D20" s="12">
        <f>SUM(B20:C20)</f>
        <v>596</v>
      </c>
      <c r="E20" s="11">
        <v>20</v>
      </c>
      <c r="F20" s="12">
        <v>9</v>
      </c>
      <c r="G20" s="12">
        <f>SUM(E20:F20)</f>
        <v>29</v>
      </c>
      <c r="H20" s="11">
        <f t="shared" si="2"/>
        <v>255</v>
      </c>
      <c r="I20" s="12">
        <f t="shared" si="2"/>
        <v>370</v>
      </c>
      <c r="J20" s="12">
        <f>SUM(H20:I20)</f>
        <v>625</v>
      </c>
    </row>
    <row r="21" spans="1:10" s="17" customFormat="1" ht="12.75">
      <c r="A21" s="14" t="s">
        <v>1</v>
      </c>
      <c r="B21" s="15">
        <f>SUM(B17:B20)</f>
        <v>1126</v>
      </c>
      <c r="C21" s="16">
        <f aca="true" t="shared" si="3" ref="C21:J21">SUM(C17:C20)</f>
        <v>1444</v>
      </c>
      <c r="D21" s="16">
        <f t="shared" si="3"/>
        <v>2570</v>
      </c>
      <c r="E21" s="15">
        <f t="shared" si="3"/>
        <v>110</v>
      </c>
      <c r="F21" s="16">
        <f t="shared" si="3"/>
        <v>56</v>
      </c>
      <c r="G21" s="16">
        <f t="shared" si="3"/>
        <v>166</v>
      </c>
      <c r="H21" s="15">
        <f t="shared" si="3"/>
        <v>1236</v>
      </c>
      <c r="I21" s="16">
        <f t="shared" si="3"/>
        <v>1500</v>
      </c>
      <c r="J21" s="16">
        <f t="shared" si="3"/>
        <v>2736</v>
      </c>
    </row>
    <row r="22" spans="1:10" ht="12.75">
      <c r="A22" s="3"/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1" t="s">
        <v>19</v>
      </c>
      <c r="B23" s="11"/>
      <c r="C23" s="12"/>
      <c r="D23" s="12"/>
      <c r="E23" s="11"/>
      <c r="F23" s="12"/>
      <c r="G23" s="12"/>
      <c r="H23" s="11"/>
      <c r="I23" s="12"/>
      <c r="J23" s="12"/>
    </row>
    <row r="24" spans="1:10" ht="12.75">
      <c r="A24" s="2" t="s">
        <v>17</v>
      </c>
      <c r="B24" s="37">
        <v>19</v>
      </c>
      <c r="C24" s="38">
        <v>28</v>
      </c>
      <c r="D24" s="12">
        <f>SUM(B24:C24)</f>
        <v>47</v>
      </c>
      <c r="E24" s="11">
        <v>1</v>
      </c>
      <c r="F24" s="12">
        <v>1</v>
      </c>
      <c r="G24" s="12">
        <f>SUM(E24:F24)</f>
        <v>2</v>
      </c>
      <c r="H24" s="11">
        <f aca="true" t="shared" si="4" ref="H24:I27">SUM(B24,E24)</f>
        <v>20</v>
      </c>
      <c r="I24" s="12">
        <f t="shared" si="4"/>
        <v>29</v>
      </c>
      <c r="J24" s="12">
        <f>SUM(H24:I24)</f>
        <v>49</v>
      </c>
    </row>
    <row r="25" spans="1:10" ht="12.75">
      <c r="A25" s="2" t="s">
        <v>4</v>
      </c>
      <c r="B25" s="37">
        <v>67</v>
      </c>
      <c r="C25" s="38">
        <v>81</v>
      </c>
      <c r="D25" s="12">
        <f>SUM(B25:C25)</f>
        <v>148</v>
      </c>
      <c r="E25" s="11">
        <v>0</v>
      </c>
      <c r="F25" s="12">
        <v>0</v>
      </c>
      <c r="G25" s="12">
        <f>SUM(E25:F25)</f>
        <v>0</v>
      </c>
      <c r="H25" s="11">
        <f t="shared" si="4"/>
        <v>67</v>
      </c>
      <c r="I25" s="12">
        <f t="shared" si="4"/>
        <v>81</v>
      </c>
      <c r="J25" s="12">
        <f>SUM(H25:I25)</f>
        <v>148</v>
      </c>
    </row>
    <row r="26" spans="1:10" ht="12.75">
      <c r="A26" s="2" t="s">
        <v>5</v>
      </c>
      <c r="B26" s="37">
        <v>2</v>
      </c>
      <c r="C26" s="38">
        <v>2</v>
      </c>
      <c r="D26" s="18">
        <f>SUM(B26:C26)</f>
        <v>4</v>
      </c>
      <c r="E26" s="13">
        <v>0</v>
      </c>
      <c r="F26" s="18">
        <v>0</v>
      </c>
      <c r="G26" s="18">
        <f>SUM(E26:F26)</f>
        <v>0</v>
      </c>
      <c r="H26" s="13">
        <f t="shared" si="4"/>
        <v>2</v>
      </c>
      <c r="I26" s="18">
        <f t="shared" si="4"/>
        <v>2</v>
      </c>
      <c r="J26" s="18">
        <f>SUM(H26:I26)</f>
        <v>4</v>
      </c>
    </row>
    <row r="27" spans="1:10" ht="12.75">
      <c r="A27" s="2" t="s">
        <v>6</v>
      </c>
      <c r="B27" s="40">
        <v>10</v>
      </c>
      <c r="C27" s="41">
        <v>26</v>
      </c>
      <c r="D27" s="12">
        <f>SUM(B27:C27)</f>
        <v>36</v>
      </c>
      <c r="E27" s="11">
        <v>1</v>
      </c>
      <c r="F27" s="12">
        <v>0</v>
      </c>
      <c r="G27" s="12">
        <f>SUM(E27:F27)</f>
        <v>1</v>
      </c>
      <c r="H27" s="11">
        <f t="shared" si="4"/>
        <v>11</v>
      </c>
      <c r="I27" s="12">
        <f t="shared" si="4"/>
        <v>26</v>
      </c>
      <c r="J27" s="12">
        <f>SUM(H27:I27)</f>
        <v>37</v>
      </c>
    </row>
    <row r="28" spans="1:10" s="17" customFormat="1" ht="12.75">
      <c r="A28" s="19" t="s">
        <v>1</v>
      </c>
      <c r="B28" s="15">
        <f aca="true" t="shared" si="5" ref="B28:J28">SUM(B24:B27)</f>
        <v>98</v>
      </c>
      <c r="C28" s="16">
        <f t="shared" si="5"/>
        <v>137</v>
      </c>
      <c r="D28" s="16">
        <f t="shared" si="5"/>
        <v>235</v>
      </c>
      <c r="E28" s="15">
        <f t="shared" si="5"/>
        <v>2</v>
      </c>
      <c r="F28" s="16">
        <f t="shared" si="5"/>
        <v>1</v>
      </c>
      <c r="G28" s="16">
        <f t="shared" si="5"/>
        <v>3</v>
      </c>
      <c r="H28" s="15">
        <f t="shared" si="5"/>
        <v>100</v>
      </c>
      <c r="I28" s="16">
        <f t="shared" si="5"/>
        <v>138</v>
      </c>
      <c r="J28" s="16">
        <f t="shared" si="5"/>
        <v>238</v>
      </c>
    </row>
    <row r="29" spans="1:10" ht="12.75">
      <c r="A29" s="2"/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1" t="s">
        <v>21</v>
      </c>
      <c r="B30" s="11"/>
      <c r="C30" s="12"/>
      <c r="D30" s="12"/>
      <c r="E30" s="11"/>
      <c r="F30" s="12"/>
      <c r="G30" s="12"/>
      <c r="H30" s="11"/>
      <c r="I30" s="12"/>
      <c r="J30" s="12"/>
    </row>
    <row r="31" spans="1:10" ht="12.75">
      <c r="A31" s="2" t="s">
        <v>17</v>
      </c>
      <c r="B31" s="37">
        <v>300</v>
      </c>
      <c r="C31" s="38">
        <v>235</v>
      </c>
      <c r="D31" s="12">
        <f>SUM(B31:C31)</f>
        <v>535</v>
      </c>
      <c r="E31" s="11">
        <v>26</v>
      </c>
      <c r="F31" s="12">
        <v>8</v>
      </c>
      <c r="G31" s="12">
        <f>SUM(E31:F31)</f>
        <v>34</v>
      </c>
      <c r="H31" s="11">
        <f aca="true" t="shared" si="6" ref="H31:I34">SUM(B31,E31)</f>
        <v>326</v>
      </c>
      <c r="I31" s="12">
        <f t="shared" si="6"/>
        <v>243</v>
      </c>
      <c r="J31" s="12">
        <f>SUM(H31:I31)</f>
        <v>569</v>
      </c>
    </row>
    <row r="32" spans="1:10" ht="12.75">
      <c r="A32" s="2" t="s">
        <v>4</v>
      </c>
      <c r="B32" s="87">
        <v>1153</v>
      </c>
      <c r="C32" s="88">
        <v>647</v>
      </c>
      <c r="D32" s="12">
        <f>SUM(B32:C32)</f>
        <v>1800</v>
      </c>
      <c r="E32" s="11">
        <v>42</v>
      </c>
      <c r="F32" s="12">
        <v>14</v>
      </c>
      <c r="G32" s="12">
        <f>SUM(E32:F32)</f>
        <v>56</v>
      </c>
      <c r="H32" s="11">
        <f t="shared" si="6"/>
        <v>1195</v>
      </c>
      <c r="I32" s="12">
        <f t="shared" si="6"/>
        <v>661</v>
      </c>
      <c r="J32" s="12">
        <f>SUM(H32:I32)</f>
        <v>1856</v>
      </c>
    </row>
    <row r="33" spans="1:10" ht="12.75">
      <c r="A33" s="2" t="s">
        <v>5</v>
      </c>
      <c r="B33" s="37">
        <v>92</v>
      </c>
      <c r="C33" s="38">
        <v>38</v>
      </c>
      <c r="D33" s="12">
        <f>SUM(B33:C33)</f>
        <v>130</v>
      </c>
      <c r="E33" s="11">
        <v>2</v>
      </c>
      <c r="F33" s="12">
        <v>1</v>
      </c>
      <c r="G33" s="12">
        <f>SUM(E33:F33)</f>
        <v>3</v>
      </c>
      <c r="H33" s="11">
        <f t="shared" si="6"/>
        <v>94</v>
      </c>
      <c r="I33" s="12">
        <f t="shared" si="6"/>
        <v>39</v>
      </c>
      <c r="J33" s="12">
        <f>SUM(H33:I33)</f>
        <v>133</v>
      </c>
    </row>
    <row r="34" spans="1:10" ht="12.75">
      <c r="A34" s="3" t="s">
        <v>6</v>
      </c>
      <c r="B34" s="40">
        <v>107</v>
      </c>
      <c r="C34" s="41">
        <v>68</v>
      </c>
      <c r="D34" s="12">
        <f>SUM(B34:C34)</f>
        <v>175</v>
      </c>
      <c r="E34" s="11">
        <v>5</v>
      </c>
      <c r="F34" s="12">
        <v>0</v>
      </c>
      <c r="G34" s="12">
        <f>SUM(E34:F34)</f>
        <v>5</v>
      </c>
      <c r="H34" s="11">
        <f t="shared" si="6"/>
        <v>112</v>
      </c>
      <c r="I34" s="12">
        <f t="shared" si="6"/>
        <v>68</v>
      </c>
      <c r="J34" s="12">
        <f>SUM(H34:I34)</f>
        <v>180</v>
      </c>
    </row>
    <row r="35" spans="1:10" s="17" customFormat="1" ht="12.75">
      <c r="A35" s="14" t="s">
        <v>1</v>
      </c>
      <c r="B35" s="15">
        <f aca="true" t="shared" si="7" ref="B35:J35">SUM(B31:B34)</f>
        <v>1652</v>
      </c>
      <c r="C35" s="16">
        <f t="shared" si="7"/>
        <v>988</v>
      </c>
      <c r="D35" s="16">
        <f t="shared" si="7"/>
        <v>2640</v>
      </c>
      <c r="E35" s="15">
        <f t="shared" si="7"/>
        <v>75</v>
      </c>
      <c r="F35" s="16">
        <f t="shared" si="7"/>
        <v>23</v>
      </c>
      <c r="G35" s="16">
        <f t="shared" si="7"/>
        <v>98</v>
      </c>
      <c r="H35" s="15">
        <f t="shared" si="7"/>
        <v>1727</v>
      </c>
      <c r="I35" s="16">
        <f t="shared" si="7"/>
        <v>1011</v>
      </c>
      <c r="J35" s="16">
        <f t="shared" si="7"/>
        <v>2738</v>
      </c>
    </row>
    <row r="36" spans="1:10" ht="12.75">
      <c r="A36" s="3"/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1" t="s">
        <v>22</v>
      </c>
      <c r="B37" s="11"/>
      <c r="C37" s="12"/>
      <c r="D37" s="12"/>
      <c r="E37" s="11"/>
      <c r="F37" s="12"/>
      <c r="G37" s="12"/>
      <c r="H37" s="11"/>
      <c r="I37" s="12"/>
      <c r="J37" s="12"/>
    </row>
    <row r="38" spans="1:10" ht="12.75">
      <c r="A38" s="2" t="s">
        <v>17</v>
      </c>
      <c r="B38" s="37">
        <v>45</v>
      </c>
      <c r="C38" s="38">
        <v>43</v>
      </c>
      <c r="D38" s="12">
        <f>SUM(B38:C38)</f>
        <v>88</v>
      </c>
      <c r="E38" s="11">
        <v>0</v>
      </c>
      <c r="F38" s="12">
        <v>0</v>
      </c>
      <c r="G38" s="12">
        <f>SUM(E38:F38)</f>
        <v>0</v>
      </c>
      <c r="H38" s="11">
        <f aca="true" t="shared" si="8" ref="H38:I41">SUM(B38,E38)</f>
        <v>45</v>
      </c>
      <c r="I38" s="12">
        <f t="shared" si="8"/>
        <v>43</v>
      </c>
      <c r="J38" s="12">
        <f>SUM(H38:I38)</f>
        <v>88</v>
      </c>
    </row>
    <row r="39" spans="1:10" ht="12.75">
      <c r="A39" s="2" t="s">
        <v>4</v>
      </c>
      <c r="B39" s="37">
        <v>152</v>
      </c>
      <c r="C39" s="38">
        <v>106</v>
      </c>
      <c r="D39" s="12">
        <f>SUM(B39:C39)</f>
        <v>258</v>
      </c>
      <c r="E39" s="11">
        <v>0</v>
      </c>
      <c r="F39" s="12">
        <v>0</v>
      </c>
      <c r="G39" s="12">
        <f>SUM(E39:F39)</f>
        <v>0</v>
      </c>
      <c r="H39" s="11">
        <f t="shared" si="8"/>
        <v>152</v>
      </c>
      <c r="I39" s="12">
        <f t="shared" si="8"/>
        <v>106</v>
      </c>
      <c r="J39" s="12">
        <f>SUM(H39:I39)</f>
        <v>258</v>
      </c>
    </row>
    <row r="40" spans="1:10" ht="12.75">
      <c r="A40" s="2" t="s">
        <v>5</v>
      </c>
      <c r="B40" s="89">
        <v>5</v>
      </c>
      <c r="C40" s="61">
        <v>1</v>
      </c>
      <c r="D40" s="12">
        <f>SUM(B40:C40)</f>
        <v>6</v>
      </c>
      <c r="E40" s="13">
        <v>0</v>
      </c>
      <c r="F40" s="12">
        <v>0</v>
      </c>
      <c r="G40" s="12">
        <f>SUM(E40:F40)</f>
        <v>0</v>
      </c>
      <c r="H40" s="13">
        <f t="shared" si="8"/>
        <v>5</v>
      </c>
      <c r="I40" s="12">
        <f t="shared" si="8"/>
        <v>1</v>
      </c>
      <c r="J40" s="12">
        <f>SUM(H40:I40)</f>
        <v>6</v>
      </c>
    </row>
    <row r="41" spans="1:10" ht="12.75">
      <c r="A41" s="2" t="s">
        <v>6</v>
      </c>
      <c r="B41" s="40">
        <v>24</v>
      </c>
      <c r="C41" s="41">
        <v>27</v>
      </c>
      <c r="D41" s="12">
        <f>SUM(B41:C41)</f>
        <v>51</v>
      </c>
      <c r="E41" s="11">
        <v>0</v>
      </c>
      <c r="F41" s="12">
        <v>0</v>
      </c>
      <c r="G41" s="12">
        <f>SUM(E41:F41)</f>
        <v>0</v>
      </c>
      <c r="H41" s="11">
        <f t="shared" si="8"/>
        <v>24</v>
      </c>
      <c r="I41" s="12">
        <f t="shared" si="8"/>
        <v>27</v>
      </c>
      <c r="J41" s="12">
        <f>SUM(H41:I41)</f>
        <v>51</v>
      </c>
    </row>
    <row r="42" spans="1:10" s="17" customFormat="1" ht="12.75">
      <c r="A42" s="19" t="s">
        <v>1</v>
      </c>
      <c r="B42" s="15">
        <f aca="true" t="shared" si="9" ref="B42:J42">SUM(B38:B41)</f>
        <v>226</v>
      </c>
      <c r="C42" s="16">
        <f t="shared" si="9"/>
        <v>177</v>
      </c>
      <c r="D42" s="16">
        <f t="shared" si="9"/>
        <v>403</v>
      </c>
      <c r="E42" s="15">
        <f t="shared" si="9"/>
        <v>0</v>
      </c>
      <c r="F42" s="16">
        <f t="shared" si="9"/>
        <v>0</v>
      </c>
      <c r="G42" s="16">
        <f t="shared" si="9"/>
        <v>0</v>
      </c>
      <c r="H42" s="15">
        <f t="shared" si="9"/>
        <v>226</v>
      </c>
      <c r="I42" s="16">
        <f t="shared" si="9"/>
        <v>177</v>
      </c>
      <c r="J42" s="16">
        <f t="shared" si="9"/>
        <v>403</v>
      </c>
    </row>
    <row r="43" spans="1:10" s="17" customFormat="1" ht="12.75">
      <c r="A43" s="19"/>
      <c r="B43" s="20"/>
      <c r="C43" s="21"/>
      <c r="D43" s="21"/>
      <c r="E43" s="20"/>
      <c r="F43" s="21"/>
      <c r="G43" s="21"/>
      <c r="H43" s="20"/>
      <c r="I43" s="21"/>
      <c r="J43" s="21"/>
    </row>
    <row r="44" spans="1:10" ht="12.75">
      <c r="A44" s="1" t="s">
        <v>81</v>
      </c>
      <c r="B44" s="11"/>
      <c r="C44" s="12"/>
      <c r="D44" s="12"/>
      <c r="E44" s="11"/>
      <c r="F44" s="12"/>
      <c r="G44" s="12"/>
      <c r="H44" s="11"/>
      <c r="I44" s="12"/>
      <c r="J44" s="12"/>
    </row>
    <row r="45" spans="1:10" ht="12.75">
      <c r="A45" s="2" t="s">
        <v>17</v>
      </c>
      <c r="B45" s="11">
        <v>0</v>
      </c>
      <c r="C45" s="12">
        <v>0</v>
      </c>
      <c r="D45" s="12">
        <f>SUM(B45:C45)</f>
        <v>0</v>
      </c>
      <c r="E45" s="11">
        <v>0</v>
      </c>
      <c r="F45" s="12">
        <v>0</v>
      </c>
      <c r="G45" s="12">
        <f>SUM(E45:F45)</f>
        <v>0</v>
      </c>
      <c r="H45" s="11">
        <f aca="true" t="shared" si="10" ref="H45:I48">SUM(B45,E45)</f>
        <v>0</v>
      </c>
      <c r="I45" s="12">
        <f t="shared" si="10"/>
        <v>0</v>
      </c>
      <c r="J45" s="12">
        <f>SUM(H45:I45)</f>
        <v>0</v>
      </c>
    </row>
    <row r="46" spans="1:10" ht="12.75">
      <c r="A46" s="2" t="s">
        <v>4</v>
      </c>
      <c r="B46" s="11">
        <v>0</v>
      </c>
      <c r="C46" s="12">
        <v>5</v>
      </c>
      <c r="D46" s="12">
        <f>SUM(B46:C46)</f>
        <v>5</v>
      </c>
      <c r="E46" s="11">
        <v>0</v>
      </c>
      <c r="F46" s="12">
        <v>0</v>
      </c>
      <c r="G46" s="12">
        <f>SUM(E46:F46)</f>
        <v>0</v>
      </c>
      <c r="H46" s="11">
        <f t="shared" si="10"/>
        <v>0</v>
      </c>
      <c r="I46" s="12">
        <f t="shared" si="10"/>
        <v>5</v>
      </c>
      <c r="J46" s="12">
        <f>SUM(H46:I46)</f>
        <v>5</v>
      </c>
    </row>
    <row r="47" spans="1:10" ht="12.75">
      <c r="A47" s="2" t="s">
        <v>5</v>
      </c>
      <c r="B47" s="13">
        <v>0</v>
      </c>
      <c r="C47" s="12">
        <v>0</v>
      </c>
      <c r="D47" s="12">
        <f>SUM(B47:C47)</f>
        <v>0</v>
      </c>
      <c r="E47" s="13">
        <v>0</v>
      </c>
      <c r="F47" s="12">
        <v>0</v>
      </c>
      <c r="G47" s="12">
        <f>SUM(E47:F47)</f>
        <v>0</v>
      </c>
      <c r="H47" s="13">
        <f t="shared" si="10"/>
        <v>0</v>
      </c>
      <c r="I47" s="12">
        <f t="shared" si="10"/>
        <v>0</v>
      </c>
      <c r="J47" s="12">
        <f>SUM(H47:I47)</f>
        <v>0</v>
      </c>
    </row>
    <row r="48" spans="1:10" ht="12.75">
      <c r="A48" s="2" t="s">
        <v>6</v>
      </c>
      <c r="B48" s="11">
        <v>0</v>
      </c>
      <c r="C48" s="12">
        <v>0</v>
      </c>
      <c r="D48" s="12">
        <f>SUM(B48:C48)</f>
        <v>0</v>
      </c>
      <c r="E48" s="11">
        <v>0</v>
      </c>
      <c r="F48" s="12">
        <v>0</v>
      </c>
      <c r="G48" s="12">
        <f>SUM(E48:F48)</f>
        <v>0</v>
      </c>
      <c r="H48" s="11">
        <f t="shared" si="10"/>
        <v>0</v>
      </c>
      <c r="I48" s="12">
        <f t="shared" si="10"/>
        <v>0</v>
      </c>
      <c r="J48" s="12">
        <f>SUM(H48:I48)</f>
        <v>0</v>
      </c>
    </row>
    <row r="49" spans="1:10" s="17" customFormat="1" ht="12.75">
      <c r="A49" s="19" t="s">
        <v>1</v>
      </c>
      <c r="B49" s="15">
        <f aca="true" t="shared" si="11" ref="B49:J49">SUM(B45:B48)</f>
        <v>0</v>
      </c>
      <c r="C49" s="16">
        <f t="shared" si="11"/>
        <v>5</v>
      </c>
      <c r="D49" s="16">
        <f t="shared" si="11"/>
        <v>5</v>
      </c>
      <c r="E49" s="15">
        <f t="shared" si="11"/>
        <v>0</v>
      </c>
      <c r="F49" s="16">
        <f t="shared" si="11"/>
        <v>0</v>
      </c>
      <c r="G49" s="16">
        <f t="shared" si="11"/>
        <v>0</v>
      </c>
      <c r="H49" s="15">
        <f t="shared" si="11"/>
        <v>0</v>
      </c>
      <c r="I49" s="16">
        <f t="shared" si="11"/>
        <v>5</v>
      </c>
      <c r="J49" s="16">
        <f t="shared" si="11"/>
        <v>5</v>
      </c>
    </row>
    <row r="50" spans="1:10" s="17" customFormat="1" ht="12.75">
      <c r="A50" s="19"/>
      <c r="B50" s="20"/>
      <c r="C50" s="21"/>
      <c r="D50" s="21"/>
      <c r="E50" s="20"/>
      <c r="F50" s="21"/>
      <c r="G50" s="21"/>
      <c r="H50" s="20"/>
      <c r="I50" s="21"/>
      <c r="J50" s="21"/>
    </row>
    <row r="51" spans="1:10" s="17" customFormat="1" ht="12.75">
      <c r="A51" s="79" t="s">
        <v>57</v>
      </c>
      <c r="B51" s="20"/>
      <c r="C51" s="21"/>
      <c r="D51" s="21"/>
      <c r="E51" s="20"/>
      <c r="F51" s="21"/>
      <c r="G51" s="21"/>
      <c r="H51" s="20"/>
      <c r="I51" s="21"/>
      <c r="J51" s="21"/>
    </row>
    <row r="52" spans="1:10" s="17" customFormat="1" ht="12.75">
      <c r="A52" s="19" t="s">
        <v>1</v>
      </c>
      <c r="B52" s="20">
        <v>14</v>
      </c>
      <c r="C52" s="21">
        <v>39</v>
      </c>
      <c r="D52" s="21">
        <f>SUM(B52:C52)</f>
        <v>53</v>
      </c>
      <c r="E52" s="20">
        <v>0</v>
      </c>
      <c r="F52" s="21">
        <v>0</v>
      </c>
      <c r="G52" s="21">
        <f>SUM(E52:F52)</f>
        <v>0</v>
      </c>
      <c r="H52" s="20">
        <f>B52+E52</f>
        <v>14</v>
      </c>
      <c r="I52" s="21">
        <f>C52+F52</f>
        <v>39</v>
      </c>
      <c r="J52" s="21">
        <f>D52+G52</f>
        <v>53</v>
      </c>
    </row>
    <row r="53" spans="1:10" ht="12.75">
      <c r="A53" s="2"/>
      <c r="B53" s="11"/>
      <c r="C53" s="12"/>
      <c r="D53" s="12"/>
      <c r="E53" s="11"/>
      <c r="F53" s="12"/>
      <c r="G53" s="12"/>
      <c r="H53" s="11"/>
      <c r="I53" s="12"/>
      <c r="J53" s="12"/>
    </row>
    <row r="54" spans="1:10" ht="12.75">
      <c r="A54" s="1" t="s">
        <v>58</v>
      </c>
      <c r="B54" s="11"/>
      <c r="C54" s="12"/>
      <c r="D54" s="12"/>
      <c r="E54" s="11"/>
      <c r="F54" s="12"/>
      <c r="G54" s="12"/>
      <c r="H54" s="11"/>
      <c r="I54" s="12"/>
      <c r="J54" s="12"/>
    </row>
    <row r="55" spans="1:10" ht="12.75">
      <c r="A55" s="2" t="s">
        <v>17</v>
      </c>
      <c r="B55" s="11">
        <v>36</v>
      </c>
      <c r="C55" s="12">
        <v>26</v>
      </c>
      <c r="D55" s="12">
        <f>SUM(B55:C55)</f>
        <v>62</v>
      </c>
      <c r="E55" s="11">
        <v>1</v>
      </c>
      <c r="F55" s="12">
        <v>0</v>
      </c>
      <c r="G55" s="12">
        <f>SUM(E55:F55)</f>
        <v>1</v>
      </c>
      <c r="H55" s="11">
        <f aca="true" t="shared" si="12" ref="H55:I58">SUM(B55,E55)</f>
        <v>37</v>
      </c>
      <c r="I55" s="12">
        <f t="shared" si="12"/>
        <v>26</v>
      </c>
      <c r="J55" s="12">
        <f>SUM(H55:I55)</f>
        <v>63</v>
      </c>
    </row>
    <row r="56" spans="1:10" ht="12.75">
      <c r="A56" s="2" t="s">
        <v>4</v>
      </c>
      <c r="B56" s="11">
        <v>46</v>
      </c>
      <c r="C56" s="12">
        <v>59</v>
      </c>
      <c r="D56" s="12">
        <f>SUM(B56:C56)</f>
        <v>105</v>
      </c>
      <c r="E56" s="11">
        <v>0</v>
      </c>
      <c r="F56" s="12">
        <v>0</v>
      </c>
      <c r="G56" s="12">
        <f>SUM(E56:F56)</f>
        <v>0</v>
      </c>
      <c r="H56" s="11">
        <f t="shared" si="12"/>
        <v>46</v>
      </c>
      <c r="I56" s="12">
        <f t="shared" si="12"/>
        <v>59</v>
      </c>
      <c r="J56" s="12">
        <f>SUM(H56:I56)</f>
        <v>105</v>
      </c>
    </row>
    <row r="57" spans="1:10" ht="12.75">
      <c r="A57" s="2" t="s">
        <v>5</v>
      </c>
      <c r="B57" s="11">
        <v>14</v>
      </c>
      <c r="C57" s="12">
        <v>12</v>
      </c>
      <c r="D57" s="12">
        <f>SUM(B57:C57)</f>
        <v>26</v>
      </c>
      <c r="E57" s="11">
        <v>0</v>
      </c>
      <c r="F57" s="12">
        <v>0</v>
      </c>
      <c r="G57" s="12">
        <f>SUM(E57:F57)</f>
        <v>0</v>
      </c>
      <c r="H57" s="11">
        <f t="shared" si="12"/>
        <v>14</v>
      </c>
      <c r="I57" s="12">
        <f t="shared" si="12"/>
        <v>12</v>
      </c>
      <c r="J57" s="12">
        <f>SUM(H57:I57)</f>
        <v>26</v>
      </c>
    </row>
    <row r="58" spans="1:10" ht="12.75">
      <c r="A58" s="2" t="s">
        <v>6</v>
      </c>
      <c r="B58" s="11">
        <v>19</v>
      </c>
      <c r="C58" s="12">
        <v>23</v>
      </c>
      <c r="D58" s="12">
        <f>SUM(B58:C58)</f>
        <v>42</v>
      </c>
      <c r="E58" s="11">
        <v>0</v>
      </c>
      <c r="F58" s="12">
        <v>0</v>
      </c>
      <c r="G58" s="12">
        <f>SUM(E58:F58)</f>
        <v>0</v>
      </c>
      <c r="H58" s="11">
        <f t="shared" si="12"/>
        <v>19</v>
      </c>
      <c r="I58" s="12">
        <f t="shared" si="12"/>
        <v>23</v>
      </c>
      <c r="J58" s="12">
        <f>SUM(H58:I58)</f>
        <v>42</v>
      </c>
    </row>
    <row r="59" spans="1:10" s="17" customFormat="1" ht="12.75">
      <c r="A59" s="19" t="s">
        <v>1</v>
      </c>
      <c r="B59" s="15">
        <f aca="true" t="shared" si="13" ref="B59:J59">SUM(B55:B58)</f>
        <v>115</v>
      </c>
      <c r="C59" s="16">
        <f t="shared" si="13"/>
        <v>120</v>
      </c>
      <c r="D59" s="16">
        <f t="shared" si="13"/>
        <v>235</v>
      </c>
      <c r="E59" s="15">
        <f t="shared" si="13"/>
        <v>1</v>
      </c>
      <c r="F59" s="16">
        <f t="shared" si="13"/>
        <v>0</v>
      </c>
      <c r="G59" s="16">
        <f t="shared" si="13"/>
        <v>1</v>
      </c>
      <c r="H59" s="15">
        <f t="shared" si="13"/>
        <v>116</v>
      </c>
      <c r="I59" s="16">
        <f t="shared" si="13"/>
        <v>120</v>
      </c>
      <c r="J59" s="16">
        <f t="shared" si="13"/>
        <v>236</v>
      </c>
    </row>
    <row r="60" spans="1:10" ht="12.75">
      <c r="A60" s="2"/>
      <c r="B60" s="11"/>
      <c r="C60" s="12"/>
      <c r="D60" s="12"/>
      <c r="E60" s="11"/>
      <c r="F60" s="12"/>
      <c r="G60" s="12"/>
      <c r="H60" s="11"/>
      <c r="I60" s="12"/>
      <c r="J60" s="12"/>
    </row>
    <row r="61" spans="1:10" ht="12.75">
      <c r="A61" s="1" t="s">
        <v>59</v>
      </c>
      <c r="B61" s="11"/>
      <c r="C61" s="12"/>
      <c r="D61" s="12"/>
      <c r="E61" s="11"/>
      <c r="F61" s="12"/>
      <c r="G61" s="12"/>
      <c r="H61" s="11"/>
      <c r="I61" s="12"/>
      <c r="J61" s="12"/>
    </row>
    <row r="62" spans="1:10" ht="12.75">
      <c r="A62" s="2" t="s">
        <v>17</v>
      </c>
      <c r="B62" s="11">
        <v>8</v>
      </c>
      <c r="C62" s="12">
        <v>9</v>
      </c>
      <c r="D62" s="12">
        <f>SUM(B62:C62)</f>
        <v>17</v>
      </c>
      <c r="E62" s="11">
        <v>0</v>
      </c>
      <c r="F62" s="12">
        <v>0</v>
      </c>
      <c r="G62" s="12">
        <f>SUM(E62:F62)</f>
        <v>0</v>
      </c>
      <c r="H62" s="11">
        <f aca="true" t="shared" si="14" ref="H62:I65">SUM(B62,E62)</f>
        <v>8</v>
      </c>
      <c r="I62" s="12">
        <f t="shared" si="14"/>
        <v>9</v>
      </c>
      <c r="J62" s="12">
        <f>SUM(H62:I62)</f>
        <v>17</v>
      </c>
    </row>
    <row r="63" spans="1:10" ht="12.75">
      <c r="A63" s="2" t="s">
        <v>4</v>
      </c>
      <c r="B63" s="11">
        <v>17</v>
      </c>
      <c r="C63" s="12">
        <v>17</v>
      </c>
      <c r="D63" s="12">
        <f>SUM(B63:C63)</f>
        <v>34</v>
      </c>
      <c r="E63" s="11">
        <v>0</v>
      </c>
      <c r="F63" s="12">
        <v>0</v>
      </c>
      <c r="G63" s="12">
        <f>SUM(E63:F63)</f>
        <v>0</v>
      </c>
      <c r="H63" s="11">
        <f t="shared" si="14"/>
        <v>17</v>
      </c>
      <c r="I63" s="12">
        <f t="shared" si="14"/>
        <v>17</v>
      </c>
      <c r="J63" s="12">
        <f>SUM(H63:I63)</f>
        <v>34</v>
      </c>
    </row>
    <row r="64" spans="1:10" ht="12.75">
      <c r="A64" s="2" t="s">
        <v>5</v>
      </c>
      <c r="B64" s="11">
        <v>1</v>
      </c>
      <c r="C64" s="12">
        <v>5</v>
      </c>
      <c r="D64" s="12">
        <f>SUM(B64:C64)</f>
        <v>6</v>
      </c>
      <c r="E64" s="11">
        <v>0</v>
      </c>
      <c r="F64" s="12">
        <v>0</v>
      </c>
      <c r="G64" s="12">
        <f>SUM(E64:F64)</f>
        <v>0</v>
      </c>
      <c r="H64" s="11">
        <f t="shared" si="14"/>
        <v>1</v>
      </c>
      <c r="I64" s="12">
        <f t="shared" si="14"/>
        <v>5</v>
      </c>
      <c r="J64" s="12">
        <f>SUM(H64:I64)</f>
        <v>6</v>
      </c>
    </row>
    <row r="65" spans="1:10" ht="12.75">
      <c r="A65" s="2" t="s">
        <v>6</v>
      </c>
      <c r="B65" s="11">
        <v>3</v>
      </c>
      <c r="C65" s="12">
        <v>4</v>
      </c>
      <c r="D65" s="12">
        <f>SUM(B65:C65)</f>
        <v>7</v>
      </c>
      <c r="E65" s="11">
        <v>0</v>
      </c>
      <c r="F65" s="12">
        <v>0</v>
      </c>
      <c r="G65" s="12">
        <f>SUM(E65:F65)</f>
        <v>0</v>
      </c>
      <c r="H65" s="11">
        <f t="shared" si="14"/>
        <v>3</v>
      </c>
      <c r="I65" s="12">
        <f t="shared" si="14"/>
        <v>4</v>
      </c>
      <c r="J65" s="12">
        <f>SUM(H65:I65)</f>
        <v>7</v>
      </c>
    </row>
    <row r="66" spans="1:10" s="17" customFormat="1" ht="12.75">
      <c r="A66" s="19" t="s">
        <v>1</v>
      </c>
      <c r="B66" s="15">
        <f aca="true" t="shared" si="15" ref="B66:J66">SUM(B62:B65)</f>
        <v>29</v>
      </c>
      <c r="C66" s="16">
        <f t="shared" si="15"/>
        <v>35</v>
      </c>
      <c r="D66" s="16">
        <f t="shared" si="15"/>
        <v>64</v>
      </c>
      <c r="E66" s="15">
        <f t="shared" si="15"/>
        <v>0</v>
      </c>
      <c r="F66" s="16">
        <f t="shared" si="15"/>
        <v>0</v>
      </c>
      <c r="G66" s="16">
        <f t="shared" si="15"/>
        <v>0</v>
      </c>
      <c r="H66" s="15">
        <f t="shared" si="15"/>
        <v>29</v>
      </c>
      <c r="I66" s="16">
        <f t="shared" si="15"/>
        <v>35</v>
      </c>
      <c r="J66" s="16">
        <f t="shared" si="15"/>
        <v>64</v>
      </c>
    </row>
    <row r="67" spans="1:10" s="17" customFormat="1" ht="12.75">
      <c r="A67" s="19"/>
      <c r="B67" s="20"/>
      <c r="C67" s="21"/>
      <c r="D67" s="21"/>
      <c r="E67" s="20"/>
      <c r="F67" s="21"/>
      <c r="G67" s="21"/>
      <c r="H67" s="20"/>
      <c r="I67" s="21"/>
      <c r="J67" s="21"/>
    </row>
    <row r="68" spans="1:10" ht="12.75">
      <c r="A68" s="1" t="s">
        <v>60</v>
      </c>
      <c r="B68" s="11"/>
      <c r="C68" s="12"/>
      <c r="D68" s="12"/>
      <c r="E68" s="11"/>
      <c r="F68" s="12"/>
      <c r="G68" s="12"/>
      <c r="H68" s="11"/>
      <c r="I68" s="12"/>
      <c r="J68" s="12"/>
    </row>
    <row r="69" spans="1:10" ht="12.75">
      <c r="A69" s="2" t="s">
        <v>17</v>
      </c>
      <c r="B69" s="11">
        <v>14</v>
      </c>
      <c r="C69" s="12">
        <v>2</v>
      </c>
      <c r="D69" s="12">
        <f>SUM(B69:C69)</f>
        <v>16</v>
      </c>
      <c r="E69" s="11">
        <v>1</v>
      </c>
      <c r="F69" s="12">
        <v>0</v>
      </c>
      <c r="G69" s="12">
        <f>SUM(E69:F69)</f>
        <v>1</v>
      </c>
      <c r="H69" s="11">
        <f aca="true" t="shared" si="16" ref="H69:I72">SUM(B69,E69)</f>
        <v>15</v>
      </c>
      <c r="I69" s="12">
        <f t="shared" si="16"/>
        <v>2</v>
      </c>
      <c r="J69" s="12">
        <f>SUM(H69:I69)</f>
        <v>17</v>
      </c>
    </row>
    <row r="70" spans="1:10" ht="12.75">
      <c r="A70" s="2" t="s">
        <v>4</v>
      </c>
      <c r="B70" s="11">
        <v>3</v>
      </c>
      <c r="C70" s="12">
        <v>1</v>
      </c>
      <c r="D70" s="12">
        <f>SUM(B70:C70)</f>
        <v>4</v>
      </c>
      <c r="E70" s="11">
        <v>0</v>
      </c>
      <c r="F70" s="12">
        <v>0</v>
      </c>
      <c r="G70" s="12">
        <f>SUM(E70:F70)</f>
        <v>0</v>
      </c>
      <c r="H70" s="11">
        <f t="shared" si="16"/>
        <v>3</v>
      </c>
      <c r="I70" s="12">
        <f t="shared" si="16"/>
        <v>1</v>
      </c>
      <c r="J70" s="12">
        <f>SUM(H70:I70)</f>
        <v>4</v>
      </c>
    </row>
    <row r="71" spans="1:10" ht="12.75">
      <c r="A71" s="2" t="s">
        <v>5</v>
      </c>
      <c r="B71" s="11">
        <v>0</v>
      </c>
      <c r="C71" s="12">
        <v>0</v>
      </c>
      <c r="D71" s="12">
        <f>SUM(B71:C71)</f>
        <v>0</v>
      </c>
      <c r="E71" s="11">
        <v>0</v>
      </c>
      <c r="F71" s="12">
        <v>0</v>
      </c>
      <c r="G71" s="12">
        <f>SUM(E71:F71)</f>
        <v>0</v>
      </c>
      <c r="H71" s="11">
        <f t="shared" si="16"/>
        <v>0</v>
      </c>
      <c r="I71" s="12">
        <f t="shared" si="16"/>
        <v>0</v>
      </c>
      <c r="J71" s="12">
        <f>SUM(H71:I71)</f>
        <v>0</v>
      </c>
    </row>
    <row r="72" spans="1:10" ht="12.75">
      <c r="A72" s="22" t="s">
        <v>6</v>
      </c>
      <c r="B72" s="11">
        <v>124</v>
      </c>
      <c r="C72" s="23">
        <v>42</v>
      </c>
      <c r="D72" s="23">
        <f>SUM(B72:C72)</f>
        <v>166</v>
      </c>
      <c r="E72" s="11">
        <v>0</v>
      </c>
      <c r="F72" s="23">
        <v>0</v>
      </c>
      <c r="G72" s="23">
        <f>SUM(E72:F72)</f>
        <v>0</v>
      </c>
      <c r="H72" s="11">
        <f t="shared" si="16"/>
        <v>124</v>
      </c>
      <c r="I72" s="23">
        <f t="shared" si="16"/>
        <v>42</v>
      </c>
      <c r="J72" s="23">
        <f>SUM(H72:I72)</f>
        <v>166</v>
      </c>
    </row>
    <row r="73" spans="1:10" s="17" customFormat="1" ht="12.75">
      <c r="A73" s="19" t="s">
        <v>1</v>
      </c>
      <c r="B73" s="15">
        <f aca="true" t="shared" si="17" ref="B73:J73">SUM(B69:B72)</f>
        <v>141</v>
      </c>
      <c r="C73" s="16">
        <f t="shared" si="17"/>
        <v>45</v>
      </c>
      <c r="D73" s="16">
        <f t="shared" si="17"/>
        <v>186</v>
      </c>
      <c r="E73" s="15">
        <f t="shared" si="17"/>
        <v>1</v>
      </c>
      <c r="F73" s="16">
        <f t="shared" si="17"/>
        <v>0</v>
      </c>
      <c r="G73" s="16">
        <f t="shared" si="17"/>
        <v>1</v>
      </c>
      <c r="H73" s="15">
        <f t="shared" si="17"/>
        <v>142</v>
      </c>
      <c r="I73" s="16">
        <f t="shared" si="17"/>
        <v>45</v>
      </c>
      <c r="J73" s="16">
        <f t="shared" si="17"/>
        <v>187</v>
      </c>
    </row>
    <row r="74" spans="1:10" s="49" customFormat="1" ht="12.75">
      <c r="A74" s="3"/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12.75">
      <c r="A75" s="50" t="s">
        <v>20</v>
      </c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2.75">
      <c r="A76" s="60" t="s">
        <v>37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51" t="s">
        <v>41</v>
      </c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52" t="s">
        <v>49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52" t="s">
        <v>32</v>
      </c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52" t="s">
        <v>39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52" t="s">
        <v>33</v>
      </c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51" t="s">
        <v>40</v>
      </c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60" t="s">
        <v>66</v>
      </c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60" t="s">
        <v>62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60" t="s">
        <v>63</v>
      </c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52" t="s">
        <v>47</v>
      </c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52" t="s">
        <v>67</v>
      </c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52" t="s">
        <v>65</v>
      </c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52" t="s">
        <v>76</v>
      </c>
      <c r="B89" s="12"/>
      <c r="C89" s="12"/>
      <c r="D89" s="12"/>
      <c r="E89" s="12"/>
      <c r="F89" s="12"/>
      <c r="G89" s="12"/>
      <c r="H89" s="12"/>
      <c r="I89" s="12"/>
      <c r="J89" s="12"/>
    </row>
    <row r="90" ht="12.75">
      <c r="A90" s="52" t="s">
        <v>77</v>
      </c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</sheetData>
  <sheetProtection/>
  <mergeCells count="1">
    <mergeCell ref="E7:G7"/>
  </mergeCells>
  <printOptions horizontalCentered="1"/>
  <pageMargins left="0.3937007874015748" right="0.3937007874015748" top="0.5905511811023623" bottom="0.1968503937007874" header="0.5118110236220472" footer="0.5118110236220472"/>
  <pageSetup fitToHeight="1" fitToWidth="1" horizontalDpi="600" verticalDpi="600" orientation="portrait" paperSize="9" scale="68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1">
      <selection activeCell="K38" sqref="K38"/>
    </sheetView>
  </sheetViews>
  <sheetFormatPr defaultColWidth="9.140625" defaultRowHeight="12.75"/>
  <cols>
    <col min="1" max="1" width="30.421875" style="0" customWidth="1"/>
    <col min="2" max="4" width="12.421875" style="0" customWidth="1"/>
    <col min="5" max="5" width="12.57421875" style="63" customWidth="1"/>
    <col min="6" max="6" width="12.28125" style="63" customWidth="1"/>
    <col min="7" max="7" width="14.28125" style="63" customWidth="1"/>
  </cols>
  <sheetData>
    <row r="1" spans="1:4" ht="12.75">
      <c r="A1" s="1" t="s">
        <v>82</v>
      </c>
      <c r="B1" s="2"/>
      <c r="C1" s="2"/>
      <c r="D1" s="2"/>
    </row>
    <row r="2" spans="1:7" ht="12.75">
      <c r="A2" s="97" t="s">
        <v>45</v>
      </c>
      <c r="B2" s="98"/>
      <c r="C2" s="98"/>
      <c r="D2" s="98"/>
      <c r="E2" s="98"/>
      <c r="F2" s="98"/>
      <c r="G2" s="98"/>
    </row>
    <row r="3" spans="1:4" ht="12.75">
      <c r="A3" s="6"/>
      <c r="B3" s="6"/>
      <c r="C3" s="6"/>
      <c r="D3" s="6"/>
    </row>
    <row r="4" spans="1:7" ht="12.75">
      <c r="A4" s="97" t="s">
        <v>85</v>
      </c>
      <c r="B4" s="98"/>
      <c r="C4" s="98"/>
      <c r="D4" s="98"/>
      <c r="E4" s="98"/>
      <c r="F4" s="98"/>
      <c r="G4" s="98"/>
    </row>
    <row r="5" spans="1:4" ht="12.75">
      <c r="A5" s="4"/>
      <c r="B5" s="4"/>
      <c r="C5" s="4"/>
      <c r="D5" s="4"/>
    </row>
    <row r="6" spans="1:7" ht="12.75">
      <c r="A6" s="97" t="s">
        <v>30</v>
      </c>
      <c r="B6" s="98"/>
      <c r="C6" s="98"/>
      <c r="D6" s="98"/>
      <c r="E6" s="98"/>
      <c r="F6" s="98"/>
      <c r="G6" s="98"/>
    </row>
    <row r="7" spans="1:4" ht="3.75" customHeight="1" thickBot="1">
      <c r="A7" s="2"/>
      <c r="B7" s="12"/>
      <c r="C7" s="12"/>
      <c r="D7" s="12"/>
    </row>
    <row r="8" spans="1:7" ht="12.75">
      <c r="A8" s="25"/>
      <c r="B8" s="102" t="s">
        <v>18</v>
      </c>
      <c r="C8" s="103"/>
      <c r="D8" s="104"/>
      <c r="E8" s="64" t="s">
        <v>46</v>
      </c>
      <c r="F8" s="65"/>
      <c r="G8" s="65"/>
    </row>
    <row r="9" spans="1:7" ht="12.75">
      <c r="A9" s="55"/>
      <c r="B9" s="57"/>
      <c r="C9" s="58"/>
      <c r="D9" s="59"/>
      <c r="E9" s="105" t="s">
        <v>74</v>
      </c>
      <c r="F9" s="106"/>
      <c r="G9" s="107"/>
    </row>
    <row r="10" spans="1:7" ht="12.75">
      <c r="A10" s="53" t="s">
        <v>7</v>
      </c>
      <c r="B10" s="33" t="s">
        <v>2</v>
      </c>
      <c r="C10" s="34" t="s">
        <v>3</v>
      </c>
      <c r="D10" s="34" t="s">
        <v>1</v>
      </c>
      <c r="E10" s="66" t="s">
        <v>2</v>
      </c>
      <c r="F10" s="67" t="s">
        <v>3</v>
      </c>
      <c r="G10" s="67" t="s">
        <v>1</v>
      </c>
    </row>
    <row r="11" spans="1:7" ht="12.75">
      <c r="A11" s="27"/>
      <c r="B11" s="13"/>
      <c r="C11" s="28"/>
      <c r="D11" s="28"/>
      <c r="E11" s="68"/>
      <c r="F11" s="69"/>
      <c r="G11" s="69"/>
    </row>
    <row r="12" spans="1:7" ht="12.75">
      <c r="A12" s="2" t="s">
        <v>8</v>
      </c>
      <c r="B12" s="11">
        <v>0</v>
      </c>
      <c r="C12" s="12">
        <v>2</v>
      </c>
      <c r="D12" s="12">
        <f>SUM(B12:C12)</f>
        <v>2</v>
      </c>
      <c r="E12" s="70">
        <v>0</v>
      </c>
      <c r="F12" s="71">
        <v>0</v>
      </c>
      <c r="G12" s="71">
        <f>SUM(E12:F12)</f>
        <v>0</v>
      </c>
    </row>
    <row r="13" spans="1:7" ht="12.75">
      <c r="A13" s="2" t="s">
        <v>9</v>
      </c>
      <c r="B13" s="11"/>
      <c r="C13" s="12">
        <v>1</v>
      </c>
      <c r="D13" s="12">
        <f aca="true" t="shared" si="0" ref="D13:D20">SUM(B13:C13)</f>
        <v>1</v>
      </c>
      <c r="E13" s="70">
        <v>0</v>
      </c>
      <c r="F13" s="71">
        <v>0</v>
      </c>
      <c r="G13" s="71">
        <f aca="true" t="shared" si="1" ref="G13:G20">SUM(E13:F13)</f>
        <v>0</v>
      </c>
    </row>
    <row r="14" spans="1:7" ht="12.75">
      <c r="A14" s="2" t="s">
        <v>10</v>
      </c>
      <c r="B14" s="11">
        <v>3</v>
      </c>
      <c r="C14" s="12">
        <v>8</v>
      </c>
      <c r="D14" s="12">
        <f t="shared" si="0"/>
        <v>11</v>
      </c>
      <c r="E14" s="70">
        <v>0</v>
      </c>
      <c r="F14" s="71">
        <v>0</v>
      </c>
      <c r="G14" s="71">
        <f t="shared" si="1"/>
        <v>0</v>
      </c>
    </row>
    <row r="15" spans="1:7" ht="12.75">
      <c r="A15" s="2" t="s">
        <v>11</v>
      </c>
      <c r="B15" s="13">
        <v>3</v>
      </c>
      <c r="C15" s="12">
        <v>8</v>
      </c>
      <c r="D15" s="12">
        <f t="shared" si="0"/>
        <v>11</v>
      </c>
      <c r="E15" s="68">
        <v>0</v>
      </c>
      <c r="F15" s="71">
        <v>0</v>
      </c>
      <c r="G15" s="71">
        <f t="shared" si="1"/>
        <v>0</v>
      </c>
    </row>
    <row r="16" spans="1:7" ht="12.75">
      <c r="A16" s="2" t="s">
        <v>12</v>
      </c>
      <c r="B16" s="13">
        <v>3</v>
      </c>
      <c r="C16" s="12">
        <v>25</v>
      </c>
      <c r="D16" s="12">
        <f t="shared" si="0"/>
        <v>28</v>
      </c>
      <c r="E16" s="68">
        <v>0</v>
      </c>
      <c r="F16" s="71">
        <v>0</v>
      </c>
      <c r="G16" s="71">
        <f t="shared" si="1"/>
        <v>0</v>
      </c>
    </row>
    <row r="17" spans="1:7" ht="12.75">
      <c r="A17" s="2" t="s">
        <v>13</v>
      </c>
      <c r="B17" s="13">
        <v>8</v>
      </c>
      <c r="C17" s="12">
        <v>60</v>
      </c>
      <c r="D17" s="12">
        <f t="shared" si="0"/>
        <v>68</v>
      </c>
      <c r="E17" s="68">
        <v>0</v>
      </c>
      <c r="F17" s="71">
        <v>1</v>
      </c>
      <c r="G17" s="71">
        <f t="shared" si="1"/>
        <v>1</v>
      </c>
    </row>
    <row r="18" spans="1:7" ht="12.75">
      <c r="A18" s="2" t="s">
        <v>14</v>
      </c>
      <c r="B18" s="13">
        <v>13</v>
      </c>
      <c r="C18" s="12">
        <v>59</v>
      </c>
      <c r="D18" s="12">
        <f t="shared" si="0"/>
        <v>72</v>
      </c>
      <c r="E18" s="68">
        <v>1</v>
      </c>
      <c r="F18" s="71">
        <v>0</v>
      </c>
      <c r="G18" s="71">
        <f t="shared" si="1"/>
        <v>1</v>
      </c>
    </row>
    <row r="19" spans="1:7" ht="12.75">
      <c r="A19" s="2" t="s">
        <v>15</v>
      </c>
      <c r="B19" s="13">
        <v>6</v>
      </c>
      <c r="C19" s="12">
        <f>28+4</f>
        <v>32</v>
      </c>
      <c r="D19" s="12">
        <f t="shared" si="0"/>
        <v>38</v>
      </c>
      <c r="E19" s="68">
        <v>0</v>
      </c>
      <c r="F19" s="71">
        <v>1</v>
      </c>
      <c r="G19" s="71">
        <f t="shared" si="1"/>
        <v>1</v>
      </c>
    </row>
    <row r="20" spans="1:7" ht="12.75">
      <c r="A20" s="2" t="s">
        <v>16</v>
      </c>
      <c r="B20" s="13">
        <v>3</v>
      </c>
      <c r="C20" s="12">
        <f>6+4</f>
        <v>10</v>
      </c>
      <c r="D20" s="29">
        <f t="shared" si="0"/>
        <v>13</v>
      </c>
      <c r="E20" s="68">
        <v>1</v>
      </c>
      <c r="F20" s="71">
        <v>0</v>
      </c>
      <c r="G20" s="72">
        <f t="shared" si="1"/>
        <v>1</v>
      </c>
    </row>
    <row r="21" spans="1:7" ht="12.75">
      <c r="A21" s="19" t="s">
        <v>1</v>
      </c>
      <c r="B21" s="30">
        <f aca="true" t="shared" si="2" ref="B21:G21">SUM(B12:B20)</f>
        <v>39</v>
      </c>
      <c r="C21" s="31">
        <f t="shared" si="2"/>
        <v>205</v>
      </c>
      <c r="D21" s="31">
        <f t="shared" si="2"/>
        <v>244</v>
      </c>
      <c r="E21" s="73">
        <f t="shared" si="2"/>
        <v>2</v>
      </c>
      <c r="F21" s="74">
        <f t="shared" si="2"/>
        <v>2</v>
      </c>
      <c r="G21" s="74">
        <f t="shared" si="2"/>
        <v>4</v>
      </c>
    </row>
    <row r="22" spans="1:4" ht="12.75">
      <c r="A22" s="4"/>
      <c r="B22" s="4"/>
      <c r="C22" s="4"/>
      <c r="D22" s="4"/>
    </row>
    <row r="23" spans="1:7" ht="12.75">
      <c r="A23" s="97" t="s">
        <v>31</v>
      </c>
      <c r="B23" s="98"/>
      <c r="C23" s="98"/>
      <c r="D23" s="98"/>
      <c r="E23" s="98"/>
      <c r="F23" s="98"/>
      <c r="G23" s="98"/>
    </row>
    <row r="24" spans="1:4" ht="3.75" customHeight="1" thickBot="1">
      <c r="A24" s="2"/>
      <c r="B24" s="12"/>
      <c r="C24" s="12"/>
      <c r="D24" s="12"/>
    </row>
    <row r="25" spans="1:7" ht="12.75">
      <c r="A25" s="25"/>
      <c r="B25" s="102" t="s">
        <v>18</v>
      </c>
      <c r="C25" s="103"/>
      <c r="D25" s="104"/>
      <c r="E25" s="64" t="s">
        <v>46</v>
      </c>
      <c r="F25" s="65"/>
      <c r="G25" s="65"/>
    </row>
    <row r="26" spans="1:7" ht="12.75">
      <c r="A26" s="55"/>
      <c r="B26" s="57"/>
      <c r="C26" s="58"/>
      <c r="D26" s="59"/>
      <c r="E26" s="105" t="s">
        <v>74</v>
      </c>
      <c r="F26" s="106"/>
      <c r="G26" s="107"/>
    </row>
    <row r="27" spans="1:7" ht="12.75">
      <c r="A27" s="53" t="s">
        <v>7</v>
      </c>
      <c r="B27" s="33" t="s">
        <v>2</v>
      </c>
      <c r="C27" s="34" t="s">
        <v>3</v>
      </c>
      <c r="D27" s="34" t="s">
        <v>1</v>
      </c>
      <c r="E27" s="66" t="s">
        <v>2</v>
      </c>
      <c r="F27" s="67" t="s">
        <v>3</v>
      </c>
      <c r="G27" s="67" t="s">
        <v>1</v>
      </c>
    </row>
    <row r="28" spans="1:7" ht="12.75">
      <c r="A28" s="27"/>
      <c r="B28" s="13"/>
      <c r="C28" s="28"/>
      <c r="D28" s="28"/>
      <c r="E28" s="68"/>
      <c r="F28" s="69"/>
      <c r="G28" s="69"/>
    </row>
    <row r="29" spans="1:7" ht="12.75">
      <c r="A29" s="2" t="s">
        <v>8</v>
      </c>
      <c r="B29" s="11">
        <v>1</v>
      </c>
      <c r="C29" s="12">
        <v>2</v>
      </c>
      <c r="D29" s="12">
        <f>SUM(B29:C29)</f>
        <v>3</v>
      </c>
      <c r="E29" s="70">
        <v>0</v>
      </c>
      <c r="F29" s="71">
        <v>0</v>
      </c>
      <c r="G29" s="71">
        <f>SUM(E29:F29)</f>
        <v>0</v>
      </c>
    </row>
    <row r="30" spans="1:7" ht="12.75">
      <c r="A30" s="2" t="s">
        <v>9</v>
      </c>
      <c r="B30" s="11">
        <v>2</v>
      </c>
      <c r="C30" s="12">
        <v>7</v>
      </c>
      <c r="D30" s="12">
        <f aca="true" t="shared" si="3" ref="D30:D37">SUM(B30:C30)</f>
        <v>9</v>
      </c>
      <c r="E30" s="70">
        <v>0</v>
      </c>
      <c r="F30" s="71">
        <v>0</v>
      </c>
      <c r="G30" s="71">
        <f aca="true" t="shared" si="4" ref="G30:G37">SUM(E30:F30)</f>
        <v>0</v>
      </c>
    </row>
    <row r="31" spans="1:7" ht="12.75">
      <c r="A31" s="2" t="s">
        <v>10</v>
      </c>
      <c r="B31" s="11">
        <v>24</v>
      </c>
      <c r="C31" s="12">
        <v>48</v>
      </c>
      <c r="D31" s="12">
        <f t="shared" si="3"/>
        <v>72</v>
      </c>
      <c r="E31" s="70">
        <v>0</v>
      </c>
      <c r="F31" s="71">
        <v>0</v>
      </c>
      <c r="G31" s="71">
        <f t="shared" si="4"/>
        <v>0</v>
      </c>
    </row>
    <row r="32" spans="1:7" ht="12.75">
      <c r="A32" s="2" t="s">
        <v>11</v>
      </c>
      <c r="B32" s="13">
        <f>87-1-1-2</f>
        <v>83</v>
      </c>
      <c r="C32" s="12">
        <v>143</v>
      </c>
      <c r="D32" s="12">
        <f t="shared" si="3"/>
        <v>226</v>
      </c>
      <c r="E32" s="68">
        <f>2+1+2+2</f>
        <v>7</v>
      </c>
      <c r="F32" s="71">
        <v>0</v>
      </c>
      <c r="G32" s="71">
        <f t="shared" si="4"/>
        <v>7</v>
      </c>
    </row>
    <row r="33" spans="1:7" ht="12.75">
      <c r="A33" s="2" t="s">
        <v>12</v>
      </c>
      <c r="B33" s="13">
        <v>113</v>
      </c>
      <c r="C33" s="12">
        <f>233-1</f>
        <v>232</v>
      </c>
      <c r="D33" s="12">
        <f t="shared" si="3"/>
        <v>345</v>
      </c>
      <c r="E33" s="68">
        <f>2+3+1</f>
        <v>6</v>
      </c>
      <c r="F33" s="71">
        <f>1+1</f>
        <v>2</v>
      </c>
      <c r="G33" s="71">
        <f t="shared" si="4"/>
        <v>8</v>
      </c>
    </row>
    <row r="34" spans="1:7" ht="12.75">
      <c r="A34" s="2" t="s">
        <v>13</v>
      </c>
      <c r="B34" s="13">
        <f>194-2-1-3-1</f>
        <v>187</v>
      </c>
      <c r="C34" s="12">
        <f>288-5-2</f>
        <v>281</v>
      </c>
      <c r="D34" s="12">
        <f t="shared" si="3"/>
        <v>468</v>
      </c>
      <c r="E34" s="68">
        <f>1+2+2+3+3</f>
        <v>11</v>
      </c>
      <c r="F34" s="71">
        <f>1+2+5+3</f>
        <v>11</v>
      </c>
      <c r="G34" s="71">
        <f t="shared" si="4"/>
        <v>22</v>
      </c>
    </row>
    <row r="35" spans="1:7" ht="12.75">
      <c r="A35" s="2" t="s">
        <v>14</v>
      </c>
      <c r="B35" s="13">
        <f>334-4-3-3-2-4</f>
        <v>318</v>
      </c>
      <c r="C35" s="12">
        <f>398-2-3-1-5-1</f>
        <v>386</v>
      </c>
      <c r="D35" s="12">
        <f t="shared" si="3"/>
        <v>704</v>
      </c>
      <c r="E35" s="68">
        <f>1+6+6+6+5+9</f>
        <v>33</v>
      </c>
      <c r="F35" s="71">
        <f>1+3+8+2+9+5</f>
        <v>28</v>
      </c>
      <c r="G35" s="71">
        <f t="shared" si="4"/>
        <v>61</v>
      </c>
    </row>
    <row r="36" spans="1:7" ht="12.75">
      <c r="A36" s="2" t="s">
        <v>15</v>
      </c>
      <c r="B36" s="13">
        <f>325+11-6-3-3-5-4</f>
        <v>315</v>
      </c>
      <c r="C36" s="12">
        <f>271+20-2-3-1</f>
        <v>285</v>
      </c>
      <c r="D36" s="12">
        <f t="shared" si="3"/>
        <v>600</v>
      </c>
      <c r="E36" s="68">
        <f>1+1+11+9+3+9+13</f>
        <v>47</v>
      </c>
      <c r="F36" s="71">
        <f>6+1+3+2</f>
        <v>12</v>
      </c>
      <c r="G36" s="71">
        <f t="shared" si="4"/>
        <v>59</v>
      </c>
    </row>
    <row r="37" spans="1:7" ht="12.75">
      <c r="A37" s="2" t="s">
        <v>16</v>
      </c>
      <c r="B37" s="13">
        <f>51+29+3+1-1</f>
        <v>83</v>
      </c>
      <c r="C37" s="12">
        <f>33+26+2-1</f>
        <v>60</v>
      </c>
      <c r="D37" s="29">
        <f t="shared" si="3"/>
        <v>143</v>
      </c>
      <c r="E37" s="68">
        <f>1+2+1+1+1</f>
        <v>6</v>
      </c>
      <c r="F37" s="71">
        <f>2+1</f>
        <v>3</v>
      </c>
      <c r="G37" s="72">
        <f t="shared" si="4"/>
        <v>9</v>
      </c>
    </row>
    <row r="38" spans="1:7" ht="12.75">
      <c r="A38" s="19" t="s">
        <v>1</v>
      </c>
      <c r="B38" s="30">
        <f aca="true" t="shared" si="5" ref="B38:G38">SUM(B29:B37)</f>
        <v>1126</v>
      </c>
      <c r="C38" s="31">
        <f t="shared" si="5"/>
        <v>1444</v>
      </c>
      <c r="D38" s="31">
        <f t="shared" si="5"/>
        <v>2570</v>
      </c>
      <c r="E38" s="73">
        <f t="shared" si="5"/>
        <v>110</v>
      </c>
      <c r="F38" s="74">
        <f t="shared" si="5"/>
        <v>56</v>
      </c>
      <c r="G38" s="74">
        <f t="shared" si="5"/>
        <v>166</v>
      </c>
    </row>
    <row r="40" spans="1:7" ht="12.75">
      <c r="A40" s="97" t="s">
        <v>23</v>
      </c>
      <c r="B40" s="98"/>
      <c r="C40" s="98"/>
      <c r="D40" s="98"/>
      <c r="E40" s="98"/>
      <c r="F40" s="98"/>
      <c r="G40" s="98"/>
    </row>
    <row r="41" spans="1:4" ht="3" customHeight="1" thickBot="1">
      <c r="A41" s="2"/>
      <c r="B41" s="12"/>
      <c r="C41" s="12"/>
      <c r="D41" s="12"/>
    </row>
    <row r="42" spans="1:7" ht="12.75">
      <c r="A42" s="25"/>
      <c r="B42" s="102" t="s">
        <v>18</v>
      </c>
      <c r="C42" s="103"/>
      <c r="D42" s="104"/>
      <c r="E42" s="64" t="s">
        <v>46</v>
      </c>
      <c r="F42" s="65"/>
      <c r="G42" s="65"/>
    </row>
    <row r="43" spans="1:7" ht="12.75">
      <c r="A43" s="55"/>
      <c r="B43" s="57"/>
      <c r="C43" s="58"/>
      <c r="D43" s="59"/>
      <c r="E43" s="105" t="s">
        <v>74</v>
      </c>
      <c r="F43" s="106"/>
      <c r="G43" s="107"/>
    </row>
    <row r="44" spans="1:7" ht="12.75">
      <c r="A44" s="53" t="s">
        <v>7</v>
      </c>
      <c r="B44" s="33" t="s">
        <v>2</v>
      </c>
      <c r="C44" s="34" t="s">
        <v>3</v>
      </c>
      <c r="D44" s="34" t="s">
        <v>1</v>
      </c>
      <c r="E44" s="66" t="s">
        <v>2</v>
      </c>
      <c r="F44" s="67" t="s">
        <v>3</v>
      </c>
      <c r="G44" s="67" t="s">
        <v>1</v>
      </c>
    </row>
    <row r="45" spans="1:7" ht="12.75">
      <c r="A45" s="27"/>
      <c r="B45" s="13"/>
      <c r="C45" s="28"/>
      <c r="D45" s="28"/>
      <c r="E45" s="68"/>
      <c r="F45" s="69"/>
      <c r="G45" s="69"/>
    </row>
    <row r="46" spans="1:7" ht="12.75">
      <c r="A46" s="2" t="s">
        <v>8</v>
      </c>
      <c r="B46" s="11">
        <v>0</v>
      </c>
      <c r="C46" s="12">
        <v>0</v>
      </c>
      <c r="D46" s="12">
        <f>SUM(B46:C46)</f>
        <v>0</v>
      </c>
      <c r="E46" s="70">
        <v>0</v>
      </c>
      <c r="F46" s="71">
        <v>0</v>
      </c>
      <c r="G46" s="71">
        <f>SUM(E46:F46)</f>
        <v>0</v>
      </c>
    </row>
    <row r="47" spans="1:7" ht="12.75">
      <c r="A47" s="2" t="s">
        <v>9</v>
      </c>
      <c r="B47" s="11">
        <v>1</v>
      </c>
      <c r="C47" s="12">
        <v>0</v>
      </c>
      <c r="D47" s="12">
        <f aca="true" t="shared" si="6" ref="D47:D54">SUM(B47:C47)</f>
        <v>1</v>
      </c>
      <c r="E47" s="70">
        <v>0</v>
      </c>
      <c r="F47" s="71">
        <v>0</v>
      </c>
      <c r="G47" s="71">
        <f aca="true" t="shared" si="7" ref="G47:G54">SUM(E47:F47)</f>
        <v>0</v>
      </c>
    </row>
    <row r="48" spans="1:7" ht="12.75">
      <c r="A48" s="2" t="s">
        <v>10</v>
      </c>
      <c r="B48" s="11">
        <v>1</v>
      </c>
      <c r="C48" s="12">
        <v>4</v>
      </c>
      <c r="D48" s="12">
        <f t="shared" si="6"/>
        <v>5</v>
      </c>
      <c r="E48" s="70">
        <v>0</v>
      </c>
      <c r="F48" s="71">
        <v>0</v>
      </c>
      <c r="G48" s="71">
        <f t="shared" si="7"/>
        <v>0</v>
      </c>
    </row>
    <row r="49" spans="1:7" ht="12.75">
      <c r="A49" s="2" t="s">
        <v>11</v>
      </c>
      <c r="B49" s="13">
        <v>5</v>
      </c>
      <c r="C49" s="12">
        <v>11</v>
      </c>
      <c r="D49" s="12">
        <f t="shared" si="6"/>
        <v>16</v>
      </c>
      <c r="E49" s="68">
        <v>0</v>
      </c>
      <c r="F49" s="71">
        <v>0</v>
      </c>
      <c r="G49" s="71">
        <f t="shared" si="7"/>
        <v>0</v>
      </c>
    </row>
    <row r="50" spans="1:7" ht="12.75">
      <c r="A50" s="2" t="s">
        <v>12</v>
      </c>
      <c r="B50" s="13">
        <v>18</v>
      </c>
      <c r="C50" s="12">
        <v>15</v>
      </c>
      <c r="D50" s="12">
        <f t="shared" si="6"/>
        <v>33</v>
      </c>
      <c r="E50" s="68">
        <v>0</v>
      </c>
      <c r="F50" s="71">
        <v>0</v>
      </c>
      <c r="G50" s="71">
        <f t="shared" si="7"/>
        <v>0</v>
      </c>
    </row>
    <row r="51" spans="1:7" ht="12.75">
      <c r="A51" s="2" t="s">
        <v>13</v>
      </c>
      <c r="B51" s="13">
        <v>10</v>
      </c>
      <c r="C51" s="12">
        <v>29</v>
      </c>
      <c r="D51" s="12">
        <f t="shared" si="6"/>
        <v>39</v>
      </c>
      <c r="E51" s="68">
        <v>0</v>
      </c>
      <c r="F51" s="71">
        <v>0</v>
      </c>
      <c r="G51" s="71">
        <f t="shared" si="7"/>
        <v>0</v>
      </c>
    </row>
    <row r="52" spans="1:7" ht="12.75">
      <c r="A52" s="2" t="s">
        <v>14</v>
      </c>
      <c r="B52" s="13">
        <f>22-1</f>
        <v>21</v>
      </c>
      <c r="C52" s="12">
        <v>34</v>
      </c>
      <c r="D52" s="12">
        <f t="shared" si="6"/>
        <v>55</v>
      </c>
      <c r="E52" s="68">
        <f>1</f>
        <v>1</v>
      </c>
      <c r="F52" s="71">
        <v>0</v>
      </c>
      <c r="G52" s="71">
        <f t="shared" si="7"/>
        <v>1</v>
      </c>
    </row>
    <row r="53" spans="1:7" ht="12.75">
      <c r="A53" s="2" t="s">
        <v>15</v>
      </c>
      <c r="B53" s="13">
        <f>25+3</f>
        <v>28</v>
      </c>
      <c r="C53" s="12">
        <f>33+1</f>
        <v>34</v>
      </c>
      <c r="D53" s="12">
        <f t="shared" si="6"/>
        <v>62</v>
      </c>
      <c r="E53" s="68">
        <f>1</f>
        <v>1</v>
      </c>
      <c r="F53" s="71">
        <f>1</f>
        <v>1</v>
      </c>
      <c r="G53" s="71">
        <f t="shared" si="7"/>
        <v>2</v>
      </c>
    </row>
    <row r="54" spans="1:7" ht="12.75">
      <c r="A54" s="2" t="s">
        <v>16</v>
      </c>
      <c r="B54" s="13">
        <f>7+7</f>
        <v>14</v>
      </c>
      <c r="C54" s="12">
        <f>8+2</f>
        <v>10</v>
      </c>
      <c r="D54" s="29">
        <f t="shared" si="6"/>
        <v>24</v>
      </c>
      <c r="E54" s="68">
        <v>0</v>
      </c>
      <c r="F54" s="71">
        <v>0</v>
      </c>
      <c r="G54" s="72">
        <f t="shared" si="7"/>
        <v>0</v>
      </c>
    </row>
    <row r="55" spans="1:7" ht="12.75">
      <c r="A55" s="19" t="s">
        <v>1</v>
      </c>
      <c r="B55" s="30">
        <f aca="true" t="shared" si="8" ref="B55:G55">SUM(B46:B54)</f>
        <v>98</v>
      </c>
      <c r="C55" s="31">
        <f t="shared" si="8"/>
        <v>137</v>
      </c>
      <c r="D55" s="31">
        <f t="shared" si="8"/>
        <v>235</v>
      </c>
      <c r="E55" s="73">
        <f t="shared" si="8"/>
        <v>2</v>
      </c>
      <c r="F55" s="74">
        <f t="shared" si="8"/>
        <v>1</v>
      </c>
      <c r="G55" s="74">
        <f t="shared" si="8"/>
        <v>3</v>
      </c>
    </row>
    <row r="58" spans="1:7" ht="12.75">
      <c r="A58" s="97" t="s">
        <v>24</v>
      </c>
      <c r="B58" s="98"/>
      <c r="C58" s="98"/>
      <c r="D58" s="98"/>
      <c r="E58" s="98"/>
      <c r="F58" s="98"/>
      <c r="G58" s="98"/>
    </row>
    <row r="59" spans="1:4" ht="3" customHeight="1" thickBot="1">
      <c r="A59" s="2"/>
      <c r="B59" s="12"/>
      <c r="C59" s="12"/>
      <c r="D59" s="12"/>
    </row>
    <row r="60" spans="1:7" ht="12.75">
      <c r="A60" s="25"/>
      <c r="B60" s="99" t="s">
        <v>18</v>
      </c>
      <c r="C60" s="100"/>
      <c r="D60" s="101"/>
      <c r="E60" s="75" t="s">
        <v>75</v>
      </c>
      <c r="F60" s="76"/>
      <c r="G60" s="76"/>
    </row>
    <row r="61" spans="1:7" ht="12.75">
      <c r="A61" s="53" t="s">
        <v>7</v>
      </c>
      <c r="B61" s="33" t="s">
        <v>2</v>
      </c>
      <c r="C61" s="34" t="s">
        <v>3</v>
      </c>
      <c r="D61" s="34" t="s">
        <v>1</v>
      </c>
      <c r="E61" s="66" t="s">
        <v>2</v>
      </c>
      <c r="F61" s="67" t="s">
        <v>3</v>
      </c>
      <c r="G61" s="67" t="s">
        <v>1</v>
      </c>
    </row>
    <row r="62" spans="1:7" ht="12.75">
      <c r="A62" s="27"/>
      <c r="B62" s="13"/>
      <c r="C62" s="28"/>
      <c r="D62" s="28"/>
      <c r="E62" s="68"/>
      <c r="F62" s="69"/>
      <c r="G62" s="69"/>
    </row>
    <row r="63" spans="1:7" ht="12.75">
      <c r="A63" s="2" t="s">
        <v>8</v>
      </c>
      <c r="B63" s="11">
        <v>0</v>
      </c>
      <c r="C63" s="12">
        <v>0.5</v>
      </c>
      <c r="D63" s="12">
        <f>SUM(B63:C63)</f>
        <v>0.5</v>
      </c>
      <c r="E63" s="70">
        <v>0</v>
      </c>
      <c r="F63" s="71">
        <v>0</v>
      </c>
      <c r="G63" s="71">
        <f>SUM(E63:F63)</f>
        <v>0</v>
      </c>
    </row>
    <row r="64" spans="1:7" ht="12.75">
      <c r="A64" s="2" t="s">
        <v>9</v>
      </c>
      <c r="B64" s="11">
        <v>4</v>
      </c>
      <c r="C64" s="12">
        <v>5</v>
      </c>
      <c r="D64" s="12">
        <f aca="true" t="shared" si="9" ref="D64:D71">SUM(B64:C64)</f>
        <v>9</v>
      </c>
      <c r="E64" s="70">
        <v>0</v>
      </c>
      <c r="F64" s="71">
        <v>0</v>
      </c>
      <c r="G64" s="71">
        <f aca="true" t="shared" si="10" ref="G64:G71">SUM(E64:F64)</f>
        <v>0</v>
      </c>
    </row>
    <row r="65" spans="1:7" ht="12.75">
      <c r="A65" s="2" t="s">
        <v>10</v>
      </c>
      <c r="B65" s="11">
        <v>48</v>
      </c>
      <c r="C65" s="12">
        <v>32</v>
      </c>
      <c r="D65" s="12">
        <f t="shared" si="9"/>
        <v>80</v>
      </c>
      <c r="E65" s="70">
        <v>0</v>
      </c>
      <c r="F65" s="71">
        <v>0</v>
      </c>
      <c r="G65" s="71">
        <f t="shared" si="10"/>
        <v>0</v>
      </c>
    </row>
    <row r="66" spans="1:7" ht="12.75">
      <c r="A66" s="2" t="s">
        <v>11</v>
      </c>
      <c r="B66" s="13">
        <v>108</v>
      </c>
      <c r="C66" s="12">
        <v>77</v>
      </c>
      <c r="D66" s="12">
        <f t="shared" si="9"/>
        <v>185</v>
      </c>
      <c r="E66" s="68">
        <v>0</v>
      </c>
      <c r="F66" s="71">
        <v>0</v>
      </c>
      <c r="G66" s="71">
        <f t="shared" si="10"/>
        <v>0</v>
      </c>
    </row>
    <row r="67" spans="1:7" ht="12.75">
      <c r="A67" s="2" t="s">
        <v>12</v>
      </c>
      <c r="B67" s="13">
        <v>193</v>
      </c>
      <c r="C67" s="12">
        <f>145-1</f>
        <v>144</v>
      </c>
      <c r="D67" s="12">
        <f t="shared" si="9"/>
        <v>337</v>
      </c>
      <c r="E67" s="68">
        <f>1</f>
        <v>1</v>
      </c>
      <c r="F67" s="71">
        <f>1</f>
        <v>1</v>
      </c>
      <c r="G67" s="71">
        <f t="shared" si="10"/>
        <v>2</v>
      </c>
    </row>
    <row r="68" spans="1:7" ht="12.75">
      <c r="A68" s="2" t="s">
        <v>13</v>
      </c>
      <c r="B68" s="13">
        <f>214-1</f>
        <v>213</v>
      </c>
      <c r="C68" s="12">
        <f>185-1-2</f>
        <v>182</v>
      </c>
      <c r="D68" s="12">
        <f t="shared" si="9"/>
        <v>395</v>
      </c>
      <c r="E68" s="68">
        <f>2+1+1+2</f>
        <v>6</v>
      </c>
      <c r="F68" s="71">
        <f>1+1+2+1</f>
        <v>5</v>
      </c>
      <c r="G68" s="71">
        <f t="shared" si="10"/>
        <v>11</v>
      </c>
    </row>
    <row r="69" spans="1:7" ht="12.75">
      <c r="A69" s="2" t="s">
        <v>14</v>
      </c>
      <c r="B69" s="13">
        <f>343-1-1-1-1</f>
        <v>339</v>
      </c>
      <c r="C69" s="12">
        <f>213-1-2</f>
        <v>210</v>
      </c>
      <c r="D69" s="12">
        <f t="shared" si="9"/>
        <v>549</v>
      </c>
      <c r="E69" s="68">
        <f>2+1+4+2+2</f>
        <v>11</v>
      </c>
      <c r="F69" s="71">
        <f>2+1+1</f>
        <v>4</v>
      </c>
      <c r="G69" s="71">
        <f t="shared" si="10"/>
        <v>15</v>
      </c>
    </row>
    <row r="70" spans="1:7" ht="12.75">
      <c r="A70" s="2" t="s">
        <v>15</v>
      </c>
      <c r="B70" s="13">
        <f>521+11-1-1-4-1-2</f>
        <v>523</v>
      </c>
      <c r="C70" s="12">
        <f>240+10-1-1</f>
        <v>248</v>
      </c>
      <c r="D70" s="12">
        <f t="shared" si="9"/>
        <v>771</v>
      </c>
      <c r="E70" s="68">
        <f>2+6+10+4+7</f>
        <v>29</v>
      </c>
      <c r="F70" s="71">
        <f>1+1+1+2+3</f>
        <v>8</v>
      </c>
      <c r="G70" s="71">
        <f t="shared" si="10"/>
        <v>37</v>
      </c>
    </row>
    <row r="71" spans="1:7" ht="12.75">
      <c r="A71" s="2" t="s">
        <v>16</v>
      </c>
      <c r="B71" s="13">
        <f>187+31+2+2+2</f>
        <v>224</v>
      </c>
      <c r="C71" s="12">
        <f>66+22+2-1</f>
        <v>89</v>
      </c>
      <c r="D71" s="29">
        <f t="shared" si="9"/>
        <v>313</v>
      </c>
      <c r="E71" s="68">
        <f>6+9+3+6+1+2+1</f>
        <v>28</v>
      </c>
      <c r="F71" s="71">
        <f>3+1+1</f>
        <v>5</v>
      </c>
      <c r="G71" s="72">
        <f t="shared" si="10"/>
        <v>33</v>
      </c>
    </row>
    <row r="72" spans="1:7" ht="12.75">
      <c r="A72" s="19" t="s">
        <v>1</v>
      </c>
      <c r="B72" s="30">
        <f aca="true" t="shared" si="11" ref="B72:G72">SUM(B63:B71)</f>
        <v>1652</v>
      </c>
      <c r="C72" s="31">
        <f>SUM(C63:C71)</f>
        <v>987.5</v>
      </c>
      <c r="D72" s="31">
        <f t="shared" si="11"/>
        <v>2639.5</v>
      </c>
      <c r="E72" s="73">
        <f t="shared" si="11"/>
        <v>75</v>
      </c>
      <c r="F72" s="74">
        <f t="shared" si="11"/>
        <v>23</v>
      </c>
      <c r="G72" s="74">
        <f t="shared" si="11"/>
        <v>98</v>
      </c>
    </row>
    <row r="74" spans="1:7" ht="12.75">
      <c r="A74" s="97" t="s">
        <v>25</v>
      </c>
      <c r="B74" s="98"/>
      <c r="C74" s="98"/>
      <c r="D74" s="98"/>
      <c r="E74" s="98"/>
      <c r="F74" s="98"/>
      <c r="G74" s="98"/>
    </row>
    <row r="75" spans="1:4" ht="2.25" customHeight="1" thickBot="1">
      <c r="A75" s="2"/>
      <c r="B75" s="12"/>
      <c r="C75" s="12"/>
      <c r="D75" s="12"/>
    </row>
    <row r="76" spans="1:7" ht="12.75">
      <c r="A76" s="25"/>
      <c r="B76" s="99" t="s">
        <v>18</v>
      </c>
      <c r="C76" s="100"/>
      <c r="D76" s="101"/>
      <c r="E76" s="75" t="s">
        <v>75</v>
      </c>
      <c r="F76" s="76"/>
      <c r="G76" s="76"/>
    </row>
    <row r="77" spans="1:7" ht="12.75">
      <c r="A77" s="53" t="s">
        <v>7</v>
      </c>
      <c r="B77" s="33" t="s">
        <v>2</v>
      </c>
      <c r="C77" s="34" t="s">
        <v>3</v>
      </c>
      <c r="D77" s="34" t="s">
        <v>1</v>
      </c>
      <c r="E77" s="66" t="s">
        <v>2</v>
      </c>
      <c r="F77" s="67" t="s">
        <v>3</v>
      </c>
      <c r="G77" s="67" t="s">
        <v>1</v>
      </c>
    </row>
    <row r="78" spans="1:7" ht="12.75">
      <c r="A78" s="27"/>
      <c r="B78" s="13"/>
      <c r="C78" s="28"/>
      <c r="D78" s="28"/>
      <c r="E78" s="68"/>
      <c r="F78" s="69"/>
      <c r="G78" s="69"/>
    </row>
    <row r="79" spans="1:7" ht="12.75">
      <c r="A79" s="2" t="s">
        <v>8</v>
      </c>
      <c r="B79" s="11">
        <v>0</v>
      </c>
      <c r="C79" s="12">
        <v>0</v>
      </c>
      <c r="D79" s="12">
        <f>SUM(B79:C79)</f>
        <v>0</v>
      </c>
      <c r="E79" s="81">
        <v>0</v>
      </c>
      <c r="F79" s="77">
        <v>0</v>
      </c>
      <c r="G79" s="71">
        <f>SUM(E79:F79)</f>
        <v>0</v>
      </c>
    </row>
    <row r="80" spans="1:7" ht="12.75">
      <c r="A80" s="2" t="s">
        <v>9</v>
      </c>
      <c r="B80" s="11">
        <v>3</v>
      </c>
      <c r="C80" s="12">
        <v>3</v>
      </c>
      <c r="D80" s="12">
        <f aca="true" t="shared" si="12" ref="D80:D87">SUM(B80:C80)</f>
        <v>6</v>
      </c>
      <c r="E80" s="81">
        <v>0</v>
      </c>
      <c r="F80" s="77">
        <v>0</v>
      </c>
      <c r="G80" s="71">
        <f aca="true" t="shared" si="13" ref="G80:G87">SUM(E80:F80)</f>
        <v>0</v>
      </c>
    </row>
    <row r="81" spans="1:7" ht="12.75">
      <c r="A81" s="2" t="s">
        <v>10</v>
      </c>
      <c r="B81" s="11">
        <v>4</v>
      </c>
      <c r="C81" s="12">
        <v>7</v>
      </c>
      <c r="D81" s="12">
        <f t="shared" si="12"/>
        <v>11</v>
      </c>
      <c r="E81" s="81">
        <v>0</v>
      </c>
      <c r="F81" s="77">
        <v>0</v>
      </c>
      <c r="G81" s="71">
        <f t="shared" si="13"/>
        <v>0</v>
      </c>
    </row>
    <row r="82" spans="1:7" ht="12.75">
      <c r="A82" s="2" t="s">
        <v>11</v>
      </c>
      <c r="B82" s="13">
        <v>21</v>
      </c>
      <c r="C82" s="12">
        <v>16</v>
      </c>
      <c r="D82" s="12">
        <f t="shared" si="12"/>
        <v>37</v>
      </c>
      <c r="E82" s="81">
        <v>0</v>
      </c>
      <c r="F82" s="77">
        <v>0</v>
      </c>
      <c r="G82" s="71">
        <f t="shared" si="13"/>
        <v>0</v>
      </c>
    </row>
    <row r="83" spans="1:7" ht="12.75">
      <c r="A83" s="2" t="s">
        <v>12</v>
      </c>
      <c r="B83" s="13">
        <v>30</v>
      </c>
      <c r="C83" s="12">
        <v>27</v>
      </c>
      <c r="D83" s="12">
        <f t="shared" si="12"/>
        <v>57</v>
      </c>
      <c r="E83" s="81">
        <v>0</v>
      </c>
      <c r="F83" s="77">
        <v>0</v>
      </c>
      <c r="G83" s="71">
        <f t="shared" si="13"/>
        <v>0</v>
      </c>
    </row>
    <row r="84" spans="1:7" ht="12.75">
      <c r="A84" s="2" t="s">
        <v>13</v>
      </c>
      <c r="B84" s="13">
        <v>28</v>
      </c>
      <c r="C84" s="12">
        <v>26</v>
      </c>
      <c r="D84" s="12">
        <f t="shared" si="12"/>
        <v>54</v>
      </c>
      <c r="E84" s="81">
        <v>0</v>
      </c>
      <c r="F84" s="77">
        <v>0</v>
      </c>
      <c r="G84" s="71">
        <f t="shared" si="13"/>
        <v>0</v>
      </c>
    </row>
    <row r="85" spans="1:7" ht="12.75">
      <c r="A85" s="2" t="s">
        <v>14</v>
      </c>
      <c r="B85" s="13">
        <v>42</v>
      </c>
      <c r="C85" s="12">
        <v>44</v>
      </c>
      <c r="D85" s="12">
        <f t="shared" si="12"/>
        <v>86</v>
      </c>
      <c r="E85" s="81">
        <v>0</v>
      </c>
      <c r="F85" s="77">
        <v>0</v>
      </c>
      <c r="G85" s="71">
        <f t="shared" si="13"/>
        <v>0</v>
      </c>
    </row>
    <row r="86" spans="1:7" ht="12.75">
      <c r="A86" s="2" t="s">
        <v>15</v>
      </c>
      <c r="B86" s="13">
        <f>71+4</f>
        <v>75</v>
      </c>
      <c r="C86" s="12">
        <f>45+1</f>
        <v>46</v>
      </c>
      <c r="D86" s="12">
        <f t="shared" si="12"/>
        <v>121</v>
      </c>
      <c r="E86" s="81">
        <v>0</v>
      </c>
      <c r="F86" s="77">
        <v>0</v>
      </c>
      <c r="G86" s="71">
        <f t="shared" si="13"/>
        <v>0</v>
      </c>
    </row>
    <row r="87" spans="1:7" ht="12.75">
      <c r="A87" s="2" t="s">
        <v>16</v>
      </c>
      <c r="B87" s="13">
        <f>16+5+2</f>
        <v>23</v>
      </c>
      <c r="C87" s="12">
        <f>5+3</f>
        <v>8</v>
      </c>
      <c r="D87" s="29">
        <f t="shared" si="12"/>
        <v>31</v>
      </c>
      <c r="E87" s="82">
        <v>0</v>
      </c>
      <c r="F87" s="77">
        <v>0</v>
      </c>
      <c r="G87" s="72">
        <f t="shared" si="13"/>
        <v>0</v>
      </c>
    </row>
    <row r="88" spans="1:7" ht="12.75">
      <c r="A88" s="19" t="s">
        <v>1</v>
      </c>
      <c r="B88" s="30">
        <f aca="true" t="shared" si="14" ref="B88:G88">SUM(B79:B87)</f>
        <v>226</v>
      </c>
      <c r="C88" s="31">
        <f t="shared" si="14"/>
        <v>177</v>
      </c>
      <c r="D88" s="31">
        <f t="shared" si="14"/>
        <v>403</v>
      </c>
      <c r="E88" s="73">
        <f>SUM(E79:E87)</f>
        <v>0</v>
      </c>
      <c r="F88" s="74">
        <f>SUM(F79:F87)</f>
        <v>0</v>
      </c>
      <c r="G88" s="74">
        <f t="shared" si="14"/>
        <v>0</v>
      </c>
    </row>
    <row r="90" spans="1:7" ht="12.75">
      <c r="A90" s="97" t="s">
        <v>81</v>
      </c>
      <c r="B90" s="98"/>
      <c r="C90" s="98"/>
      <c r="D90" s="98"/>
      <c r="E90" s="98"/>
      <c r="F90" s="98"/>
      <c r="G90" s="98"/>
    </row>
    <row r="91" spans="1:4" ht="2.25" customHeight="1" thickBot="1">
      <c r="A91" s="2"/>
      <c r="B91" s="12"/>
      <c r="C91" s="12"/>
      <c r="D91" s="12"/>
    </row>
    <row r="92" spans="1:7" ht="12.75">
      <c r="A92" s="25"/>
      <c r="B92" s="99" t="s">
        <v>18</v>
      </c>
      <c r="C92" s="100"/>
      <c r="D92" s="101"/>
      <c r="E92" s="75" t="s">
        <v>75</v>
      </c>
      <c r="F92" s="76"/>
      <c r="G92" s="76"/>
    </row>
    <row r="93" spans="1:7" ht="12.75">
      <c r="A93" s="53" t="s">
        <v>7</v>
      </c>
      <c r="B93" s="33" t="s">
        <v>2</v>
      </c>
      <c r="C93" s="34" t="s">
        <v>3</v>
      </c>
      <c r="D93" s="34" t="s">
        <v>1</v>
      </c>
      <c r="E93" s="66" t="s">
        <v>2</v>
      </c>
      <c r="F93" s="67" t="s">
        <v>3</v>
      </c>
      <c r="G93" s="67" t="s">
        <v>1</v>
      </c>
    </row>
    <row r="94" spans="1:7" ht="12.75">
      <c r="A94" s="27"/>
      <c r="B94" s="13"/>
      <c r="C94" s="28"/>
      <c r="D94" s="28"/>
      <c r="E94" s="68"/>
      <c r="F94" s="69"/>
      <c r="G94" s="69"/>
    </row>
    <row r="95" spans="1:7" ht="12.75">
      <c r="A95" s="2" t="s">
        <v>8</v>
      </c>
      <c r="B95" s="11">
        <v>0</v>
      </c>
      <c r="C95" s="12">
        <v>0</v>
      </c>
      <c r="D95" s="12">
        <f>SUM(B95:C95)</f>
        <v>0</v>
      </c>
      <c r="E95" s="81">
        <v>0</v>
      </c>
      <c r="F95" s="77">
        <v>0</v>
      </c>
      <c r="G95" s="71">
        <f>SUM(E95:F95)</f>
        <v>0</v>
      </c>
    </row>
    <row r="96" spans="1:7" ht="12.75">
      <c r="A96" s="2" t="s">
        <v>9</v>
      </c>
      <c r="B96" s="11">
        <v>0</v>
      </c>
      <c r="C96" s="12">
        <v>0</v>
      </c>
      <c r="D96" s="12">
        <f aca="true" t="shared" si="15" ref="D96:D103">SUM(B96:C96)</f>
        <v>0</v>
      </c>
      <c r="E96" s="81">
        <v>0</v>
      </c>
      <c r="F96" s="77">
        <v>0</v>
      </c>
      <c r="G96" s="71">
        <f aca="true" t="shared" si="16" ref="G96:G103">SUM(E96:F96)</f>
        <v>0</v>
      </c>
    </row>
    <row r="97" spans="1:7" ht="12.75">
      <c r="A97" s="2" t="s">
        <v>10</v>
      </c>
      <c r="B97" s="11">
        <v>0</v>
      </c>
      <c r="C97" s="12">
        <v>0</v>
      </c>
      <c r="D97" s="12">
        <f t="shared" si="15"/>
        <v>0</v>
      </c>
      <c r="E97" s="81">
        <v>0</v>
      </c>
      <c r="F97" s="77">
        <v>0</v>
      </c>
      <c r="G97" s="71">
        <f t="shared" si="16"/>
        <v>0</v>
      </c>
    </row>
    <row r="98" spans="1:7" ht="12.75">
      <c r="A98" s="2" t="s">
        <v>11</v>
      </c>
      <c r="B98" s="13">
        <v>0</v>
      </c>
      <c r="C98" s="12">
        <v>0</v>
      </c>
      <c r="D98" s="12">
        <f t="shared" si="15"/>
        <v>0</v>
      </c>
      <c r="E98" s="81">
        <v>0</v>
      </c>
      <c r="F98" s="77">
        <v>0</v>
      </c>
      <c r="G98" s="71">
        <f t="shared" si="16"/>
        <v>0</v>
      </c>
    </row>
    <row r="99" spans="1:7" ht="12.75">
      <c r="A99" s="2" t="s">
        <v>12</v>
      </c>
      <c r="B99" s="13">
        <v>0</v>
      </c>
      <c r="C99" s="12">
        <v>0</v>
      </c>
      <c r="D99" s="12">
        <f t="shared" si="15"/>
        <v>0</v>
      </c>
      <c r="E99" s="81">
        <v>0</v>
      </c>
      <c r="F99" s="77">
        <v>0</v>
      </c>
      <c r="G99" s="71">
        <f t="shared" si="16"/>
        <v>0</v>
      </c>
    </row>
    <row r="100" spans="1:7" ht="12.75">
      <c r="A100" s="2" t="s">
        <v>13</v>
      </c>
      <c r="B100" s="13">
        <v>0</v>
      </c>
      <c r="C100" s="12">
        <v>2</v>
      </c>
      <c r="D100" s="12">
        <f t="shared" si="15"/>
        <v>2</v>
      </c>
      <c r="E100" s="81">
        <v>0</v>
      </c>
      <c r="F100" s="77">
        <v>0</v>
      </c>
      <c r="G100" s="71">
        <f t="shared" si="16"/>
        <v>0</v>
      </c>
    </row>
    <row r="101" spans="1:7" ht="12.75">
      <c r="A101" s="2" t="s">
        <v>14</v>
      </c>
      <c r="B101" s="13">
        <v>0</v>
      </c>
      <c r="C101" s="12">
        <v>2</v>
      </c>
      <c r="D101" s="12">
        <f t="shared" si="15"/>
        <v>2</v>
      </c>
      <c r="E101" s="81">
        <v>0</v>
      </c>
      <c r="F101" s="77">
        <v>0</v>
      </c>
      <c r="G101" s="71">
        <f t="shared" si="16"/>
        <v>0</v>
      </c>
    </row>
    <row r="102" spans="1:7" ht="12.75">
      <c r="A102" s="2" t="s">
        <v>15</v>
      </c>
      <c r="B102" s="13">
        <v>0</v>
      </c>
      <c r="C102" s="12">
        <v>1</v>
      </c>
      <c r="D102" s="12">
        <f t="shared" si="15"/>
        <v>1</v>
      </c>
      <c r="E102" s="81">
        <v>0</v>
      </c>
      <c r="F102" s="77">
        <v>0</v>
      </c>
      <c r="G102" s="71">
        <f t="shared" si="16"/>
        <v>0</v>
      </c>
    </row>
    <row r="103" spans="1:7" ht="12.75">
      <c r="A103" s="2" t="s">
        <v>16</v>
      </c>
      <c r="B103" s="13">
        <v>0</v>
      </c>
      <c r="C103" s="12">
        <v>0</v>
      </c>
      <c r="D103" s="29">
        <f t="shared" si="15"/>
        <v>0</v>
      </c>
      <c r="E103" s="82">
        <v>0</v>
      </c>
      <c r="F103" s="77">
        <v>0</v>
      </c>
      <c r="G103" s="72">
        <f t="shared" si="16"/>
        <v>0</v>
      </c>
    </row>
    <row r="104" spans="1:7" ht="12.75">
      <c r="A104" s="19" t="s">
        <v>1</v>
      </c>
      <c r="B104" s="30">
        <f aca="true" t="shared" si="17" ref="B104:G104">SUM(B95:B103)</f>
        <v>0</v>
      </c>
      <c r="C104" s="31">
        <f t="shared" si="17"/>
        <v>5</v>
      </c>
      <c r="D104" s="31">
        <f t="shared" si="17"/>
        <v>5</v>
      </c>
      <c r="E104" s="73">
        <f t="shared" si="17"/>
        <v>0</v>
      </c>
      <c r="F104" s="74">
        <f t="shared" si="17"/>
        <v>0</v>
      </c>
      <c r="G104" s="74">
        <f t="shared" si="17"/>
        <v>0</v>
      </c>
    </row>
    <row r="106" spans="1:7" ht="12.75">
      <c r="A106" s="97" t="s">
        <v>68</v>
      </c>
      <c r="B106" s="98"/>
      <c r="C106" s="98"/>
      <c r="D106" s="98"/>
      <c r="E106" s="98"/>
      <c r="F106" s="98"/>
      <c r="G106" s="98"/>
    </row>
    <row r="107" spans="1:4" ht="3.75" customHeight="1" thickBot="1">
      <c r="A107" s="2"/>
      <c r="B107" s="12"/>
      <c r="C107" s="12"/>
      <c r="D107" s="12"/>
    </row>
    <row r="108" spans="1:7" ht="13.5" thickBot="1">
      <c r="A108" s="8"/>
      <c r="B108" s="99" t="s">
        <v>18</v>
      </c>
      <c r="C108" s="100"/>
      <c r="D108" s="101"/>
      <c r="E108" s="75" t="s">
        <v>75</v>
      </c>
      <c r="F108" s="76"/>
      <c r="G108" s="76"/>
    </row>
    <row r="109" spans="1:7" ht="12.75">
      <c r="A109" s="54" t="s">
        <v>7</v>
      </c>
      <c r="B109" s="44" t="s">
        <v>2</v>
      </c>
      <c r="C109" s="45" t="s">
        <v>3</v>
      </c>
      <c r="D109" s="45" t="s">
        <v>1</v>
      </c>
      <c r="E109" s="66" t="s">
        <v>2</v>
      </c>
      <c r="F109" s="67" t="s">
        <v>3</v>
      </c>
      <c r="G109" s="67" t="s">
        <v>1</v>
      </c>
    </row>
    <row r="110" spans="1:7" ht="12.75">
      <c r="A110" s="27"/>
      <c r="B110" s="13"/>
      <c r="C110" s="28"/>
      <c r="D110" s="28"/>
      <c r="E110" s="68"/>
      <c r="F110" s="69"/>
      <c r="G110" s="69"/>
    </row>
    <row r="111" spans="1:7" ht="12.75">
      <c r="A111" s="2" t="s">
        <v>8</v>
      </c>
      <c r="B111" s="11">
        <v>0</v>
      </c>
      <c r="C111" s="12">
        <v>0</v>
      </c>
      <c r="D111" s="12">
        <f>SUM(B111:C111)</f>
        <v>0</v>
      </c>
      <c r="E111" s="70">
        <f>0</f>
        <v>0</v>
      </c>
      <c r="F111" s="71">
        <f>0</f>
        <v>0</v>
      </c>
      <c r="G111" s="71">
        <f>SUM(E111:F111)</f>
        <v>0</v>
      </c>
    </row>
    <row r="112" spans="1:7" ht="12.75">
      <c r="A112" s="2" t="s">
        <v>9</v>
      </c>
      <c r="B112" s="11">
        <v>0</v>
      </c>
      <c r="C112" s="12">
        <v>0</v>
      </c>
      <c r="D112" s="12">
        <f aca="true" t="shared" si="18" ref="D112:D119">SUM(B112:C112)</f>
        <v>0</v>
      </c>
      <c r="E112" s="70">
        <f>0</f>
        <v>0</v>
      </c>
      <c r="F112" s="71">
        <f>0</f>
        <v>0</v>
      </c>
      <c r="G112" s="71">
        <f aca="true" t="shared" si="19" ref="G112:G119">SUM(E112:F112)</f>
        <v>0</v>
      </c>
    </row>
    <row r="113" spans="1:7" ht="12.75">
      <c r="A113" s="2" t="s">
        <v>10</v>
      </c>
      <c r="B113" s="11">
        <v>0</v>
      </c>
      <c r="C113" s="12">
        <v>2</v>
      </c>
      <c r="D113" s="12">
        <f t="shared" si="18"/>
        <v>2</v>
      </c>
      <c r="E113" s="70">
        <f>0</f>
        <v>0</v>
      </c>
      <c r="F113" s="71">
        <f>0</f>
        <v>0</v>
      </c>
      <c r="G113" s="71">
        <f t="shared" si="19"/>
        <v>0</v>
      </c>
    </row>
    <row r="114" spans="1:7" ht="12.75">
      <c r="A114" s="2" t="s">
        <v>11</v>
      </c>
      <c r="B114" s="13">
        <v>0</v>
      </c>
      <c r="C114" s="12">
        <v>4</v>
      </c>
      <c r="D114" s="12">
        <f t="shared" si="18"/>
        <v>4</v>
      </c>
      <c r="E114" s="68">
        <f>0</f>
        <v>0</v>
      </c>
      <c r="F114" s="71">
        <f>0</f>
        <v>0</v>
      </c>
      <c r="G114" s="71">
        <f t="shared" si="19"/>
        <v>0</v>
      </c>
    </row>
    <row r="115" spans="1:7" ht="12.75">
      <c r="A115" s="2" t="s">
        <v>12</v>
      </c>
      <c r="B115" s="13">
        <v>2</v>
      </c>
      <c r="C115" s="12">
        <v>8</v>
      </c>
      <c r="D115" s="12">
        <f t="shared" si="18"/>
        <v>10</v>
      </c>
      <c r="E115" s="68">
        <f>0</f>
        <v>0</v>
      </c>
      <c r="F115" s="71">
        <f>0</f>
        <v>0</v>
      </c>
      <c r="G115" s="71">
        <f t="shared" si="19"/>
        <v>0</v>
      </c>
    </row>
    <row r="116" spans="1:7" ht="12.75">
      <c r="A116" s="2" t="s">
        <v>13</v>
      </c>
      <c r="B116" s="13">
        <v>1</v>
      </c>
      <c r="C116" s="12">
        <v>5</v>
      </c>
      <c r="D116" s="12">
        <f t="shared" si="18"/>
        <v>6</v>
      </c>
      <c r="E116" s="68">
        <f>0</f>
        <v>0</v>
      </c>
      <c r="F116" s="71">
        <f>0</f>
        <v>0</v>
      </c>
      <c r="G116" s="71">
        <f t="shared" si="19"/>
        <v>0</v>
      </c>
    </row>
    <row r="117" spans="1:7" ht="12.75">
      <c r="A117" s="2" t="s">
        <v>14</v>
      </c>
      <c r="B117" s="13">
        <v>3</v>
      </c>
      <c r="C117" s="12">
        <v>7</v>
      </c>
      <c r="D117" s="12">
        <f t="shared" si="18"/>
        <v>10</v>
      </c>
      <c r="E117" s="68">
        <f>0</f>
        <v>0</v>
      </c>
      <c r="F117" s="71">
        <f>0</f>
        <v>0</v>
      </c>
      <c r="G117" s="71">
        <f t="shared" si="19"/>
        <v>0</v>
      </c>
    </row>
    <row r="118" spans="1:7" ht="12.75">
      <c r="A118" s="2" t="s">
        <v>15</v>
      </c>
      <c r="B118" s="13">
        <v>8</v>
      </c>
      <c r="C118" s="12">
        <v>12</v>
      </c>
      <c r="D118" s="12">
        <f t="shared" si="18"/>
        <v>20</v>
      </c>
      <c r="E118" s="68">
        <f>0</f>
        <v>0</v>
      </c>
      <c r="F118" s="71">
        <f>0</f>
        <v>0</v>
      </c>
      <c r="G118" s="71">
        <f t="shared" si="19"/>
        <v>0</v>
      </c>
    </row>
    <row r="119" spans="1:7" ht="12.75">
      <c r="A119" s="2" t="s">
        <v>16</v>
      </c>
      <c r="B119" s="13">
        <v>0</v>
      </c>
      <c r="C119" s="12">
        <v>1</v>
      </c>
      <c r="D119" s="29">
        <f t="shared" si="18"/>
        <v>1</v>
      </c>
      <c r="E119" s="68">
        <f>0</f>
        <v>0</v>
      </c>
      <c r="F119" s="71">
        <f>0</f>
        <v>0</v>
      </c>
      <c r="G119" s="72">
        <f t="shared" si="19"/>
        <v>0</v>
      </c>
    </row>
    <row r="120" spans="1:7" ht="12.75">
      <c r="A120" s="19" t="s">
        <v>1</v>
      </c>
      <c r="B120" s="30">
        <f aca="true" t="shared" si="20" ref="B120:G120">SUM(B111:B119)</f>
        <v>14</v>
      </c>
      <c r="C120" s="31">
        <f t="shared" si="20"/>
        <v>39</v>
      </c>
      <c r="D120" s="31">
        <f t="shared" si="20"/>
        <v>53</v>
      </c>
      <c r="E120" s="73">
        <f t="shared" si="20"/>
        <v>0</v>
      </c>
      <c r="F120" s="74">
        <f t="shared" si="20"/>
        <v>0</v>
      </c>
      <c r="G120" s="74">
        <f t="shared" si="20"/>
        <v>0</v>
      </c>
    </row>
    <row r="122" spans="1:7" ht="12.75">
      <c r="A122" s="97" t="s">
        <v>70</v>
      </c>
      <c r="B122" s="98"/>
      <c r="C122" s="98"/>
      <c r="D122" s="98"/>
      <c r="E122" s="98"/>
      <c r="F122" s="98"/>
      <c r="G122" s="98"/>
    </row>
    <row r="123" spans="1:4" ht="3.75" customHeight="1" thickBot="1">
      <c r="A123" s="2"/>
      <c r="B123" s="12"/>
      <c r="C123" s="12"/>
      <c r="D123" s="12"/>
    </row>
    <row r="124" spans="1:7" ht="13.5" thickBot="1">
      <c r="A124" s="8"/>
      <c r="B124" s="99" t="s">
        <v>18</v>
      </c>
      <c r="C124" s="100"/>
      <c r="D124" s="101"/>
      <c r="E124" s="75" t="s">
        <v>75</v>
      </c>
      <c r="F124" s="76"/>
      <c r="G124" s="76"/>
    </row>
    <row r="125" spans="1:7" ht="12.75">
      <c r="A125" s="54" t="s">
        <v>7</v>
      </c>
      <c r="B125" s="44" t="s">
        <v>2</v>
      </c>
      <c r="C125" s="45" t="s">
        <v>3</v>
      </c>
      <c r="D125" s="45" t="s">
        <v>1</v>
      </c>
      <c r="E125" s="66" t="s">
        <v>2</v>
      </c>
      <c r="F125" s="67" t="s">
        <v>3</v>
      </c>
      <c r="G125" s="67" t="s">
        <v>1</v>
      </c>
    </row>
    <row r="126" spans="1:7" ht="12.75">
      <c r="A126" s="27"/>
      <c r="B126" s="13"/>
      <c r="C126" s="28"/>
      <c r="D126" s="28"/>
      <c r="E126" s="68"/>
      <c r="F126" s="69"/>
      <c r="G126" s="69"/>
    </row>
    <row r="127" spans="1:7" ht="12.75">
      <c r="A127" s="2" t="s">
        <v>8</v>
      </c>
      <c r="B127" s="11">
        <v>0</v>
      </c>
      <c r="C127" s="12">
        <v>0</v>
      </c>
      <c r="D127" s="12">
        <f>SUM(B127:C127)</f>
        <v>0</v>
      </c>
      <c r="E127" s="70">
        <v>0</v>
      </c>
      <c r="F127" s="71">
        <v>0</v>
      </c>
      <c r="G127" s="71">
        <f>SUM(E127:F127)</f>
        <v>0</v>
      </c>
    </row>
    <row r="128" spans="1:7" ht="12.75">
      <c r="A128" s="2" t="s">
        <v>9</v>
      </c>
      <c r="B128" s="11">
        <v>1</v>
      </c>
      <c r="C128" s="12">
        <v>1</v>
      </c>
      <c r="D128" s="12">
        <f aca="true" t="shared" si="21" ref="D128:D135">SUM(B128:C128)</f>
        <v>2</v>
      </c>
      <c r="E128" s="70">
        <v>0</v>
      </c>
      <c r="F128" s="71">
        <v>0</v>
      </c>
      <c r="G128" s="71">
        <f aca="true" t="shared" si="22" ref="G128:G135">SUM(E128:F128)</f>
        <v>0</v>
      </c>
    </row>
    <row r="129" spans="1:7" ht="12.75">
      <c r="A129" s="2" t="s">
        <v>10</v>
      </c>
      <c r="B129" s="11">
        <v>1</v>
      </c>
      <c r="C129" s="12">
        <v>4</v>
      </c>
      <c r="D129" s="12">
        <f t="shared" si="21"/>
        <v>5</v>
      </c>
      <c r="E129" s="70">
        <v>0</v>
      </c>
      <c r="F129" s="71">
        <v>0</v>
      </c>
      <c r="G129" s="71">
        <f t="shared" si="22"/>
        <v>0</v>
      </c>
    </row>
    <row r="130" spans="1:7" ht="12.75">
      <c r="A130" s="2" t="s">
        <v>11</v>
      </c>
      <c r="B130" s="13">
        <v>7</v>
      </c>
      <c r="C130" s="12">
        <v>8</v>
      </c>
      <c r="D130" s="12">
        <f t="shared" si="21"/>
        <v>15</v>
      </c>
      <c r="E130" s="68">
        <v>0</v>
      </c>
      <c r="F130" s="71">
        <v>0</v>
      </c>
      <c r="G130" s="71">
        <f t="shared" si="22"/>
        <v>0</v>
      </c>
    </row>
    <row r="131" spans="1:7" ht="12.75">
      <c r="A131" s="2" t="s">
        <v>12</v>
      </c>
      <c r="B131" s="13">
        <v>16</v>
      </c>
      <c r="C131" s="12">
        <v>14</v>
      </c>
      <c r="D131" s="12">
        <f t="shared" si="21"/>
        <v>30</v>
      </c>
      <c r="E131" s="68">
        <v>0</v>
      </c>
      <c r="F131" s="71">
        <v>0</v>
      </c>
      <c r="G131" s="71">
        <f t="shared" si="22"/>
        <v>0</v>
      </c>
    </row>
    <row r="132" spans="1:7" ht="12.75">
      <c r="A132" s="2" t="s">
        <v>13</v>
      </c>
      <c r="B132" s="13">
        <v>18</v>
      </c>
      <c r="C132" s="12">
        <v>20</v>
      </c>
      <c r="D132" s="12">
        <f t="shared" si="21"/>
        <v>38</v>
      </c>
      <c r="E132" s="68">
        <v>0</v>
      </c>
      <c r="F132" s="71">
        <v>0</v>
      </c>
      <c r="G132" s="71">
        <f t="shared" si="22"/>
        <v>0</v>
      </c>
    </row>
    <row r="133" spans="1:7" ht="12.75">
      <c r="A133" s="2" t="s">
        <v>14</v>
      </c>
      <c r="B133" s="13">
        <v>24</v>
      </c>
      <c r="C133" s="12">
        <v>32</v>
      </c>
      <c r="D133" s="12">
        <f t="shared" si="21"/>
        <v>56</v>
      </c>
      <c r="E133" s="68">
        <v>0</v>
      </c>
      <c r="F133" s="71">
        <v>0</v>
      </c>
      <c r="G133" s="71">
        <f t="shared" si="22"/>
        <v>0</v>
      </c>
    </row>
    <row r="134" spans="1:7" ht="12.75">
      <c r="A134" s="2" t="s">
        <v>15</v>
      </c>
      <c r="B134" s="13">
        <v>33</v>
      </c>
      <c r="C134" s="12">
        <f>30+1</f>
        <v>31</v>
      </c>
      <c r="D134" s="12">
        <f t="shared" si="21"/>
        <v>64</v>
      </c>
      <c r="E134" s="68">
        <v>0</v>
      </c>
      <c r="F134" s="71">
        <v>0</v>
      </c>
      <c r="G134" s="71">
        <f t="shared" si="22"/>
        <v>0</v>
      </c>
    </row>
    <row r="135" spans="1:7" ht="12.75">
      <c r="A135" s="2" t="s">
        <v>16</v>
      </c>
      <c r="B135" s="13">
        <f>14+1</f>
        <v>15</v>
      </c>
      <c r="C135" s="12">
        <f>9+1</f>
        <v>10</v>
      </c>
      <c r="D135" s="29">
        <f t="shared" si="21"/>
        <v>25</v>
      </c>
      <c r="E135" s="68">
        <f>1</f>
        <v>1</v>
      </c>
      <c r="F135" s="71">
        <v>0</v>
      </c>
      <c r="G135" s="72">
        <f t="shared" si="22"/>
        <v>1</v>
      </c>
    </row>
    <row r="136" spans="1:7" ht="12.75">
      <c r="A136" s="19" t="s">
        <v>1</v>
      </c>
      <c r="B136" s="30">
        <f aca="true" t="shared" si="23" ref="B136:G136">SUM(B127:B135)</f>
        <v>115</v>
      </c>
      <c r="C136" s="31">
        <f t="shared" si="23"/>
        <v>120</v>
      </c>
      <c r="D136" s="31">
        <f t="shared" si="23"/>
        <v>235</v>
      </c>
      <c r="E136" s="73">
        <f>SUM(E127:E135)</f>
        <v>1</v>
      </c>
      <c r="F136" s="74">
        <f>SUM(F127:F135)</f>
        <v>0</v>
      </c>
      <c r="G136" s="74">
        <f t="shared" si="23"/>
        <v>1</v>
      </c>
    </row>
    <row r="138" spans="1:7" ht="12.75">
      <c r="A138" s="97" t="s">
        <v>69</v>
      </c>
      <c r="B138" s="98"/>
      <c r="C138" s="98"/>
      <c r="D138" s="98"/>
      <c r="E138" s="98"/>
      <c r="F138" s="98"/>
      <c r="G138" s="98"/>
    </row>
    <row r="139" spans="1:4" ht="2.25" customHeight="1" thickBot="1">
      <c r="A139" s="5"/>
      <c r="B139" s="24"/>
      <c r="C139" s="24"/>
      <c r="D139" s="24"/>
    </row>
    <row r="140" spans="1:7" ht="13.5" thickBot="1">
      <c r="A140" s="8"/>
      <c r="B140" s="99" t="s">
        <v>18</v>
      </c>
      <c r="C140" s="100"/>
      <c r="D140" s="101"/>
      <c r="E140" s="75" t="s">
        <v>75</v>
      </c>
      <c r="F140" s="76"/>
      <c r="G140" s="76"/>
    </row>
    <row r="141" spans="1:7" ht="12.75">
      <c r="A141" s="54" t="s">
        <v>7</v>
      </c>
      <c r="B141" s="44" t="s">
        <v>2</v>
      </c>
      <c r="C141" s="45" t="s">
        <v>3</v>
      </c>
      <c r="D141" s="45" t="s">
        <v>1</v>
      </c>
      <c r="E141" s="66" t="s">
        <v>2</v>
      </c>
      <c r="F141" s="67" t="s">
        <v>3</v>
      </c>
      <c r="G141" s="67" t="s">
        <v>1</v>
      </c>
    </row>
    <row r="142" spans="1:7" ht="12.75">
      <c r="A142" s="27"/>
      <c r="B142" s="13"/>
      <c r="C142" s="28"/>
      <c r="D142" s="28"/>
      <c r="E142" s="68"/>
      <c r="F142" s="69"/>
      <c r="G142" s="69"/>
    </row>
    <row r="143" spans="1:7" ht="12.75">
      <c r="A143" s="2" t="s">
        <v>8</v>
      </c>
      <c r="B143" s="11">
        <v>0</v>
      </c>
      <c r="C143" s="12">
        <v>0</v>
      </c>
      <c r="D143" s="12">
        <f>SUM(B143:C143)</f>
        <v>0</v>
      </c>
      <c r="E143" s="70">
        <v>0</v>
      </c>
      <c r="F143" s="71">
        <v>0</v>
      </c>
      <c r="G143" s="71">
        <f>SUM(E143:F143)</f>
        <v>0</v>
      </c>
    </row>
    <row r="144" spans="1:7" ht="12.75">
      <c r="A144" s="2" t="s">
        <v>9</v>
      </c>
      <c r="B144" s="11">
        <v>0</v>
      </c>
      <c r="C144" s="12">
        <v>1</v>
      </c>
      <c r="D144" s="12">
        <f aca="true" t="shared" si="24" ref="D144:D151">SUM(B144:C144)</f>
        <v>1</v>
      </c>
      <c r="E144" s="70">
        <v>0</v>
      </c>
      <c r="F144" s="71">
        <v>0</v>
      </c>
      <c r="G144" s="71">
        <f aca="true" t="shared" si="25" ref="G144:G151">SUM(E144:F144)</f>
        <v>0</v>
      </c>
    </row>
    <row r="145" spans="1:7" ht="12.75">
      <c r="A145" s="2" t="s">
        <v>10</v>
      </c>
      <c r="B145" s="11">
        <v>0</v>
      </c>
      <c r="C145" s="12">
        <v>2</v>
      </c>
      <c r="D145" s="12">
        <f t="shared" si="24"/>
        <v>2</v>
      </c>
      <c r="E145" s="70">
        <v>0</v>
      </c>
      <c r="F145" s="71">
        <v>0</v>
      </c>
      <c r="G145" s="71">
        <f t="shared" si="25"/>
        <v>0</v>
      </c>
    </row>
    <row r="146" spans="1:7" ht="12.75">
      <c r="A146" s="2" t="s">
        <v>11</v>
      </c>
      <c r="B146" s="13">
        <v>2</v>
      </c>
      <c r="C146" s="12">
        <v>4</v>
      </c>
      <c r="D146" s="12">
        <f t="shared" si="24"/>
        <v>6</v>
      </c>
      <c r="E146" s="68">
        <v>0</v>
      </c>
      <c r="F146" s="71">
        <v>0</v>
      </c>
      <c r="G146" s="71">
        <f t="shared" si="25"/>
        <v>0</v>
      </c>
    </row>
    <row r="147" spans="1:7" ht="12.75">
      <c r="A147" s="2" t="s">
        <v>12</v>
      </c>
      <c r="B147" s="13">
        <v>1</v>
      </c>
      <c r="C147" s="12">
        <v>3</v>
      </c>
      <c r="D147" s="12">
        <f t="shared" si="24"/>
        <v>4</v>
      </c>
      <c r="E147" s="68">
        <v>0</v>
      </c>
      <c r="F147" s="71">
        <v>0</v>
      </c>
      <c r="G147" s="71">
        <f t="shared" si="25"/>
        <v>0</v>
      </c>
    </row>
    <row r="148" spans="1:7" ht="12.75">
      <c r="A148" s="2" t="s">
        <v>13</v>
      </c>
      <c r="B148" s="13">
        <v>3</v>
      </c>
      <c r="C148" s="12">
        <v>9</v>
      </c>
      <c r="D148" s="12">
        <f t="shared" si="24"/>
        <v>12</v>
      </c>
      <c r="E148" s="68">
        <v>0</v>
      </c>
      <c r="F148" s="71">
        <v>0</v>
      </c>
      <c r="G148" s="71">
        <f t="shared" si="25"/>
        <v>0</v>
      </c>
    </row>
    <row r="149" spans="1:7" ht="12.75">
      <c r="A149" s="2" t="s">
        <v>14</v>
      </c>
      <c r="B149" s="13">
        <v>7</v>
      </c>
      <c r="C149" s="12">
        <v>9</v>
      </c>
      <c r="D149" s="12">
        <f t="shared" si="24"/>
        <v>16</v>
      </c>
      <c r="E149" s="68">
        <v>0</v>
      </c>
      <c r="F149" s="71">
        <v>0</v>
      </c>
      <c r="G149" s="71">
        <f t="shared" si="25"/>
        <v>0</v>
      </c>
    </row>
    <row r="150" spans="1:7" ht="12.75">
      <c r="A150" s="2" t="s">
        <v>15</v>
      </c>
      <c r="B150" s="13">
        <f>13+1</f>
        <v>14</v>
      </c>
      <c r="C150" s="12">
        <v>7</v>
      </c>
      <c r="D150" s="12">
        <f t="shared" si="24"/>
        <v>21</v>
      </c>
      <c r="E150" s="68">
        <v>0</v>
      </c>
      <c r="F150" s="71">
        <v>0</v>
      </c>
      <c r="G150" s="71">
        <f t="shared" si="25"/>
        <v>0</v>
      </c>
    </row>
    <row r="151" spans="1:7" ht="12.75">
      <c r="A151" s="2" t="s">
        <v>16</v>
      </c>
      <c r="B151" s="13">
        <f>1+1</f>
        <v>2</v>
      </c>
      <c r="C151" s="80">
        <v>0</v>
      </c>
      <c r="D151" s="29">
        <f t="shared" si="24"/>
        <v>2</v>
      </c>
      <c r="E151" s="68">
        <v>0</v>
      </c>
      <c r="F151" s="71">
        <v>0</v>
      </c>
      <c r="G151" s="72">
        <f t="shared" si="25"/>
        <v>0</v>
      </c>
    </row>
    <row r="152" spans="1:7" ht="12.75">
      <c r="A152" s="19" t="s">
        <v>1</v>
      </c>
      <c r="B152" s="30">
        <f aca="true" t="shared" si="26" ref="B152:G152">SUM(B143:B151)</f>
        <v>29</v>
      </c>
      <c r="C152" s="31">
        <f t="shared" si="26"/>
        <v>35</v>
      </c>
      <c r="D152" s="31">
        <f t="shared" si="26"/>
        <v>64</v>
      </c>
      <c r="E152" s="73">
        <f t="shared" si="26"/>
        <v>0</v>
      </c>
      <c r="F152" s="74">
        <f t="shared" si="26"/>
        <v>0</v>
      </c>
      <c r="G152" s="74">
        <f t="shared" si="26"/>
        <v>0</v>
      </c>
    </row>
    <row r="156" spans="1:7" ht="12.75">
      <c r="A156" s="97" t="s">
        <v>71</v>
      </c>
      <c r="B156" s="98"/>
      <c r="C156" s="98"/>
      <c r="D156" s="98"/>
      <c r="E156" s="98"/>
      <c r="F156" s="98"/>
      <c r="G156" s="98"/>
    </row>
    <row r="157" spans="1:4" ht="2.25" customHeight="1" thickBot="1">
      <c r="A157" s="2"/>
      <c r="B157" s="12"/>
      <c r="C157" s="12"/>
      <c r="D157" s="12"/>
    </row>
    <row r="158" spans="1:7" ht="12.75">
      <c r="A158" s="25"/>
      <c r="B158" s="99" t="s">
        <v>18</v>
      </c>
      <c r="C158" s="100"/>
      <c r="D158" s="101"/>
      <c r="E158" s="75" t="s">
        <v>75</v>
      </c>
      <c r="F158" s="76"/>
      <c r="G158" s="76"/>
    </row>
    <row r="159" spans="1:7" ht="12.75">
      <c r="A159" s="53" t="s">
        <v>7</v>
      </c>
      <c r="B159" s="33" t="s">
        <v>2</v>
      </c>
      <c r="C159" s="34" t="s">
        <v>3</v>
      </c>
      <c r="D159" s="34" t="s">
        <v>1</v>
      </c>
      <c r="E159" s="66" t="s">
        <v>2</v>
      </c>
      <c r="F159" s="67" t="s">
        <v>3</v>
      </c>
      <c r="G159" s="67" t="s">
        <v>1</v>
      </c>
    </row>
    <row r="160" spans="1:7" ht="12.75">
      <c r="A160" s="27"/>
      <c r="B160" s="13"/>
      <c r="C160" s="28"/>
      <c r="D160" s="28"/>
      <c r="E160" s="68"/>
      <c r="F160" s="69"/>
      <c r="G160" s="69"/>
    </row>
    <row r="161" spans="1:7" ht="12.75">
      <c r="A161" s="2" t="s">
        <v>8</v>
      </c>
      <c r="B161" s="11">
        <v>0</v>
      </c>
      <c r="C161" s="12">
        <v>0</v>
      </c>
      <c r="D161" s="12">
        <f>SUM(B161:C161)</f>
        <v>0</v>
      </c>
      <c r="E161" s="70">
        <f>0</f>
        <v>0</v>
      </c>
      <c r="F161" s="71">
        <f>0</f>
        <v>0</v>
      </c>
      <c r="G161" s="71">
        <f>SUM(E161:F161)</f>
        <v>0</v>
      </c>
    </row>
    <row r="162" spans="1:7" ht="12.75">
      <c r="A162" s="2" t="s">
        <v>9</v>
      </c>
      <c r="B162" s="11">
        <v>0</v>
      </c>
      <c r="C162" s="12">
        <v>0</v>
      </c>
      <c r="D162" s="12">
        <f aca="true" t="shared" si="27" ref="D162:D169">SUM(B162:C162)</f>
        <v>0</v>
      </c>
      <c r="E162" s="70">
        <f>0</f>
        <v>0</v>
      </c>
      <c r="F162" s="71">
        <f>0</f>
        <v>0</v>
      </c>
      <c r="G162" s="71">
        <f aca="true" t="shared" si="28" ref="G162:G169">SUM(E162:F162)</f>
        <v>0</v>
      </c>
    </row>
    <row r="163" spans="1:7" ht="12.75">
      <c r="A163" s="2" t="s">
        <v>10</v>
      </c>
      <c r="B163" s="11">
        <v>7</v>
      </c>
      <c r="C163" s="12">
        <v>2</v>
      </c>
      <c r="D163" s="12">
        <f t="shared" si="27"/>
        <v>9</v>
      </c>
      <c r="E163" s="70">
        <f>0</f>
        <v>0</v>
      </c>
      <c r="F163" s="71">
        <f>0</f>
        <v>0</v>
      </c>
      <c r="G163" s="71">
        <f t="shared" si="28"/>
        <v>0</v>
      </c>
    </row>
    <row r="164" spans="1:7" ht="12.75">
      <c r="A164" s="2" t="s">
        <v>11</v>
      </c>
      <c r="B164" s="13">
        <v>5</v>
      </c>
      <c r="C164" s="12">
        <v>7</v>
      </c>
      <c r="D164" s="12">
        <f t="shared" si="27"/>
        <v>12</v>
      </c>
      <c r="E164" s="70">
        <f>0</f>
        <v>0</v>
      </c>
      <c r="F164" s="71">
        <f>0</f>
        <v>0</v>
      </c>
      <c r="G164" s="71">
        <f t="shared" si="28"/>
        <v>0</v>
      </c>
    </row>
    <row r="165" spans="1:7" ht="12.75">
      <c r="A165" s="2" t="s">
        <v>12</v>
      </c>
      <c r="B165" s="13">
        <v>11</v>
      </c>
      <c r="C165" s="12">
        <v>5</v>
      </c>
      <c r="D165" s="12">
        <f t="shared" si="27"/>
        <v>16</v>
      </c>
      <c r="E165" s="70">
        <f>0</f>
        <v>0</v>
      </c>
      <c r="F165" s="71">
        <f>0</f>
        <v>0</v>
      </c>
      <c r="G165" s="71">
        <f t="shared" si="28"/>
        <v>0</v>
      </c>
    </row>
    <row r="166" spans="1:7" ht="12.75">
      <c r="A166" s="2" t="s">
        <v>13</v>
      </c>
      <c r="B166" s="13">
        <v>23</v>
      </c>
      <c r="C166" s="12">
        <v>7</v>
      </c>
      <c r="D166" s="12">
        <f t="shared" si="27"/>
        <v>30</v>
      </c>
      <c r="E166" s="70">
        <f>0</f>
        <v>0</v>
      </c>
      <c r="F166" s="71">
        <f>0</f>
        <v>0</v>
      </c>
      <c r="G166" s="71">
        <f t="shared" si="28"/>
        <v>0</v>
      </c>
    </row>
    <row r="167" spans="1:7" ht="12.75">
      <c r="A167" s="2" t="s">
        <v>14</v>
      </c>
      <c r="B167" s="13">
        <v>35</v>
      </c>
      <c r="C167" s="12">
        <v>14</v>
      </c>
      <c r="D167" s="12">
        <f t="shared" si="27"/>
        <v>49</v>
      </c>
      <c r="E167" s="70">
        <v>1</v>
      </c>
      <c r="F167" s="71">
        <f>0</f>
        <v>0</v>
      </c>
      <c r="G167" s="71">
        <f t="shared" si="28"/>
        <v>1</v>
      </c>
    </row>
    <row r="168" spans="1:7" ht="12.75">
      <c r="A168" s="2" t="s">
        <v>15</v>
      </c>
      <c r="B168" s="13">
        <f>38+1</f>
        <v>39</v>
      </c>
      <c r="C168" s="12">
        <v>7</v>
      </c>
      <c r="D168" s="12">
        <f t="shared" si="27"/>
        <v>46</v>
      </c>
      <c r="E168" s="70">
        <f>0</f>
        <v>0</v>
      </c>
      <c r="F168" s="71">
        <f>0</f>
        <v>0</v>
      </c>
      <c r="G168" s="71">
        <f t="shared" si="28"/>
        <v>0</v>
      </c>
    </row>
    <row r="169" spans="1:7" ht="12.75">
      <c r="A169" s="2" t="s">
        <v>16</v>
      </c>
      <c r="B169" s="13">
        <f>18+1+1+1</f>
        <v>21</v>
      </c>
      <c r="C169" s="12">
        <v>3</v>
      </c>
      <c r="D169" s="29">
        <f t="shared" si="27"/>
        <v>24</v>
      </c>
      <c r="E169" s="70">
        <f>0</f>
        <v>0</v>
      </c>
      <c r="F169" s="71">
        <f>0</f>
        <v>0</v>
      </c>
      <c r="G169" s="72">
        <f t="shared" si="28"/>
        <v>0</v>
      </c>
    </row>
    <row r="170" spans="1:7" ht="12.75">
      <c r="A170" s="19" t="s">
        <v>1</v>
      </c>
      <c r="B170" s="30">
        <f aca="true" t="shared" si="29" ref="B170:G170">SUM(B161:B169)</f>
        <v>141</v>
      </c>
      <c r="C170" s="31">
        <f t="shared" si="29"/>
        <v>45</v>
      </c>
      <c r="D170" s="31">
        <f t="shared" si="29"/>
        <v>186</v>
      </c>
      <c r="E170" s="73">
        <f t="shared" si="29"/>
        <v>1</v>
      </c>
      <c r="F170" s="74">
        <f t="shared" si="29"/>
        <v>0</v>
      </c>
      <c r="G170" s="74">
        <f t="shared" si="29"/>
        <v>1</v>
      </c>
    </row>
    <row r="172" spans="1:10" s="4" customFormat="1" ht="12.75">
      <c r="A172" s="50" t="s">
        <v>20</v>
      </c>
      <c r="B172" s="23"/>
      <c r="C172" s="23"/>
      <c r="D172" s="23"/>
      <c r="E172" s="78"/>
      <c r="F172" s="78"/>
      <c r="G172" s="78"/>
      <c r="H172" s="23"/>
      <c r="I172" s="23"/>
      <c r="J172" s="23"/>
    </row>
    <row r="173" spans="1:10" s="4" customFormat="1" ht="12.75">
      <c r="A173" s="60" t="s">
        <v>37</v>
      </c>
      <c r="B173" s="12"/>
      <c r="C173" s="12"/>
      <c r="D173" s="12"/>
      <c r="E173" s="71"/>
      <c r="F173" s="71"/>
      <c r="G173" s="71"/>
      <c r="H173" s="12"/>
      <c r="I173" s="12"/>
      <c r="J173" s="12"/>
    </row>
    <row r="174" spans="1:10" s="4" customFormat="1" ht="12.75">
      <c r="A174" s="51" t="s">
        <v>41</v>
      </c>
      <c r="B174" s="12"/>
      <c r="C174" s="12"/>
      <c r="D174" s="12"/>
      <c r="E174" s="71"/>
      <c r="F174" s="71"/>
      <c r="G174" s="71"/>
      <c r="H174" s="12"/>
      <c r="I174" s="12"/>
      <c r="J174" s="12"/>
    </row>
    <row r="175" spans="1:10" s="4" customFormat="1" ht="12.75">
      <c r="A175" s="52" t="s">
        <v>52</v>
      </c>
      <c r="B175" s="12"/>
      <c r="C175" s="12"/>
      <c r="D175" s="12"/>
      <c r="E175" s="71"/>
      <c r="F175" s="71"/>
      <c r="G175" s="71"/>
      <c r="H175" s="12"/>
      <c r="I175" s="12"/>
      <c r="J175" s="12"/>
    </row>
    <row r="176" spans="1:10" s="4" customFormat="1" ht="12.75">
      <c r="A176" s="52" t="s">
        <v>34</v>
      </c>
      <c r="B176" s="12"/>
      <c r="C176" s="12"/>
      <c r="D176" s="12"/>
      <c r="E176" s="71"/>
      <c r="F176" s="71"/>
      <c r="G176" s="71"/>
      <c r="H176" s="12"/>
      <c r="I176" s="12"/>
      <c r="J176" s="12"/>
    </row>
    <row r="177" spans="1:10" s="4" customFormat="1" ht="12.75">
      <c r="A177" s="52" t="s">
        <v>42</v>
      </c>
      <c r="B177" s="12"/>
      <c r="C177" s="12"/>
      <c r="D177" s="12"/>
      <c r="E177" s="71"/>
      <c r="F177" s="71"/>
      <c r="G177" s="71"/>
      <c r="H177" s="12"/>
      <c r="I177" s="12"/>
      <c r="J177" s="12"/>
    </row>
    <row r="178" spans="1:10" s="4" customFormat="1" ht="12.75">
      <c r="A178" s="52" t="s">
        <v>35</v>
      </c>
      <c r="B178" s="12"/>
      <c r="C178" s="12"/>
      <c r="D178" s="12"/>
      <c r="E178" s="71"/>
      <c r="F178" s="71"/>
      <c r="G178" s="71"/>
      <c r="H178" s="12"/>
      <c r="I178" s="12"/>
      <c r="J178" s="12"/>
    </row>
    <row r="179" spans="1:10" s="4" customFormat="1" ht="12.75">
      <c r="A179" s="51" t="s">
        <v>43</v>
      </c>
      <c r="B179" s="12"/>
      <c r="C179" s="12"/>
      <c r="D179" s="12"/>
      <c r="E179" s="71"/>
      <c r="F179" s="71"/>
      <c r="G179" s="71"/>
      <c r="H179" s="12"/>
      <c r="I179" s="12"/>
      <c r="J179" s="12"/>
    </row>
    <row r="180" spans="1:10" s="4" customFormat="1" ht="12.75">
      <c r="A180" s="51" t="s">
        <v>36</v>
      </c>
      <c r="B180" s="12"/>
      <c r="C180" s="12"/>
      <c r="D180" s="12"/>
      <c r="E180" s="71"/>
      <c r="F180" s="71"/>
      <c r="G180" s="71"/>
      <c r="H180" s="12"/>
      <c r="I180" s="12"/>
      <c r="J180" s="12"/>
    </row>
    <row r="181" spans="1:10" s="4" customFormat="1" ht="12.75">
      <c r="A181" s="60" t="s">
        <v>66</v>
      </c>
      <c r="B181" s="12"/>
      <c r="C181" s="12"/>
      <c r="D181" s="12"/>
      <c r="E181" s="71"/>
      <c r="F181" s="71"/>
      <c r="G181" s="71"/>
      <c r="H181" s="12"/>
      <c r="I181" s="12"/>
      <c r="J181" s="12"/>
    </row>
    <row r="182" spans="1:10" s="4" customFormat="1" ht="12.75">
      <c r="A182" s="60" t="s">
        <v>62</v>
      </c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 s="4" customFormat="1" ht="12.75">
      <c r="A183" s="60" t="s">
        <v>72</v>
      </c>
      <c r="B183" s="12"/>
      <c r="C183" s="12"/>
      <c r="D183" s="12"/>
      <c r="E183" s="71"/>
      <c r="F183" s="71"/>
      <c r="G183" s="71"/>
      <c r="H183" s="12"/>
      <c r="I183" s="12"/>
      <c r="J183" s="12"/>
    </row>
    <row r="184" spans="1:10" s="4" customFormat="1" ht="12.75">
      <c r="A184" s="52" t="s">
        <v>48</v>
      </c>
      <c r="B184" s="12"/>
      <c r="C184" s="12"/>
      <c r="D184" s="12"/>
      <c r="E184" s="71"/>
      <c r="F184" s="71"/>
      <c r="G184" s="71"/>
      <c r="H184" s="12"/>
      <c r="I184" s="12"/>
      <c r="J184" s="12"/>
    </row>
    <row r="185" spans="1:10" s="4" customFormat="1" ht="12.75">
      <c r="A185" s="52" t="s">
        <v>64</v>
      </c>
      <c r="B185" s="12"/>
      <c r="C185" s="12"/>
      <c r="D185" s="12"/>
      <c r="E185" s="71"/>
      <c r="F185" s="71"/>
      <c r="G185" s="71"/>
      <c r="H185" s="12"/>
      <c r="I185" s="12"/>
      <c r="J185" s="12"/>
    </row>
    <row r="186" spans="1:10" s="4" customFormat="1" ht="12.75">
      <c r="A186" s="52" t="s">
        <v>73</v>
      </c>
      <c r="B186" s="12"/>
      <c r="C186" s="12"/>
      <c r="D186" s="12"/>
      <c r="E186" s="71"/>
      <c r="F186" s="71"/>
      <c r="G186" s="71"/>
      <c r="H186" s="12"/>
      <c r="I186" s="12"/>
      <c r="J186" s="12"/>
    </row>
    <row r="187" ht="12.75">
      <c r="A187" s="52" t="s">
        <v>51</v>
      </c>
    </row>
    <row r="188" ht="12.75">
      <c r="A188" s="52" t="s">
        <v>78</v>
      </c>
    </row>
    <row r="189" ht="12.75">
      <c r="A189" s="52" t="s">
        <v>27</v>
      </c>
    </row>
  </sheetData>
  <sheetProtection/>
  <mergeCells count="25">
    <mergeCell ref="B8:D8"/>
    <mergeCell ref="A23:G23"/>
    <mergeCell ref="A4:G4"/>
    <mergeCell ref="A2:G2"/>
    <mergeCell ref="A6:G6"/>
    <mergeCell ref="E9:G9"/>
    <mergeCell ref="B25:D25"/>
    <mergeCell ref="B42:D42"/>
    <mergeCell ref="B60:D60"/>
    <mergeCell ref="B76:D76"/>
    <mergeCell ref="A122:G122"/>
    <mergeCell ref="A74:G74"/>
    <mergeCell ref="A58:G58"/>
    <mergeCell ref="E26:G26"/>
    <mergeCell ref="E43:G43"/>
    <mergeCell ref="A40:G40"/>
    <mergeCell ref="A106:G106"/>
    <mergeCell ref="B108:D108"/>
    <mergeCell ref="A90:G90"/>
    <mergeCell ref="B92:D92"/>
    <mergeCell ref="B158:D158"/>
    <mergeCell ref="A156:G156"/>
    <mergeCell ref="A138:G138"/>
    <mergeCell ref="B124:D124"/>
    <mergeCell ref="B140:D140"/>
  </mergeCells>
  <printOptions horizontalCentered="1"/>
  <pageMargins left="0.5905511811023623" right="0.5905511811023623" top="0.3937007874015748" bottom="0.5905511811023623" header="0.5118110236220472" footer="0.5118110236220472"/>
  <pageSetup horizontalDpi="1200" verticalDpi="1200" orientation="portrait" paperSize="9" scale="78" r:id="rId1"/>
  <headerFooter alignWithMargins="0">
    <oddFooter>&amp;R&amp;A</oddFooter>
  </headerFooter>
  <rowBreaks count="2" manualBreakCount="2">
    <brk id="73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Unknown</cp:lastModifiedBy>
  <cp:lastPrinted>2013-07-31T13:42:31Z</cp:lastPrinted>
  <dcterms:created xsi:type="dcterms:W3CDTF">1999-11-09T10:39:11Z</dcterms:created>
  <dcterms:modified xsi:type="dcterms:W3CDTF">2014-07-28T13:22:18Z</dcterms:modified>
  <cp:category/>
  <cp:version/>
  <cp:contentType/>
  <cp:contentStatus/>
</cp:coreProperties>
</file>