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8" yWindow="65524" windowWidth="9576" windowHeight="11640" activeTab="0"/>
  </bookViews>
  <sheets>
    <sheet name="INHOUD" sheetId="1" r:id="rId1"/>
    <sheet name="SV_LO_1516_1a" sheetId="2" r:id="rId2"/>
    <sheet name="SV_LO_1516_1b" sheetId="3" r:id="rId3"/>
    <sheet name="ZBL_LO_1516_1" sheetId="4" r:id="rId4"/>
  </sheets>
  <definedNames>
    <definedName name="_p412">#REF!</definedName>
    <definedName name="_p413">#REF!</definedName>
    <definedName name="_xlnm.Print_Area" localSheetId="3">'ZBL_LO_1516_1'!$A$1:$Q$54</definedName>
    <definedName name="eentabel">#REF!</definedName>
    <definedName name="jaarboek_per_land">#REF!</definedName>
  </definedNames>
  <calcPr fullCalcOnLoad="1"/>
</workbook>
</file>

<file path=xl/sharedStrings.xml><?xml version="1.0" encoding="utf-8"?>
<sst xmlns="http://schemas.openxmlformats.org/spreadsheetml/2006/main" count="336" uniqueCount="49">
  <si>
    <t>GEWOON LAGER ONDERWIJS</t>
  </si>
  <si>
    <t>Leerlingen met Belgische nationaliteit</t>
  </si>
  <si>
    <t>Jongens</t>
  </si>
  <si>
    <t>Meisjes</t>
  </si>
  <si>
    <t>Totaal</t>
  </si>
  <si>
    <t>voorsprong</t>
  </si>
  <si>
    <t>op leeftijd</t>
  </si>
  <si>
    <t>achterstand</t>
  </si>
  <si>
    <t>aantal jaar</t>
  </si>
  <si>
    <t xml:space="preserve">  0</t>
  </si>
  <si>
    <t xml:space="preserve">  1</t>
  </si>
  <si>
    <t xml:space="preserve">  2</t>
  </si>
  <si>
    <t>&gt;2</t>
  </si>
  <si>
    <t>1ste leerjaar</t>
  </si>
  <si>
    <t>2de leerjaar</t>
  </si>
  <si>
    <t>3de leerjaar</t>
  </si>
  <si>
    <t>4de leerjaar</t>
  </si>
  <si>
    <t>5de leerjaar</t>
  </si>
  <si>
    <t>6de leerjaar</t>
  </si>
  <si>
    <t>methodeonderwijs</t>
  </si>
  <si>
    <t>Leerlingen met vreemde nationaliteit</t>
  </si>
  <si>
    <t>Totaal aantal leerlingen</t>
  </si>
  <si>
    <t>Algemeen totaal</t>
  </si>
  <si>
    <t>Zittenblijven per leerjaar en geslacht</t>
  </si>
  <si>
    <t>Zittenblijver</t>
  </si>
  <si>
    <t>Geen zittenblijver</t>
  </si>
  <si>
    <t>Onbekend of NVT</t>
  </si>
  <si>
    <t>J</t>
  </si>
  <si>
    <t>M</t>
  </si>
  <si>
    <t>T</t>
  </si>
  <si>
    <t>1e leerjaar</t>
  </si>
  <si>
    <t>2e leerjaar</t>
  </si>
  <si>
    <t>3e leerjaar</t>
  </si>
  <si>
    <t>4e leerjaar</t>
  </si>
  <si>
    <t>5e leerjaar</t>
  </si>
  <si>
    <t>6e leerjaar</t>
  </si>
  <si>
    <t>Algemen totaal</t>
  </si>
  <si>
    <t>Schoolse vorderingen per leerjaar en geslacht</t>
  </si>
  <si>
    <t>Schoolse vorderingen per leerjaar en geslacht - procentueel</t>
  </si>
  <si>
    <t>Percentage zittenblijven</t>
  </si>
  <si>
    <t>Leerlingenaantallen</t>
  </si>
  <si>
    <t>Percentages</t>
  </si>
  <si>
    <t>Leerlingenaantallen en percentages</t>
  </si>
  <si>
    <t>&gt;1</t>
  </si>
  <si>
    <t>SV_LO_1516_1a</t>
  </si>
  <si>
    <t>SV_LO_1516_1b</t>
  </si>
  <si>
    <t>ZBL_LO_1516_1</t>
  </si>
  <si>
    <t>SCHOOLSE VORDERINGEN EN ZITTENBLIJVEN IN HET GEWOON LAGER ONDERWIJS - SCHOOLJAAR  2015-2016</t>
  </si>
  <si>
    <t>Schooljaar 2015-2016</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</si>
</sst>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quot;-&quot;"/>
    <numFmt numFmtId="165" formatCode="0.000000"/>
    <numFmt numFmtId="166" formatCode="0.0"/>
    <numFmt numFmtId="167" formatCode="0.0%"/>
    <numFmt numFmtId="168" formatCode="#,##0.0"/>
    <numFmt numFmtId="169" formatCode="0.000%"/>
    <numFmt numFmtId="170" formatCode="0.0000%"/>
  </numFmts>
  <fonts count="47">
    <font>
      <sz val="10"/>
      <name val="Arial"/>
      <family val="0"/>
    </font>
    <font>
      <sz val="11"/>
      <color indexed="8"/>
      <name val="Calibri"/>
      <family val="2"/>
    </font>
    <font>
      <b/>
      <sz val="10"/>
      <name val="Arial"/>
      <family val="2"/>
    </font>
    <font>
      <sz val="11"/>
      <name val="Arial"/>
      <family val="2"/>
    </font>
    <font>
      <sz val="10"/>
      <name val="Helv"/>
      <family val="0"/>
    </font>
    <font>
      <sz val="10"/>
      <name val="Optimum"/>
      <family val="0"/>
    </font>
    <font>
      <sz val="10"/>
      <name val="MS Sans Serif"/>
      <family val="2"/>
    </font>
    <font>
      <sz val="8"/>
      <name val="Arial"/>
      <family val="2"/>
    </font>
    <font>
      <b/>
      <sz val="8"/>
      <name val="Arial Narrow"/>
      <family val="2"/>
    </font>
    <font>
      <b/>
      <i/>
      <sz val="8"/>
      <name val="Arial"/>
      <family val="2"/>
    </font>
    <font>
      <b/>
      <i/>
      <sz val="8"/>
      <color indexed="8"/>
      <name val="Arial Narrow"/>
      <family val="2"/>
    </font>
    <font>
      <b/>
      <sz val="12"/>
      <name val="Arial"/>
      <family val="2"/>
    </font>
    <font>
      <sz val="7"/>
      <color indexed="9"/>
      <name val="Arial"/>
      <family val="2"/>
    </font>
    <font>
      <sz val="10"/>
      <color indexed="8"/>
      <name val="Arial"/>
      <family val="2"/>
    </font>
    <font>
      <b/>
      <sz val="10"/>
      <color indexed="8"/>
      <name val="Arial"/>
      <family val="2"/>
    </font>
    <font>
      <b/>
      <sz val="10"/>
      <color indexed="10"/>
      <name val="Arial"/>
      <family val="2"/>
    </font>
    <font>
      <u val="single"/>
      <sz val="10"/>
      <color indexed="8"/>
      <name val="Arial"/>
      <family val="2"/>
    </font>
    <font>
      <b/>
      <sz val="11"/>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1"/>
      <color rgb="FF3F3F3F"/>
      <name val="Calibri"/>
      <family val="2"/>
    </font>
    <font>
      <i/>
      <sz val="11"/>
      <color rgb="FF7F7F7F"/>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8"/>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medium"/>
      <right/>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style="thin">
        <color indexed="8"/>
      </left>
      <right style="thin">
        <color indexed="8"/>
      </right>
      <top/>
      <bottom/>
    </border>
    <border>
      <left style="thin">
        <color indexed="8"/>
      </left>
      <right/>
      <top/>
      <bottom/>
    </border>
    <border>
      <left/>
      <right/>
      <top style="thin">
        <color indexed="8"/>
      </top>
      <bottom/>
    </border>
    <border>
      <left style="thin">
        <color indexed="8"/>
      </left>
      <right style="thin">
        <color indexed="8"/>
      </right>
      <top style="thin">
        <color indexed="8"/>
      </top>
      <bottom/>
    </border>
    <border>
      <left style="thin">
        <color indexed="8"/>
      </left>
      <right/>
      <top style="thin"/>
      <bottom/>
    </border>
    <border>
      <left/>
      <right/>
      <top style="thin"/>
      <bottom/>
    </border>
    <border>
      <left style="thin"/>
      <right/>
      <top/>
      <bottom style="thin">
        <color indexed="8"/>
      </bottom>
    </border>
    <border>
      <left/>
      <right/>
      <top/>
      <bottom style="thin">
        <color indexed="8"/>
      </bottom>
    </border>
    <border>
      <left style="thin"/>
      <right/>
      <top/>
      <bottom/>
    </border>
    <border>
      <left style="thin"/>
      <right style="thin"/>
      <top style="medium"/>
      <bottom/>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right style="thin"/>
      <top/>
      <bottom/>
    </border>
    <border>
      <left style="thin"/>
      <right/>
      <top/>
      <bottom style="thin"/>
    </border>
    <border>
      <left/>
      <right style="thin"/>
      <top/>
      <bottom style="thin"/>
    </border>
    <border>
      <left/>
      <right style="thin"/>
      <top style="thin"/>
      <bottom/>
    </border>
    <border>
      <left style="thin">
        <color indexed="8"/>
      </left>
      <right style="thin"/>
      <top style="thin"/>
      <bottom/>
    </border>
    <border>
      <left style="thin"/>
      <right/>
      <top style="thin">
        <color indexed="8"/>
      </top>
      <bottom style="thin"/>
    </border>
    <border>
      <left style="thin">
        <color indexed="8"/>
      </left>
      <right/>
      <top style="thin">
        <color indexed="8"/>
      </top>
      <bottom style="thin"/>
    </border>
    <border>
      <left style="thin">
        <color indexed="8"/>
      </left>
      <right style="thin"/>
      <top style="thin">
        <color indexed="8"/>
      </top>
      <bottom style="thin"/>
    </border>
    <border>
      <left/>
      <right/>
      <top style="thin">
        <color indexed="8"/>
      </top>
      <bottom style="thin"/>
    </border>
    <border>
      <left style="thin">
        <color indexed="8"/>
      </left>
      <right/>
      <top/>
      <bottom style="thin">
        <color indexed="8"/>
      </bottom>
    </border>
    <border>
      <left style="thin"/>
      <right/>
      <top style="thin">
        <color indexed="8"/>
      </top>
      <bottom/>
    </border>
    <border>
      <left style="thin">
        <color indexed="8"/>
      </left>
      <right/>
      <top style="thin">
        <color indexed="8"/>
      </top>
      <bottom/>
    </border>
    <border>
      <left style="thin"/>
      <right style="thin"/>
      <top style="thin"/>
      <bottom/>
    </border>
    <border>
      <left style="thin"/>
      <right style="thin"/>
      <top style="thin">
        <color indexed="8"/>
      </top>
      <bottom/>
    </border>
    <border>
      <left style="thin"/>
      <right style="thin"/>
      <top/>
      <bottom style="thin">
        <color indexed="8"/>
      </bottom>
    </border>
    <border>
      <left style="thin"/>
      <right/>
      <top style="medium"/>
      <bottom style="thin"/>
    </border>
    <border>
      <left/>
      <right/>
      <top style="medium"/>
      <bottom style="thin"/>
    </border>
    <border>
      <left/>
      <right style="thin">
        <color indexed="8"/>
      </right>
      <top/>
      <bottom style="thin">
        <color indexed="8"/>
      </bottom>
    </border>
    <border>
      <left/>
      <right style="thin"/>
      <top style="medium"/>
      <bottom style="thin"/>
    </border>
    <border>
      <left style="thin"/>
      <right/>
      <top style="thin"/>
      <bottom style="thin">
        <color indexed="8"/>
      </bottom>
    </border>
    <border>
      <left/>
      <right style="thin">
        <color indexed="8"/>
      </right>
      <top style="thin"/>
      <bottom style="thin">
        <color indexed="8"/>
      </bottom>
    </border>
    <border>
      <left/>
      <right/>
      <top style="thin"/>
      <bottom style="thin">
        <color indexed="8"/>
      </bottom>
    </border>
    <border>
      <left style="thin"/>
      <right/>
      <top style="medium"/>
      <bottom/>
    </border>
    <border>
      <left/>
      <right style="thin"/>
      <top style="medium"/>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4"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3" fontId="6" fillId="0" borderId="0" applyFont="0" applyFill="0" applyBorder="0" applyAlignment="0" applyProtection="0"/>
    <xf numFmtId="4" fontId="4" fillId="0" borderId="0" applyFont="0" applyFill="0" applyBorder="0" applyAlignment="0" applyProtection="0"/>
    <xf numFmtId="0" fontId="36" fillId="0" borderId="3" applyNumberFormat="0" applyFill="0" applyAlignment="0" applyProtection="0"/>
    <xf numFmtId="0" fontId="37" fillId="28" borderId="0" applyNumberFormat="0" applyBorder="0" applyAlignment="0" applyProtection="0"/>
    <xf numFmtId="3" fontId="7" fillId="1" borderId="4" applyBorder="0">
      <alignment/>
      <protection/>
    </xf>
    <xf numFmtId="0" fontId="38"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8" fontId="6" fillId="0" borderId="0" applyFont="0" applyFill="0" applyBorder="0" applyAlignment="0" applyProtection="0"/>
    <xf numFmtId="2" fontId="6"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8" fillId="1" borderId="8">
      <alignment horizontal="center" vertical="top" textRotation="90"/>
      <protection/>
    </xf>
    <xf numFmtId="0" fontId="42" fillId="30" borderId="0" applyNumberFormat="0" applyBorder="0" applyAlignment="0" applyProtection="0"/>
    <xf numFmtId="4" fontId="4" fillId="0" borderId="0" applyFont="0" applyFill="0" applyBorder="0" applyAlignment="0" applyProtection="0"/>
    <xf numFmtId="0" fontId="9" fillId="0" borderId="9">
      <alignment/>
      <protection/>
    </xf>
    <xf numFmtId="0" fontId="0" fillId="31" borderId="10" applyNumberFormat="0" applyFont="0" applyAlignment="0" applyProtection="0"/>
    <xf numFmtId="0" fontId="43" fillId="32" borderId="0" applyNumberFormat="0" applyBorder="0" applyAlignment="0" applyProtection="0"/>
    <xf numFmtId="167" fontId="6" fillId="0" borderId="0" applyFont="0" applyFill="0" applyBorder="0" applyAlignment="0" applyProtection="0"/>
    <xf numFmtId="10" fontId="6" fillId="0" borderId="0">
      <alignment/>
      <protection/>
    </xf>
    <xf numFmtId="169" fontId="6" fillId="0" borderId="0" applyFont="0" applyFill="0" applyBorder="0" applyAlignment="0" applyProtection="0"/>
    <xf numFmtId="170" fontId="5" fillId="0" borderId="0" applyFont="0" applyFill="0" applyBorder="0" applyAlignment="0" applyProtection="0"/>
    <xf numFmtId="9" fontId="0" fillId="0" borderId="0" applyFont="0" applyFill="0" applyBorder="0" applyAlignment="0" applyProtection="0"/>
    <xf numFmtId="0" fontId="10" fillId="0" borderId="9" applyBorder="0" applyAlignment="0">
      <protection/>
    </xf>
    <xf numFmtId="0" fontId="11" fillId="0" borderId="0">
      <alignment/>
      <protection/>
    </xf>
    <xf numFmtId="0" fontId="12" fillId="33" borderId="9" applyBorder="0">
      <alignment/>
      <protection/>
    </xf>
    <xf numFmtId="0" fontId="44" fillId="26" borderId="1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cellStyleXfs>
  <cellXfs count="147">
    <xf numFmtId="0" fontId="0" fillId="0" borderId="0" xfId="0" applyAlignment="1">
      <alignment/>
    </xf>
    <xf numFmtId="0" fontId="2" fillId="0" borderId="0" xfId="0" applyFont="1" applyBorder="1" applyAlignment="1">
      <alignment/>
    </xf>
    <xf numFmtId="0" fontId="0" fillId="0" borderId="0" xfId="0" applyFill="1" applyBorder="1" applyAlignment="1">
      <alignment/>
    </xf>
    <xf numFmtId="0" fontId="0" fillId="0" borderId="0" xfId="0" applyFill="1" applyAlignment="1">
      <alignment/>
    </xf>
    <xf numFmtId="0" fontId="2" fillId="0" borderId="0" xfId="0" applyFont="1" applyFill="1" applyAlignment="1">
      <alignment horizontal="center"/>
    </xf>
    <xf numFmtId="0" fontId="0" fillId="0" borderId="12" xfId="0" applyFill="1" applyBorder="1" applyAlignment="1">
      <alignment/>
    </xf>
    <xf numFmtId="0" fontId="0" fillId="0" borderId="13" xfId="0" applyFill="1" applyBorder="1" applyAlignment="1">
      <alignment/>
    </xf>
    <xf numFmtId="0" fontId="0" fillId="0" borderId="14" xfId="0" applyFill="1" applyBorder="1" applyAlignment="1">
      <alignment horizontal="right"/>
    </xf>
    <xf numFmtId="0" fontId="0" fillId="0" borderId="15" xfId="0" applyFill="1" applyBorder="1" applyAlignment="1">
      <alignment horizontal="right"/>
    </xf>
    <xf numFmtId="0" fontId="0" fillId="0" borderId="16" xfId="0" applyFill="1" applyBorder="1" applyAlignment="1">
      <alignment horizontal="right"/>
    </xf>
    <xf numFmtId="0" fontId="0" fillId="0" borderId="17" xfId="0" applyFill="1" applyBorder="1" applyAlignment="1">
      <alignment horizontal="right"/>
    </xf>
    <xf numFmtId="0" fontId="0" fillId="0" borderId="18" xfId="0" applyFill="1" applyBorder="1" applyAlignment="1">
      <alignment/>
    </xf>
    <xf numFmtId="0" fontId="2" fillId="0" borderId="0" xfId="0" applyFont="1" applyFill="1" applyBorder="1" applyAlignment="1">
      <alignment horizontal="right"/>
    </xf>
    <xf numFmtId="3" fontId="2" fillId="0" borderId="15" xfId="0" applyNumberFormat="1" applyFont="1" applyFill="1" applyBorder="1" applyAlignment="1">
      <alignment/>
    </xf>
    <xf numFmtId="0" fontId="0" fillId="0" borderId="0" xfId="0" applyFont="1" applyFill="1" applyBorder="1" applyAlignment="1">
      <alignment horizontal="left"/>
    </xf>
    <xf numFmtId="3" fontId="0" fillId="0" borderId="19" xfId="0" applyNumberFormat="1" applyFill="1" applyBorder="1" applyAlignment="1">
      <alignment/>
    </xf>
    <xf numFmtId="3" fontId="0" fillId="0" borderId="20" xfId="0" applyNumberFormat="1" applyFill="1" applyBorder="1" applyAlignment="1">
      <alignment/>
    </xf>
    <xf numFmtId="3" fontId="2" fillId="0" borderId="21" xfId="0" applyNumberFormat="1" applyFont="1" applyFill="1" applyBorder="1" applyAlignment="1">
      <alignment/>
    </xf>
    <xf numFmtId="3" fontId="2" fillId="0" borderId="0" xfId="0" applyNumberFormat="1" applyFont="1" applyFill="1" applyBorder="1" applyAlignment="1">
      <alignment/>
    </xf>
    <xf numFmtId="3" fontId="2" fillId="0" borderId="0" xfId="0" applyNumberFormat="1" applyFont="1" applyFill="1" applyAlignment="1">
      <alignment/>
    </xf>
    <xf numFmtId="3" fontId="0" fillId="0" borderId="0" xfId="0" applyNumberFormat="1" applyFill="1" applyAlignment="1">
      <alignment horizontal="right"/>
    </xf>
    <xf numFmtId="0" fontId="0" fillId="0" borderId="0" xfId="0" applyFill="1" applyAlignment="1">
      <alignment horizontal="right"/>
    </xf>
    <xf numFmtId="2" fontId="0" fillId="0" borderId="0" xfId="0" applyNumberFormat="1" applyFill="1" applyAlignment="1">
      <alignment/>
    </xf>
    <xf numFmtId="1" fontId="0" fillId="0" borderId="0" xfId="0" applyNumberFormat="1" applyFill="1" applyAlignment="1">
      <alignment/>
    </xf>
    <xf numFmtId="10" fontId="0" fillId="0" borderId="0" xfId="0" applyNumberFormat="1" applyFill="1" applyAlignment="1">
      <alignment/>
    </xf>
    <xf numFmtId="4" fontId="0" fillId="0" borderId="4" xfId="0" applyNumberFormat="1" applyFill="1" applyBorder="1" applyAlignment="1">
      <alignment/>
    </xf>
    <xf numFmtId="4" fontId="0" fillId="0" borderId="18" xfId="0" applyNumberFormat="1" applyFill="1" applyBorder="1" applyAlignment="1">
      <alignment/>
    </xf>
    <xf numFmtId="0" fontId="2" fillId="0" borderId="0" xfId="0" applyFont="1" applyFill="1" applyBorder="1" applyAlignment="1">
      <alignment/>
    </xf>
    <xf numFmtId="0" fontId="0" fillId="0" borderId="0" xfId="0" applyFont="1" applyFill="1" applyAlignment="1">
      <alignment/>
    </xf>
    <xf numFmtId="0" fontId="2" fillId="0" borderId="0" xfId="0" applyFont="1" applyFill="1" applyAlignment="1">
      <alignment/>
    </xf>
    <xf numFmtId="0" fontId="2" fillId="0" borderId="0" xfId="0" applyFont="1" applyFill="1" applyBorder="1" applyAlignment="1">
      <alignment horizontal="center"/>
    </xf>
    <xf numFmtId="0" fontId="0" fillId="0" borderId="0" xfId="0" applyFont="1" applyFill="1" applyBorder="1" applyAlignment="1">
      <alignment/>
    </xf>
    <xf numFmtId="0" fontId="13" fillId="0" borderId="12" xfId="0" applyFont="1" applyFill="1" applyBorder="1" applyAlignment="1">
      <alignment vertical="top" wrapText="1"/>
    </xf>
    <xf numFmtId="0" fontId="0" fillId="0" borderId="22" xfId="0" applyFont="1" applyFill="1" applyBorder="1" applyAlignment="1">
      <alignment/>
    </xf>
    <xf numFmtId="0" fontId="13" fillId="0" borderId="23" xfId="0" applyFont="1" applyFill="1" applyBorder="1" applyAlignment="1">
      <alignment vertical="top" wrapText="1"/>
    </xf>
    <xf numFmtId="0" fontId="13" fillId="0" borderId="24" xfId="0" applyFont="1" applyFill="1" applyBorder="1" applyAlignment="1">
      <alignment horizontal="center" vertical="top" wrapText="1"/>
    </xf>
    <xf numFmtId="0" fontId="13" fillId="0" borderId="25" xfId="0" applyFont="1" applyFill="1" applyBorder="1" applyAlignment="1">
      <alignment horizontal="center" vertical="top" wrapText="1"/>
    </xf>
    <xf numFmtId="0" fontId="13" fillId="0" borderId="26" xfId="0" applyFont="1" applyFill="1" applyBorder="1" applyAlignment="1">
      <alignment horizontal="center" vertical="top" wrapText="1"/>
    </xf>
    <xf numFmtId="0" fontId="0" fillId="0" borderId="27" xfId="0" applyFont="1" applyFill="1" applyBorder="1" applyAlignment="1">
      <alignment/>
    </xf>
    <xf numFmtId="0" fontId="13" fillId="0" borderId="0" xfId="0" applyFont="1" applyFill="1" applyBorder="1" applyAlignment="1">
      <alignment vertical="top" wrapText="1"/>
    </xf>
    <xf numFmtId="164" fontId="13" fillId="0" borderId="21" xfId="0" applyNumberFormat="1" applyFont="1" applyFill="1" applyBorder="1" applyAlignment="1">
      <alignment horizontal="right" vertical="top"/>
    </xf>
    <xf numFmtId="164" fontId="13" fillId="0" borderId="0" xfId="0" applyNumberFormat="1" applyFont="1" applyFill="1" applyBorder="1" applyAlignment="1">
      <alignment horizontal="right" vertical="top"/>
    </xf>
    <xf numFmtId="164" fontId="13" fillId="0" borderId="28" xfId="0" applyNumberFormat="1" applyFont="1" applyFill="1" applyBorder="1" applyAlignment="1">
      <alignment horizontal="right" vertical="top"/>
    </xf>
    <xf numFmtId="2" fontId="0" fillId="0" borderId="0" xfId="0" applyNumberFormat="1" applyFont="1" applyFill="1" applyAlignment="1">
      <alignment/>
    </xf>
    <xf numFmtId="164" fontId="13" fillId="0" borderId="29" xfId="0" applyNumberFormat="1" applyFont="1" applyFill="1" applyBorder="1" applyAlignment="1">
      <alignment horizontal="right" vertical="top"/>
    </xf>
    <xf numFmtId="164" fontId="13" fillId="0" borderId="23" xfId="0" applyNumberFormat="1" applyFont="1" applyFill="1" applyBorder="1" applyAlignment="1">
      <alignment horizontal="right" vertical="top"/>
    </xf>
    <xf numFmtId="164" fontId="13" fillId="0" borderId="30" xfId="0" applyNumberFormat="1" applyFont="1" applyFill="1" applyBorder="1" applyAlignment="1">
      <alignment horizontal="right" vertical="top"/>
    </xf>
    <xf numFmtId="0" fontId="14" fillId="0" borderId="0" xfId="0" applyFont="1" applyFill="1" applyBorder="1" applyAlignment="1">
      <alignment horizontal="right" vertical="top" wrapText="1"/>
    </xf>
    <xf numFmtId="164" fontId="2" fillId="0" borderId="4" xfId="0" applyNumberFormat="1" applyFont="1" applyFill="1" applyBorder="1" applyAlignment="1">
      <alignment/>
    </xf>
    <xf numFmtId="164" fontId="2" fillId="0" borderId="18" xfId="0" applyNumberFormat="1" applyFont="1" applyFill="1" applyBorder="1" applyAlignment="1">
      <alignment/>
    </xf>
    <xf numFmtId="164" fontId="2" fillId="0" borderId="31" xfId="0" applyNumberFormat="1" applyFont="1" applyFill="1" applyBorder="1" applyAlignment="1">
      <alignment/>
    </xf>
    <xf numFmtId="0" fontId="2" fillId="0" borderId="27" xfId="0" applyFont="1" applyFill="1" applyBorder="1" applyAlignment="1">
      <alignment/>
    </xf>
    <xf numFmtId="2" fontId="2" fillId="0" borderId="4" xfId="0" applyNumberFormat="1" applyFont="1" applyFill="1" applyBorder="1" applyAlignment="1">
      <alignment/>
    </xf>
    <xf numFmtId="2" fontId="2" fillId="0" borderId="18" xfId="0" applyNumberFormat="1" applyFont="1" applyFill="1" applyBorder="1" applyAlignment="1">
      <alignment/>
    </xf>
    <xf numFmtId="0" fontId="13" fillId="0" borderId="28" xfId="0" applyFont="1" applyFill="1" applyBorder="1" applyAlignment="1">
      <alignment horizontal="left" vertical="top" wrapText="1"/>
    </xf>
    <xf numFmtId="0" fontId="15" fillId="0" borderId="27" xfId="0" applyFont="1" applyFill="1" applyBorder="1" applyAlignment="1">
      <alignment horizontal="left" vertical="top"/>
    </xf>
    <xf numFmtId="164" fontId="14" fillId="0" borderId="4" xfId="0" applyNumberFormat="1" applyFont="1" applyFill="1" applyBorder="1" applyAlignment="1">
      <alignment horizontal="right" vertical="top"/>
    </xf>
    <xf numFmtId="164" fontId="14" fillId="0" borderId="18" xfId="0" applyNumberFormat="1" applyFont="1" applyFill="1" applyBorder="1" applyAlignment="1">
      <alignment horizontal="right" vertical="top"/>
    </xf>
    <xf numFmtId="164" fontId="14" fillId="0" borderId="31" xfId="0" applyNumberFormat="1" applyFont="1" applyFill="1" applyBorder="1" applyAlignment="1">
      <alignment horizontal="right" vertical="top"/>
    </xf>
    <xf numFmtId="164" fontId="14" fillId="0" borderId="0" xfId="0" applyNumberFormat="1" applyFont="1" applyFill="1" applyBorder="1" applyAlignment="1">
      <alignment horizontal="right" vertical="top"/>
    </xf>
    <xf numFmtId="0" fontId="16" fillId="0" borderId="0" xfId="0" applyFont="1" applyFill="1" applyBorder="1" applyAlignment="1">
      <alignment vertical="top" wrapText="1"/>
    </xf>
    <xf numFmtId="0" fontId="14" fillId="0" borderId="22" xfId="0" applyFont="1" applyFill="1" applyBorder="1" applyAlignment="1">
      <alignment horizontal="center" vertical="top" wrapText="1"/>
    </xf>
    <xf numFmtId="0" fontId="14" fillId="0" borderId="0" xfId="0" applyFont="1" applyFill="1" applyBorder="1" applyAlignment="1">
      <alignment horizontal="center" vertical="top" wrapText="1"/>
    </xf>
    <xf numFmtId="0" fontId="14" fillId="0" borderId="27" xfId="0" applyFont="1" applyFill="1" applyBorder="1" applyAlignment="1">
      <alignment horizontal="center" vertical="top" wrapText="1"/>
    </xf>
    <xf numFmtId="0" fontId="14" fillId="0" borderId="27" xfId="0" applyFont="1" applyFill="1" applyBorder="1" applyAlignment="1">
      <alignment horizontal="right" vertical="top"/>
    </xf>
    <xf numFmtId="0" fontId="14" fillId="0" borderId="0" xfId="0" applyFont="1" applyFill="1" applyBorder="1" applyAlignment="1">
      <alignment horizontal="right" vertical="top"/>
    </xf>
    <xf numFmtId="3" fontId="14" fillId="0" borderId="27" xfId="0" applyNumberFormat="1" applyFont="1" applyFill="1" applyBorder="1" applyAlignment="1">
      <alignment horizontal="right" vertical="top"/>
    </xf>
    <xf numFmtId="3" fontId="14" fillId="0" borderId="0" xfId="0" applyNumberFormat="1" applyFont="1" applyFill="1" applyBorder="1" applyAlignment="1">
      <alignment horizontal="right" vertical="top"/>
    </xf>
    <xf numFmtId="0" fontId="13" fillId="0" borderId="0" xfId="0" applyFont="1" applyFill="1" applyBorder="1" applyAlignment="1">
      <alignment horizontal="left" vertical="top" wrapText="1"/>
    </xf>
    <xf numFmtId="0" fontId="17" fillId="0" borderId="0" xfId="0" applyFont="1" applyAlignment="1">
      <alignment/>
    </xf>
    <xf numFmtId="0" fontId="15" fillId="0" borderId="0" xfId="0" applyFont="1" applyFill="1" applyAlignment="1">
      <alignment horizontal="left"/>
    </xf>
    <xf numFmtId="0" fontId="0" fillId="0" borderId="32" xfId="0" applyFill="1" applyBorder="1" applyAlignment="1">
      <alignment/>
    </xf>
    <xf numFmtId="0" fontId="3" fillId="0" borderId="33" xfId="0" applyFont="1" applyFill="1" applyBorder="1" applyAlignment="1">
      <alignment horizontal="right"/>
    </xf>
    <xf numFmtId="0" fontId="3" fillId="0" borderId="34" xfId="0" applyFont="1" applyFill="1" applyBorder="1" applyAlignment="1">
      <alignment horizontal="right"/>
    </xf>
    <xf numFmtId="0" fontId="0" fillId="0" borderId="35" xfId="0" applyFill="1" applyBorder="1" applyAlignment="1">
      <alignment horizontal="right"/>
    </xf>
    <xf numFmtId="0" fontId="0" fillId="0" borderId="29" xfId="0" applyFont="1" applyFill="1" applyBorder="1" applyAlignment="1">
      <alignment horizontal="left"/>
    </xf>
    <xf numFmtId="0" fontId="2" fillId="0" borderId="4" xfId="0" applyFont="1" applyFill="1" applyBorder="1" applyAlignment="1">
      <alignment horizontal="right"/>
    </xf>
    <xf numFmtId="0" fontId="3" fillId="0" borderId="36" xfId="0" applyFont="1" applyFill="1" applyBorder="1" applyAlignment="1">
      <alignment horizontal="right"/>
    </xf>
    <xf numFmtId="3" fontId="0" fillId="0" borderId="20" xfId="0" applyNumberFormat="1" applyFill="1" applyBorder="1" applyAlignment="1">
      <alignment horizontal="right"/>
    </xf>
    <xf numFmtId="3" fontId="2" fillId="0" borderId="0" xfId="0" applyNumberFormat="1" applyFont="1" applyFill="1" applyBorder="1" applyAlignment="1">
      <alignment horizontal="right"/>
    </xf>
    <xf numFmtId="3" fontId="0" fillId="0" borderId="37" xfId="0" applyNumberFormat="1" applyFill="1" applyBorder="1" applyAlignment="1">
      <alignment/>
    </xf>
    <xf numFmtId="3" fontId="2" fillId="0" borderId="14" xfId="0" applyNumberFormat="1" applyFont="1" applyFill="1" applyBorder="1" applyAlignment="1">
      <alignment/>
    </xf>
    <xf numFmtId="0" fontId="2" fillId="0" borderId="14" xfId="0" applyFont="1" applyFill="1" applyBorder="1" applyAlignment="1">
      <alignment horizontal="right"/>
    </xf>
    <xf numFmtId="0" fontId="0" fillId="0" borderId="37" xfId="0" applyFont="1" applyFill="1" applyBorder="1" applyAlignment="1">
      <alignment horizontal="left"/>
    </xf>
    <xf numFmtId="164" fontId="0" fillId="0" borderId="4" xfId="0" applyNumberFormat="1" applyFill="1" applyBorder="1" applyAlignment="1">
      <alignment/>
    </xf>
    <xf numFmtId="164" fontId="0" fillId="0" borderId="18" xfId="0" applyNumberFormat="1" applyFill="1" applyBorder="1" applyAlignment="1">
      <alignment/>
    </xf>
    <xf numFmtId="164" fontId="0" fillId="0" borderId="18" xfId="0" applyNumberFormat="1" applyFill="1" applyBorder="1" applyAlignment="1">
      <alignment horizontal="right"/>
    </xf>
    <xf numFmtId="164" fontId="0" fillId="0" borderId="21" xfId="0" applyNumberFormat="1" applyFill="1" applyBorder="1" applyAlignment="1">
      <alignment/>
    </xf>
    <xf numFmtId="164" fontId="0" fillId="0" borderId="0" xfId="0" applyNumberFormat="1" applyFill="1" applyBorder="1" applyAlignment="1">
      <alignment/>
    </xf>
    <xf numFmtId="164" fontId="0" fillId="0" borderId="0" xfId="0" applyNumberFormat="1" applyFill="1" applyAlignment="1">
      <alignment/>
    </xf>
    <xf numFmtId="164" fontId="0" fillId="0" borderId="0" xfId="0" applyNumberFormat="1" applyFill="1" applyBorder="1" applyAlignment="1">
      <alignment horizontal="right"/>
    </xf>
    <xf numFmtId="164" fontId="2" fillId="0" borderId="4" xfId="0" applyNumberFormat="1" applyFont="1" applyFill="1" applyBorder="1" applyAlignment="1">
      <alignment horizontal="right"/>
    </xf>
    <xf numFmtId="164" fontId="2" fillId="0" borderId="15" xfId="0" applyNumberFormat="1" applyFont="1" applyFill="1" applyBorder="1" applyAlignment="1">
      <alignment/>
    </xf>
    <xf numFmtId="164" fontId="2" fillId="0" borderId="38" xfId="0" applyNumberFormat="1" applyFont="1" applyFill="1" applyBorder="1" applyAlignment="1">
      <alignment/>
    </xf>
    <xf numFmtId="164" fontId="2" fillId="0" borderId="15" xfId="0" applyNumberFormat="1" applyFont="1" applyFill="1" applyBorder="1" applyAlignment="1">
      <alignment horizontal="right"/>
    </xf>
    <xf numFmtId="164" fontId="0" fillId="0" borderId="17" xfId="0" applyNumberFormat="1" applyFill="1" applyBorder="1" applyAlignment="1">
      <alignment/>
    </xf>
    <xf numFmtId="164" fontId="0" fillId="0" borderId="14" xfId="0" applyNumberFormat="1" applyFill="1" applyBorder="1" applyAlignment="1">
      <alignment/>
    </xf>
    <xf numFmtId="164" fontId="2" fillId="0" borderId="39" xfId="0" applyNumberFormat="1" applyFont="1" applyFill="1" applyBorder="1" applyAlignment="1">
      <alignment/>
    </xf>
    <xf numFmtId="164" fontId="0" fillId="0" borderId="4" xfId="0" applyNumberFormat="1" applyFill="1" applyBorder="1" applyAlignment="1">
      <alignment horizontal="right"/>
    </xf>
    <xf numFmtId="164" fontId="0" fillId="0" borderId="21" xfId="0" applyNumberFormat="1" applyFill="1" applyBorder="1" applyAlignment="1">
      <alignment horizontal="right"/>
    </xf>
    <xf numFmtId="164" fontId="2" fillId="0" borderId="38" xfId="0" applyNumberFormat="1" applyFont="1" applyFill="1" applyBorder="1" applyAlignment="1">
      <alignment horizontal="right"/>
    </xf>
    <xf numFmtId="0" fontId="0" fillId="0" borderId="32" xfId="0" applyFill="1" applyBorder="1" applyAlignment="1">
      <alignment horizontal="right"/>
    </xf>
    <xf numFmtId="0" fontId="0" fillId="0" borderId="32" xfId="0" applyFill="1" applyBorder="1" applyAlignment="1">
      <alignment horizontal="right"/>
    </xf>
    <xf numFmtId="164" fontId="0" fillId="0" borderId="40" xfId="0" applyNumberFormat="1" applyFill="1" applyBorder="1" applyAlignment="1">
      <alignment/>
    </xf>
    <xf numFmtId="164" fontId="0" fillId="0" borderId="27" xfId="0" applyNumberFormat="1" applyFill="1" applyBorder="1" applyAlignment="1">
      <alignment/>
    </xf>
    <xf numFmtId="164" fontId="2" fillId="0" borderId="41" xfId="0" applyNumberFormat="1" applyFont="1" applyFill="1" applyBorder="1" applyAlignment="1">
      <alignment/>
    </xf>
    <xf numFmtId="3" fontId="2" fillId="0" borderId="27" xfId="0" applyNumberFormat="1" applyFont="1" applyFill="1" applyBorder="1" applyAlignment="1">
      <alignment/>
    </xf>
    <xf numFmtId="2" fontId="0" fillId="0" borderId="4" xfId="0" applyNumberFormat="1" applyFill="1" applyBorder="1" applyAlignment="1">
      <alignment/>
    </xf>
    <xf numFmtId="2" fontId="0" fillId="0" borderId="18" xfId="0" applyNumberFormat="1" applyFill="1" applyBorder="1" applyAlignment="1">
      <alignment/>
    </xf>
    <xf numFmtId="4" fontId="0" fillId="0" borderId="40" xfId="0" applyNumberFormat="1" applyFill="1" applyBorder="1" applyAlignment="1">
      <alignment/>
    </xf>
    <xf numFmtId="4" fontId="0" fillId="0" borderId="18" xfId="0" applyNumberFormat="1" applyFill="1" applyBorder="1" applyAlignment="1">
      <alignment horizontal="right"/>
    </xf>
    <xf numFmtId="2" fontId="0" fillId="0" borderId="21" xfId="0" applyNumberFormat="1" applyFill="1" applyBorder="1" applyAlignment="1">
      <alignment/>
    </xf>
    <xf numFmtId="2" fontId="0" fillId="0" borderId="0" xfId="0" applyNumberFormat="1" applyFill="1" applyBorder="1" applyAlignment="1">
      <alignment/>
    </xf>
    <xf numFmtId="2" fontId="0" fillId="0" borderId="27" xfId="0" applyNumberFormat="1" applyFill="1" applyBorder="1" applyAlignment="1">
      <alignment/>
    </xf>
    <xf numFmtId="2" fontId="0" fillId="0" borderId="0" xfId="0" applyNumberFormat="1" applyFill="1" applyBorder="1" applyAlignment="1">
      <alignment horizontal="right"/>
    </xf>
    <xf numFmtId="2" fontId="2" fillId="0" borderId="4" xfId="0" applyNumberFormat="1" applyFont="1" applyFill="1" applyBorder="1" applyAlignment="1">
      <alignment horizontal="right"/>
    </xf>
    <xf numFmtId="2" fontId="2" fillId="0" borderId="15" xfId="0" applyNumberFormat="1" applyFont="1" applyFill="1" applyBorder="1" applyAlignment="1">
      <alignment/>
    </xf>
    <xf numFmtId="2" fontId="2" fillId="0" borderId="38" xfId="0" applyNumberFormat="1" applyFont="1" applyFill="1" applyBorder="1" applyAlignment="1">
      <alignment/>
    </xf>
    <xf numFmtId="2" fontId="2" fillId="0" borderId="41" xfId="0" applyNumberFormat="1" applyFont="1" applyFill="1" applyBorder="1" applyAlignment="1">
      <alignment/>
    </xf>
    <xf numFmtId="2" fontId="0" fillId="0" borderId="18" xfId="0" applyNumberFormat="1" applyFill="1" applyBorder="1" applyAlignment="1">
      <alignment horizontal="right"/>
    </xf>
    <xf numFmtId="2" fontId="2" fillId="0" borderId="15" xfId="0" applyNumberFormat="1" applyFont="1" applyFill="1" applyBorder="1" applyAlignment="1">
      <alignment horizontal="right"/>
    </xf>
    <xf numFmtId="2" fontId="0" fillId="0" borderId="40" xfId="0" applyNumberFormat="1" applyFill="1" applyBorder="1" applyAlignment="1">
      <alignment/>
    </xf>
    <xf numFmtId="2" fontId="0" fillId="0" borderId="14" xfId="0" applyNumberFormat="1" applyFill="1" applyBorder="1" applyAlignment="1">
      <alignment/>
    </xf>
    <xf numFmtId="2" fontId="2" fillId="0" borderId="39" xfId="0" applyNumberFormat="1" applyFont="1" applyFill="1" applyBorder="1" applyAlignment="1">
      <alignment/>
    </xf>
    <xf numFmtId="2" fontId="0" fillId="0" borderId="0" xfId="0" applyNumberFormat="1" applyFill="1" applyAlignment="1">
      <alignment horizontal="right"/>
    </xf>
    <xf numFmtId="2" fontId="0" fillId="0" borderId="21" xfId="0" applyNumberFormat="1" applyFill="1" applyBorder="1" applyAlignment="1">
      <alignment horizontal="right"/>
    </xf>
    <xf numFmtId="2" fontId="2" fillId="0" borderId="38" xfId="0" applyNumberFormat="1" applyFont="1" applyFill="1" applyBorder="1" applyAlignment="1">
      <alignment horizontal="right"/>
    </xf>
    <xf numFmtId="0" fontId="0" fillId="0" borderId="0" xfId="0" applyFont="1" applyAlignment="1">
      <alignment/>
    </xf>
    <xf numFmtId="0" fontId="11" fillId="0" borderId="0" xfId="0" applyFont="1" applyAlignment="1">
      <alignment/>
    </xf>
    <xf numFmtId="3" fontId="0" fillId="0" borderId="42" xfId="0" applyNumberFormat="1" applyFill="1" applyBorder="1" applyAlignment="1">
      <alignment/>
    </xf>
    <xf numFmtId="0" fontId="0" fillId="0" borderId="0" xfId="0" applyFont="1" applyFill="1" applyAlignment="1">
      <alignment horizontal="right"/>
    </xf>
    <xf numFmtId="0" fontId="0" fillId="0" borderId="23" xfId="0" applyFill="1" applyBorder="1" applyAlignment="1">
      <alignment horizontal="center"/>
    </xf>
    <xf numFmtId="0" fontId="0" fillId="0" borderId="43" xfId="0" applyFill="1" applyBorder="1" applyAlignment="1">
      <alignment horizontal="center"/>
    </xf>
    <xf numFmtId="0" fontId="0" fillId="0" borderId="44" xfId="0" applyFill="1" applyBorder="1" applyAlignment="1">
      <alignment horizontal="center"/>
    </xf>
    <xf numFmtId="0" fontId="0" fillId="0" borderId="29" xfId="0" applyFill="1" applyBorder="1" applyAlignment="1">
      <alignment horizontal="center"/>
    </xf>
    <xf numFmtId="0" fontId="0" fillId="0" borderId="19" xfId="0" applyFill="1" applyBorder="1" applyAlignment="1">
      <alignment horizontal="center"/>
    </xf>
    <xf numFmtId="0" fontId="0" fillId="0" borderId="45" xfId="0" applyFill="1" applyBorder="1" applyAlignment="1">
      <alignment horizontal="center"/>
    </xf>
    <xf numFmtId="0" fontId="2" fillId="0" borderId="0" xfId="0" applyFont="1" applyFill="1" applyAlignment="1">
      <alignment horizontal="center"/>
    </xf>
    <xf numFmtId="0" fontId="0" fillId="0" borderId="46" xfId="0" applyFill="1" applyBorder="1" applyAlignment="1">
      <alignment horizontal="center"/>
    </xf>
    <xf numFmtId="0" fontId="0" fillId="0" borderId="47" xfId="0" applyFill="1" applyBorder="1" applyAlignment="1">
      <alignment horizontal="center"/>
    </xf>
    <xf numFmtId="0" fontId="0" fillId="0" borderId="48" xfId="0" applyFill="1" applyBorder="1" applyAlignment="1">
      <alignment horizontal="center"/>
    </xf>
    <xf numFmtId="0" fontId="0" fillId="0" borderId="49" xfId="0" applyFill="1" applyBorder="1" applyAlignment="1">
      <alignment horizontal="center"/>
    </xf>
    <xf numFmtId="0" fontId="13" fillId="0" borderId="44" xfId="0" applyFont="1" applyFill="1" applyBorder="1" applyAlignment="1">
      <alignment horizontal="center" vertical="top" wrapText="1"/>
    </xf>
    <xf numFmtId="0" fontId="13" fillId="0" borderId="50" xfId="0" applyFont="1" applyFill="1" applyBorder="1" applyAlignment="1">
      <alignment horizontal="center" vertical="top" wrapText="1"/>
    </xf>
    <xf numFmtId="0" fontId="13" fillId="0" borderId="12" xfId="0" applyFont="1" applyFill="1" applyBorder="1" applyAlignment="1">
      <alignment horizontal="center" vertical="top" wrapText="1"/>
    </xf>
    <xf numFmtId="0" fontId="13" fillId="0" borderId="51" xfId="0" applyFont="1" applyFill="1" applyBorder="1" applyAlignment="1">
      <alignment horizontal="center" vertical="top" wrapText="1"/>
    </xf>
    <xf numFmtId="0" fontId="2" fillId="0" borderId="0" xfId="0" applyFont="1" applyFill="1" applyBorder="1" applyAlignment="1">
      <alignment horizontal="center"/>
    </xf>
  </cellXfs>
  <cellStyles count="63">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punt2" xfId="45"/>
    <cellStyle name="Gekoppelde cel" xfId="46"/>
    <cellStyle name="Goed" xfId="47"/>
    <cellStyle name="Header" xfId="48"/>
    <cellStyle name="Invoer" xfId="49"/>
    <cellStyle name="Comma" xfId="50"/>
    <cellStyle name="Comma [0]" xfId="51"/>
    <cellStyle name="komma1nul" xfId="52"/>
    <cellStyle name="komma2nul" xfId="53"/>
    <cellStyle name="Kop 1" xfId="54"/>
    <cellStyle name="Kop 2" xfId="55"/>
    <cellStyle name="Kop 3" xfId="56"/>
    <cellStyle name="Kop 4" xfId="57"/>
    <cellStyle name="Netten_1" xfId="58"/>
    <cellStyle name="Neutraal" xfId="59"/>
    <cellStyle name="nieuw" xfId="60"/>
    <cellStyle name="Niveau" xfId="61"/>
    <cellStyle name="Notitie" xfId="62"/>
    <cellStyle name="Ongeldig" xfId="63"/>
    <cellStyle name="perc1nul" xfId="64"/>
    <cellStyle name="perc2nul" xfId="65"/>
    <cellStyle name="perc3nul" xfId="66"/>
    <cellStyle name="perc4" xfId="67"/>
    <cellStyle name="Percent" xfId="68"/>
    <cellStyle name="Subtotaal" xfId="69"/>
    <cellStyle name="Titel" xfId="70"/>
    <cellStyle name="Totaal" xfId="71"/>
    <cellStyle name="Uitvoer" xfId="72"/>
    <cellStyle name="Currency" xfId="73"/>
    <cellStyle name="Currency [0]" xfId="74"/>
    <cellStyle name="Verklarende tekst" xfId="75"/>
    <cellStyle name="Waarschuwingstekst"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50</xdr:row>
      <xdr:rowOff>133350</xdr:rowOff>
    </xdr:from>
    <xdr:to>
      <xdr:col>21</xdr:col>
      <xdr:colOff>504825</xdr:colOff>
      <xdr:row>61</xdr:row>
      <xdr:rowOff>19050</xdr:rowOff>
    </xdr:to>
    <xdr:sp>
      <xdr:nvSpPr>
        <xdr:cNvPr id="1" name="Text Box 2"/>
        <xdr:cNvSpPr txBox="1">
          <a:spLocks noChangeArrowheads="1"/>
        </xdr:cNvSpPr>
      </xdr:nvSpPr>
      <xdr:spPr>
        <a:xfrm>
          <a:off x="28575" y="8286750"/>
          <a:ext cx="12753975" cy="16668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 leerlingen die lager onderwijs volgen dat volgens een specifieke pedagogische methode wordt ingericht, worden door deze scholen niet altijd geregistreerd per leerjaar. Dit gaf in het verleden een (heel) kleine vertekening in de cijfers. Vanaf het schooljaar 2007-2008 wordt daar rekening mee gehouden en worden alle leerlingen in het methodeonderwijs apart vermeld in de tabellen die een indeling naar leerjaar bevatten.
</a:t>
          </a:r>
        </a:p>
      </xdr:txBody>
    </xdr:sp>
    <xdr:clientData/>
  </xdr:twoCellAnchor>
  <xdr:twoCellAnchor>
    <xdr:from>
      <xdr:col>0</xdr:col>
      <xdr:colOff>19050</xdr:colOff>
      <xdr:row>61</xdr:row>
      <xdr:rowOff>66675</xdr:rowOff>
    </xdr:from>
    <xdr:to>
      <xdr:col>21</xdr:col>
      <xdr:colOff>485775</xdr:colOff>
      <xdr:row>64</xdr:row>
      <xdr:rowOff>104775</xdr:rowOff>
    </xdr:to>
    <xdr:sp>
      <xdr:nvSpPr>
        <xdr:cNvPr id="2" name="Tekstvak 1"/>
        <xdr:cNvSpPr txBox="1">
          <a:spLocks noChangeArrowheads="1"/>
        </xdr:cNvSpPr>
      </xdr:nvSpPr>
      <xdr:spPr>
        <a:xfrm>
          <a:off x="19050" y="10001250"/>
          <a:ext cx="12744450"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0</xdr:rowOff>
    </xdr:from>
    <xdr:to>
      <xdr:col>18</xdr:col>
      <xdr:colOff>523875</xdr:colOff>
      <xdr:row>6</xdr:row>
      <xdr:rowOff>0</xdr:rowOff>
    </xdr:to>
    <xdr:sp>
      <xdr:nvSpPr>
        <xdr:cNvPr id="1" name="Text Box 2"/>
        <xdr:cNvSpPr txBox="1">
          <a:spLocks noChangeArrowheads="1"/>
        </xdr:cNvSpPr>
      </xdr:nvSpPr>
      <xdr:spPr>
        <a:xfrm>
          <a:off x="38100" y="981075"/>
          <a:ext cx="10706100" cy="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 leerlingen die lager onderwijs volgen dat volgens een specifieke pedagogische methode wordt ingericht, worden door deze scholen niet altijd geregistreerd per leerjaar. Dit gaf in het verleden een (heel) kleine vertekening in de cijfers. Vanaf het schooljaar 2007-2008 wordt daar rekening mee gehouden en worden alle leerlingen in het methodeonderwijs apart vermeld in de tabellen die een indeling naar leerjaar bevatten.</a:t>
          </a:r>
        </a:p>
      </xdr:txBody>
    </xdr:sp>
    <xdr:clientData/>
  </xdr:twoCellAnchor>
  <xdr:twoCellAnchor>
    <xdr:from>
      <xdr:col>0</xdr:col>
      <xdr:colOff>28575</xdr:colOff>
      <xdr:row>44</xdr:row>
      <xdr:rowOff>133350</xdr:rowOff>
    </xdr:from>
    <xdr:to>
      <xdr:col>21</xdr:col>
      <xdr:colOff>438150</xdr:colOff>
      <xdr:row>56</xdr:row>
      <xdr:rowOff>47625</xdr:rowOff>
    </xdr:to>
    <xdr:sp>
      <xdr:nvSpPr>
        <xdr:cNvPr id="2" name="Text Box 3"/>
        <xdr:cNvSpPr txBox="1">
          <a:spLocks noChangeArrowheads="1"/>
        </xdr:cNvSpPr>
      </xdr:nvSpPr>
      <xdr:spPr>
        <a:xfrm>
          <a:off x="28575" y="7315200"/>
          <a:ext cx="12201525" cy="18573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 leerlingen die lager onderwijs volgen dat volgens een specifieke pedagogische methode wordt ingericht, worden door deze scholen niet altijd geregistreerd per leerjaar. Dit gaf in het verleden een (heel) kleine vertekening in de cijfers. Vanaf het schooljaar 2007-2008 wordt daar rekening mee gehouden en worden alle leerlingen in het methodeonderwijs apart vermeld in de tabellen die een indeling naar leerjaar bevatten.
</a:t>
          </a:r>
        </a:p>
      </xdr:txBody>
    </xdr:sp>
    <xdr:clientData/>
  </xdr:twoCellAnchor>
  <xdr:twoCellAnchor>
    <xdr:from>
      <xdr:col>0</xdr:col>
      <xdr:colOff>28575</xdr:colOff>
      <xdr:row>56</xdr:row>
      <xdr:rowOff>104775</xdr:rowOff>
    </xdr:from>
    <xdr:to>
      <xdr:col>21</xdr:col>
      <xdr:colOff>428625</xdr:colOff>
      <xdr:row>60</xdr:row>
      <xdr:rowOff>19050</xdr:rowOff>
    </xdr:to>
    <xdr:sp>
      <xdr:nvSpPr>
        <xdr:cNvPr id="3" name="Tekstvak 1"/>
        <xdr:cNvSpPr txBox="1">
          <a:spLocks noChangeArrowheads="1"/>
        </xdr:cNvSpPr>
      </xdr:nvSpPr>
      <xdr:spPr>
        <a:xfrm>
          <a:off x="28575" y="9229725"/>
          <a:ext cx="12192000"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66675</xdr:rowOff>
    </xdr:from>
    <xdr:to>
      <xdr:col>16</xdr:col>
      <xdr:colOff>542925</xdr:colOff>
      <xdr:row>56</xdr:row>
      <xdr:rowOff>76200</xdr:rowOff>
    </xdr:to>
    <xdr:sp>
      <xdr:nvSpPr>
        <xdr:cNvPr id="1" name="Text Box 1"/>
        <xdr:cNvSpPr txBox="1">
          <a:spLocks noChangeArrowheads="1"/>
        </xdr:cNvSpPr>
      </xdr:nvSpPr>
      <xdr:spPr>
        <a:xfrm>
          <a:off x="0" y="7343775"/>
          <a:ext cx="10887075" cy="17907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
</a:t>
          </a:r>
          <a:r>
            <a:rPr lang="en-US" cap="none" sz="1000" b="0" i="0" u="none" baseline="0">
              <a:solidFill>
                <a:srgbClr val="000000"/>
              </a:solidFill>
              <a:latin typeface="Arial"/>
              <a:ea typeface="Arial"/>
              <a:cs typeface="Arial"/>
            </a:rPr>
            <a:t>Een zittenblijver is een leerling die op 1 februari van het huidig schooljaar </a:t>
          </a:r>
          <a:r>
            <a:rPr lang="en-US" cap="none" sz="1000" b="0" i="0" u="sng" baseline="0">
              <a:solidFill>
                <a:srgbClr val="000000"/>
              </a:solidFill>
              <a:latin typeface="Arial"/>
              <a:ea typeface="Arial"/>
              <a:cs typeface="Arial"/>
            </a:rPr>
            <a:t>in hetzelfde leerjaar</a:t>
          </a:r>
          <a:r>
            <a:rPr lang="en-US" cap="none" sz="1000" b="0" i="0" u="none" baseline="0">
              <a:solidFill>
                <a:srgbClr val="000000"/>
              </a:solidFill>
              <a:latin typeface="Arial"/>
              <a:ea typeface="Arial"/>
              <a:cs typeface="Arial"/>
            </a:rPr>
            <a:t> was ingeschreven als op 1 februari van het vorige schooljaar.
</a:t>
          </a:r>
          <a:r>
            <a:rPr lang="en-US" cap="none" sz="1000" b="0" i="0" u="none" baseline="0">
              <a:solidFill>
                <a:srgbClr val="000000"/>
              </a:solidFill>
              <a:latin typeface="Arial"/>
              <a:ea typeface="Arial"/>
              <a:cs typeface="Arial"/>
            </a:rPr>
            <a:t>De categorie 'Onbekend of NVT' bevat de leerlingen waarvoor geen vergelijking gemaakt kon worden omdat deze leerlingen:
</a:t>
          </a:r>
          <a:r>
            <a:rPr lang="en-US" cap="none" sz="1000" b="0" i="0" u="none" baseline="0">
              <a:solidFill>
                <a:srgbClr val="000000"/>
              </a:solidFill>
              <a:latin typeface="Arial"/>
              <a:ea typeface="Arial"/>
              <a:cs typeface="Arial"/>
            </a:rPr>
            <a:t>- in het vorige schooljaar niet ingeschreven waren in het Vlaams onderwijs op de eerste schooldag van februari;
</a:t>
          </a:r>
          <a:r>
            <a:rPr lang="en-US" cap="none" sz="1000" b="0" i="0" u="none" baseline="0">
              <a:solidFill>
                <a:srgbClr val="000000"/>
              </a:solidFill>
              <a:latin typeface="Arial"/>
              <a:ea typeface="Arial"/>
              <a:cs typeface="Arial"/>
            </a:rPr>
            <a:t>- ingeschreven waren in het buitengewoon lager onderwijs, waar leerjaren niet voorkomen;
</a:t>
          </a:r>
          <a:r>
            <a:rPr lang="en-US" cap="none" sz="1000" b="0" i="0" u="none" baseline="0">
              <a:solidFill>
                <a:srgbClr val="000000"/>
              </a:solidFill>
              <a:latin typeface="Arial"/>
              <a:ea typeface="Arial"/>
              <a:cs typeface="Arial"/>
            </a:rPr>
            <a:t>- ingeschreven zijn (of waren) in het onderwijs dat volgens een specifieke onderwijsmethode verstrekt wordt. In deze scholen worden de leerlingen niet altijd geregistreerd per leerjaar. Daarom worden ze buiten beschouwing gelaten. De leerlingen in methodeonderwijs in de kolom 'Geen zittenblijver' maakten de overstap van het kleuter- naar het lager onderwijs.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twoCellAnchor>
    <xdr:from>
      <xdr:col>0</xdr:col>
      <xdr:colOff>9525</xdr:colOff>
      <xdr:row>56</xdr:row>
      <xdr:rowOff>114300</xdr:rowOff>
    </xdr:from>
    <xdr:to>
      <xdr:col>16</xdr:col>
      <xdr:colOff>514350</xdr:colOff>
      <xdr:row>60</xdr:row>
      <xdr:rowOff>142875</xdr:rowOff>
    </xdr:to>
    <xdr:sp>
      <xdr:nvSpPr>
        <xdr:cNvPr id="2" name="Tekstvak 1"/>
        <xdr:cNvSpPr txBox="1">
          <a:spLocks noChangeArrowheads="1"/>
        </xdr:cNvSpPr>
      </xdr:nvSpPr>
      <xdr:spPr>
        <a:xfrm>
          <a:off x="9525" y="9172575"/>
          <a:ext cx="10848975" cy="676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9"/>
  <sheetViews>
    <sheetView tabSelected="1" zoomScalePageLayoutView="0" workbookViewId="0" topLeftCell="A1">
      <selection activeCell="A51" sqref="A51"/>
    </sheetView>
  </sheetViews>
  <sheetFormatPr defaultColWidth="9.140625" defaultRowHeight="12.75"/>
  <cols>
    <col min="1" max="1" width="19.421875" style="0" customWidth="1"/>
    <col min="2" max="2" width="33.57421875" style="0" customWidth="1"/>
  </cols>
  <sheetData>
    <row r="1" ht="15">
      <c r="A1" s="128" t="s">
        <v>47</v>
      </c>
    </row>
    <row r="3" ht="13.5">
      <c r="A3" s="69" t="s">
        <v>37</v>
      </c>
    </row>
    <row r="4" spans="1:2" ht="12.75">
      <c r="A4" s="127" t="s">
        <v>44</v>
      </c>
      <c r="B4" t="s">
        <v>40</v>
      </c>
    </row>
    <row r="5" spans="1:2" ht="12.75">
      <c r="A5" s="127" t="s">
        <v>45</v>
      </c>
      <c r="B5" t="s">
        <v>41</v>
      </c>
    </row>
    <row r="8" ht="13.5">
      <c r="A8" s="69" t="s">
        <v>23</v>
      </c>
    </row>
    <row r="9" spans="1:2" ht="12.75">
      <c r="A9" s="127" t="s">
        <v>46</v>
      </c>
      <c r="B9" t="s">
        <v>42</v>
      </c>
    </row>
  </sheetData>
  <sheetProtection/>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BC63"/>
  <sheetViews>
    <sheetView zoomScalePageLayoutView="0" workbookViewId="0" topLeftCell="A1">
      <selection activeCell="A70" sqref="A70"/>
    </sheetView>
  </sheetViews>
  <sheetFormatPr defaultColWidth="9.140625" defaultRowHeight="12.75"/>
  <cols>
    <col min="1" max="1" width="17.8515625" style="3" customWidth="1"/>
    <col min="2" max="3" width="8.140625" style="3" customWidth="1"/>
    <col min="4" max="4" width="9.140625" style="3" customWidth="1"/>
    <col min="5" max="7" width="7.8515625" style="3" customWidth="1"/>
    <col min="8" max="8" width="8.28125" style="3" customWidth="1"/>
    <col min="9" max="9" width="9.140625" style="3" customWidth="1"/>
    <col min="10" max="10" width="7.7109375" style="3" customWidth="1"/>
    <col min="11" max="11" width="9.140625" style="3" customWidth="1"/>
    <col min="12" max="14" width="8.140625" style="3" customWidth="1"/>
    <col min="15" max="15" width="8.8515625" style="3" customWidth="1"/>
    <col min="16" max="19" width="8.28125" style="3" customWidth="1"/>
    <col min="20" max="22" width="8.28125" style="22" customWidth="1"/>
    <col min="23" max="47" width="9.140625" style="22" customWidth="1"/>
    <col min="48" max="52" width="9.140625" style="24" customWidth="1"/>
    <col min="53" max="16384" width="9.140625" style="3" customWidth="1"/>
  </cols>
  <sheetData>
    <row r="1" spans="1:19" ht="12.75">
      <c r="A1" s="1" t="s">
        <v>48</v>
      </c>
      <c r="B1" s="2"/>
      <c r="Q1" s="2"/>
      <c r="S1" s="2"/>
    </row>
    <row r="2" spans="1:22" ht="12.75">
      <c r="A2" s="137" t="s">
        <v>0</v>
      </c>
      <c r="B2" s="137"/>
      <c r="C2" s="137"/>
      <c r="D2" s="137"/>
      <c r="E2" s="137"/>
      <c r="F2" s="137"/>
      <c r="G2" s="137"/>
      <c r="H2" s="137"/>
      <c r="I2" s="137"/>
      <c r="J2" s="137"/>
      <c r="K2" s="137"/>
      <c r="L2" s="137"/>
      <c r="M2" s="137"/>
      <c r="N2" s="137"/>
      <c r="O2" s="137"/>
      <c r="P2" s="137"/>
      <c r="Q2" s="137"/>
      <c r="R2" s="137"/>
      <c r="S2" s="137"/>
      <c r="T2" s="137"/>
      <c r="U2" s="137"/>
      <c r="V2" s="137"/>
    </row>
    <row r="3" spans="1:22" ht="12.75">
      <c r="A3" s="137" t="s">
        <v>37</v>
      </c>
      <c r="B3" s="137"/>
      <c r="C3" s="137"/>
      <c r="D3" s="137"/>
      <c r="E3" s="137"/>
      <c r="F3" s="137"/>
      <c r="G3" s="137"/>
      <c r="H3" s="137"/>
      <c r="I3" s="137"/>
      <c r="J3" s="137"/>
      <c r="K3" s="137"/>
      <c r="L3" s="137"/>
      <c r="M3" s="137"/>
      <c r="N3" s="137"/>
      <c r="O3" s="137"/>
      <c r="P3" s="137"/>
      <c r="Q3" s="137"/>
      <c r="R3" s="137"/>
      <c r="S3" s="137"/>
      <c r="T3" s="137"/>
      <c r="U3" s="137"/>
      <c r="V3" s="137"/>
    </row>
    <row r="4" spans="1:19" ht="12.75">
      <c r="A4" s="4"/>
      <c r="B4" s="4"/>
      <c r="C4" s="70"/>
      <c r="D4" s="4"/>
      <c r="E4" s="4"/>
      <c r="F4" s="4"/>
      <c r="G4" s="4"/>
      <c r="H4" s="4"/>
      <c r="I4" s="4"/>
      <c r="J4" s="4"/>
      <c r="K4" s="4"/>
      <c r="L4" s="4"/>
      <c r="M4" s="4"/>
      <c r="N4" s="4"/>
      <c r="O4" s="4"/>
      <c r="P4" s="4"/>
      <c r="Q4" s="4"/>
      <c r="R4" s="4"/>
      <c r="S4" s="4"/>
    </row>
    <row r="5" spans="1:22" ht="12.75">
      <c r="A5" s="137" t="s">
        <v>1</v>
      </c>
      <c r="B5" s="137"/>
      <c r="C5" s="137"/>
      <c r="D5" s="137"/>
      <c r="E5" s="137"/>
      <c r="F5" s="137"/>
      <c r="G5" s="137"/>
      <c r="H5" s="137"/>
      <c r="I5" s="137"/>
      <c r="J5" s="137"/>
      <c r="K5" s="137"/>
      <c r="L5" s="137"/>
      <c r="M5" s="137"/>
      <c r="N5" s="137"/>
      <c r="O5" s="137"/>
      <c r="P5" s="137"/>
      <c r="Q5" s="137"/>
      <c r="R5" s="137"/>
      <c r="S5" s="137"/>
      <c r="T5" s="137"/>
      <c r="U5" s="137"/>
      <c r="V5" s="137"/>
    </row>
    <row r="6" spans="1:19" ht="13.5" thickBot="1">
      <c r="A6" s="4"/>
      <c r="B6" s="4"/>
      <c r="C6" s="4"/>
      <c r="D6" s="4"/>
      <c r="E6" s="4"/>
      <c r="F6" s="4"/>
      <c r="G6" s="4"/>
      <c r="H6" s="4"/>
      <c r="I6" s="4"/>
      <c r="J6" s="4"/>
      <c r="K6" s="4"/>
      <c r="L6" s="4"/>
      <c r="M6" s="4"/>
      <c r="N6" s="4"/>
      <c r="O6" s="4"/>
      <c r="P6" s="4"/>
      <c r="Q6" s="4"/>
      <c r="R6" s="4"/>
      <c r="S6" s="4"/>
    </row>
    <row r="7" spans="1:22" ht="12.75">
      <c r="A7" s="5"/>
      <c r="B7" s="132" t="s">
        <v>2</v>
      </c>
      <c r="C7" s="133"/>
      <c r="D7" s="133"/>
      <c r="E7" s="133"/>
      <c r="F7" s="133"/>
      <c r="G7" s="133"/>
      <c r="H7" s="138"/>
      <c r="I7" s="132" t="s">
        <v>3</v>
      </c>
      <c r="J7" s="133"/>
      <c r="K7" s="133"/>
      <c r="L7" s="133"/>
      <c r="M7" s="133"/>
      <c r="N7" s="133"/>
      <c r="O7" s="138"/>
      <c r="P7" s="132" t="s">
        <v>4</v>
      </c>
      <c r="Q7" s="133"/>
      <c r="R7" s="133"/>
      <c r="S7" s="133"/>
      <c r="T7" s="133"/>
      <c r="U7" s="133"/>
      <c r="V7" s="133"/>
    </row>
    <row r="8" spans="1:55" ht="12.75">
      <c r="A8" s="2"/>
      <c r="B8" s="139" t="s">
        <v>5</v>
      </c>
      <c r="C8" s="140"/>
      <c r="D8" s="71" t="s">
        <v>6</v>
      </c>
      <c r="E8" s="131" t="s">
        <v>7</v>
      </c>
      <c r="F8" s="131"/>
      <c r="G8" s="131"/>
      <c r="H8" s="7" t="s">
        <v>4</v>
      </c>
      <c r="I8" s="139" t="s">
        <v>5</v>
      </c>
      <c r="J8" s="140"/>
      <c r="K8" s="2" t="s">
        <v>6</v>
      </c>
      <c r="L8" s="134" t="s">
        <v>7</v>
      </c>
      <c r="M8" s="131"/>
      <c r="N8" s="131"/>
      <c r="O8" s="101" t="s">
        <v>4</v>
      </c>
      <c r="P8" s="141" t="s">
        <v>5</v>
      </c>
      <c r="Q8" s="140"/>
      <c r="R8" s="2" t="s">
        <v>6</v>
      </c>
      <c r="S8" s="134" t="s">
        <v>7</v>
      </c>
      <c r="T8" s="131"/>
      <c r="U8" s="131"/>
      <c r="V8" s="7" t="s">
        <v>4</v>
      </c>
      <c r="AV8" s="22"/>
      <c r="AW8" s="22"/>
      <c r="AX8" s="22"/>
      <c r="BA8" s="24"/>
      <c r="BB8" s="24"/>
      <c r="BC8" s="24"/>
    </row>
    <row r="9" spans="1:55" ht="13.5">
      <c r="A9" s="8" t="s">
        <v>8</v>
      </c>
      <c r="B9" s="72" t="s">
        <v>43</v>
      </c>
      <c r="C9" s="77">
        <v>1</v>
      </c>
      <c r="D9" s="74" t="s">
        <v>9</v>
      </c>
      <c r="E9" s="8" t="s">
        <v>10</v>
      </c>
      <c r="F9" s="8" t="s">
        <v>11</v>
      </c>
      <c r="G9" s="8" t="s">
        <v>12</v>
      </c>
      <c r="H9" s="10"/>
      <c r="I9" s="72" t="s">
        <v>43</v>
      </c>
      <c r="J9" s="77">
        <v>1</v>
      </c>
      <c r="K9" s="9">
        <v>0</v>
      </c>
      <c r="L9" s="8" t="s">
        <v>10</v>
      </c>
      <c r="M9" s="8" t="s">
        <v>11</v>
      </c>
      <c r="N9" s="8" t="s">
        <v>12</v>
      </c>
      <c r="O9" s="102"/>
      <c r="P9" s="77" t="s">
        <v>43</v>
      </c>
      <c r="Q9" s="77">
        <v>1</v>
      </c>
      <c r="R9" s="9" t="s">
        <v>9</v>
      </c>
      <c r="S9" s="8" t="s">
        <v>10</v>
      </c>
      <c r="T9" s="8" t="s">
        <v>11</v>
      </c>
      <c r="U9" s="8" t="s">
        <v>12</v>
      </c>
      <c r="V9" s="10"/>
      <c r="AV9" s="22"/>
      <c r="AW9" s="22"/>
      <c r="AX9" s="22"/>
      <c r="BA9" s="24"/>
      <c r="BB9" s="24"/>
      <c r="BC9" s="24"/>
    </row>
    <row r="10" spans="1:55" ht="12.75">
      <c r="A10" s="11" t="s">
        <v>13</v>
      </c>
      <c r="B10" s="84">
        <v>0</v>
      </c>
      <c r="C10" s="85">
        <v>168</v>
      </c>
      <c r="D10" s="84">
        <v>31239</v>
      </c>
      <c r="E10" s="84">
        <v>2755</v>
      </c>
      <c r="F10" s="85">
        <v>82</v>
      </c>
      <c r="G10" s="85">
        <v>8</v>
      </c>
      <c r="H10" s="84">
        <f>SUM(B10:G10)</f>
        <v>34252</v>
      </c>
      <c r="I10" s="84">
        <v>0</v>
      </c>
      <c r="J10" s="85">
        <v>260</v>
      </c>
      <c r="K10" s="84">
        <v>30480</v>
      </c>
      <c r="L10" s="84">
        <v>2028</v>
      </c>
      <c r="M10" s="85">
        <v>77</v>
      </c>
      <c r="N10" s="85">
        <v>3</v>
      </c>
      <c r="O10" s="103">
        <f aca="true" t="shared" si="0" ref="O10:O16">SUM(I10:N10)</f>
        <v>32848</v>
      </c>
      <c r="P10" s="86">
        <f aca="true" t="shared" si="1" ref="P10:U10">SUM(I10,B10)</f>
        <v>0</v>
      </c>
      <c r="Q10" s="86">
        <f t="shared" si="1"/>
        <v>428</v>
      </c>
      <c r="R10" s="84">
        <f t="shared" si="1"/>
        <v>61719</v>
      </c>
      <c r="S10" s="84">
        <f t="shared" si="1"/>
        <v>4783</v>
      </c>
      <c r="T10" s="85">
        <f t="shared" si="1"/>
        <v>159</v>
      </c>
      <c r="U10" s="85">
        <f t="shared" si="1"/>
        <v>11</v>
      </c>
      <c r="V10" s="84">
        <f aca="true" t="shared" si="2" ref="V10:V16">SUM(P10:U10)</f>
        <v>67100</v>
      </c>
      <c r="AV10" s="22"/>
      <c r="AW10" s="22"/>
      <c r="AX10" s="22"/>
      <c r="BA10" s="24"/>
      <c r="BB10" s="24"/>
      <c r="BC10" s="24"/>
    </row>
    <row r="11" spans="1:55" ht="12.75">
      <c r="A11" s="2" t="s">
        <v>14</v>
      </c>
      <c r="B11" s="87">
        <v>1</v>
      </c>
      <c r="C11" s="88">
        <v>212</v>
      </c>
      <c r="D11" s="87">
        <v>29566</v>
      </c>
      <c r="E11" s="87">
        <v>3209</v>
      </c>
      <c r="F11" s="89">
        <v>167</v>
      </c>
      <c r="G11" s="89">
        <v>3</v>
      </c>
      <c r="H11" s="87">
        <f aca="true" t="shared" si="3" ref="H11:H16">SUM(B11:G11)</f>
        <v>33158</v>
      </c>
      <c r="I11" s="87">
        <v>1</v>
      </c>
      <c r="J11" s="88">
        <v>258</v>
      </c>
      <c r="K11" s="87">
        <v>29568</v>
      </c>
      <c r="L11" s="87">
        <v>2882</v>
      </c>
      <c r="M11" s="88">
        <v>131</v>
      </c>
      <c r="N11" s="89">
        <v>4</v>
      </c>
      <c r="O11" s="104">
        <f t="shared" si="0"/>
        <v>32844</v>
      </c>
      <c r="P11" s="90">
        <f aca="true" t="shared" si="4" ref="P11:P16">SUM(I11,B11)</f>
        <v>2</v>
      </c>
      <c r="Q11" s="90">
        <f aca="true" t="shared" si="5" ref="Q11:U16">SUM(J11,C11)</f>
        <v>470</v>
      </c>
      <c r="R11" s="87">
        <f t="shared" si="5"/>
        <v>59134</v>
      </c>
      <c r="S11" s="87">
        <f t="shared" si="5"/>
        <v>6091</v>
      </c>
      <c r="T11" s="89">
        <f t="shared" si="5"/>
        <v>298</v>
      </c>
      <c r="U11" s="89">
        <f t="shared" si="5"/>
        <v>7</v>
      </c>
      <c r="V11" s="87">
        <f t="shared" si="2"/>
        <v>66002</v>
      </c>
      <c r="AV11" s="22"/>
      <c r="AW11" s="22"/>
      <c r="AX11" s="22"/>
      <c r="BA11" s="24"/>
      <c r="BB11" s="24"/>
      <c r="BC11" s="24"/>
    </row>
    <row r="12" spans="1:55" ht="12.75">
      <c r="A12" s="2" t="s">
        <v>15</v>
      </c>
      <c r="B12" s="87">
        <v>2</v>
      </c>
      <c r="C12" s="88">
        <v>348</v>
      </c>
      <c r="D12" s="87">
        <v>27552</v>
      </c>
      <c r="E12" s="87">
        <v>3522</v>
      </c>
      <c r="F12" s="89">
        <v>275</v>
      </c>
      <c r="G12" s="89">
        <v>14</v>
      </c>
      <c r="H12" s="87">
        <f t="shared" si="3"/>
        <v>31713</v>
      </c>
      <c r="I12" s="87">
        <v>6</v>
      </c>
      <c r="J12" s="88">
        <v>338</v>
      </c>
      <c r="K12" s="87">
        <v>27695</v>
      </c>
      <c r="L12" s="87">
        <v>3138</v>
      </c>
      <c r="M12" s="88">
        <v>218</v>
      </c>
      <c r="N12" s="89">
        <v>10</v>
      </c>
      <c r="O12" s="104">
        <f t="shared" si="0"/>
        <v>31405</v>
      </c>
      <c r="P12" s="90">
        <f t="shared" si="4"/>
        <v>8</v>
      </c>
      <c r="Q12" s="90">
        <f t="shared" si="5"/>
        <v>686</v>
      </c>
      <c r="R12" s="87">
        <f t="shared" si="5"/>
        <v>55247</v>
      </c>
      <c r="S12" s="87">
        <f t="shared" si="5"/>
        <v>6660</v>
      </c>
      <c r="T12" s="89">
        <f t="shared" si="5"/>
        <v>493</v>
      </c>
      <c r="U12" s="89">
        <f t="shared" si="5"/>
        <v>24</v>
      </c>
      <c r="V12" s="87">
        <f t="shared" si="2"/>
        <v>63118</v>
      </c>
      <c r="AV12" s="22"/>
      <c r="AW12" s="22"/>
      <c r="AX12" s="22"/>
      <c r="BA12" s="24"/>
      <c r="BB12" s="24"/>
      <c r="BC12" s="24"/>
    </row>
    <row r="13" spans="1:55" ht="12.75">
      <c r="A13" s="2" t="s">
        <v>16</v>
      </c>
      <c r="B13" s="87">
        <v>5</v>
      </c>
      <c r="C13" s="88">
        <v>430</v>
      </c>
      <c r="D13" s="87">
        <v>26380</v>
      </c>
      <c r="E13" s="87">
        <v>3702</v>
      </c>
      <c r="F13" s="89">
        <v>375</v>
      </c>
      <c r="G13" s="89">
        <v>13</v>
      </c>
      <c r="H13" s="87">
        <f t="shared" si="3"/>
        <v>30905</v>
      </c>
      <c r="I13" s="87">
        <v>4</v>
      </c>
      <c r="J13" s="88">
        <v>351</v>
      </c>
      <c r="K13" s="87">
        <v>26655</v>
      </c>
      <c r="L13" s="87">
        <v>3303</v>
      </c>
      <c r="M13" s="88">
        <v>353</v>
      </c>
      <c r="N13" s="89">
        <v>7</v>
      </c>
      <c r="O13" s="104">
        <f t="shared" si="0"/>
        <v>30673</v>
      </c>
      <c r="P13" s="90">
        <f t="shared" si="4"/>
        <v>9</v>
      </c>
      <c r="Q13" s="90">
        <f t="shared" si="5"/>
        <v>781</v>
      </c>
      <c r="R13" s="87">
        <f t="shared" si="5"/>
        <v>53035</v>
      </c>
      <c r="S13" s="87">
        <f t="shared" si="5"/>
        <v>7005</v>
      </c>
      <c r="T13" s="89">
        <f t="shared" si="5"/>
        <v>728</v>
      </c>
      <c r="U13" s="89">
        <f t="shared" si="5"/>
        <v>20</v>
      </c>
      <c r="V13" s="87">
        <f t="shared" si="2"/>
        <v>61578</v>
      </c>
      <c r="AV13" s="22"/>
      <c r="AW13" s="22"/>
      <c r="AX13" s="22"/>
      <c r="BA13" s="24"/>
      <c r="BB13" s="24"/>
      <c r="BC13" s="24"/>
    </row>
    <row r="14" spans="1:55" ht="12.75">
      <c r="A14" s="2" t="s">
        <v>17</v>
      </c>
      <c r="B14" s="87">
        <v>5</v>
      </c>
      <c r="C14" s="88">
        <v>471</v>
      </c>
      <c r="D14" s="87">
        <v>25250</v>
      </c>
      <c r="E14" s="87">
        <v>3901</v>
      </c>
      <c r="F14" s="89">
        <v>271</v>
      </c>
      <c r="G14" s="89">
        <v>6</v>
      </c>
      <c r="H14" s="87">
        <f t="shared" si="3"/>
        <v>29904</v>
      </c>
      <c r="I14" s="87">
        <v>3</v>
      </c>
      <c r="J14" s="88">
        <v>414</v>
      </c>
      <c r="K14" s="87">
        <v>25110</v>
      </c>
      <c r="L14" s="87">
        <v>3531</v>
      </c>
      <c r="M14" s="88">
        <v>223</v>
      </c>
      <c r="N14" s="89">
        <v>3</v>
      </c>
      <c r="O14" s="104">
        <f t="shared" si="0"/>
        <v>29284</v>
      </c>
      <c r="P14" s="90">
        <f t="shared" si="4"/>
        <v>8</v>
      </c>
      <c r="Q14" s="90">
        <f t="shared" si="5"/>
        <v>885</v>
      </c>
      <c r="R14" s="87">
        <f t="shared" si="5"/>
        <v>50360</v>
      </c>
      <c r="S14" s="87">
        <f t="shared" si="5"/>
        <v>7432</v>
      </c>
      <c r="T14" s="89">
        <f t="shared" si="5"/>
        <v>494</v>
      </c>
      <c r="U14" s="89">
        <f t="shared" si="5"/>
        <v>9</v>
      </c>
      <c r="V14" s="87">
        <f t="shared" si="2"/>
        <v>59188</v>
      </c>
      <c r="AV14" s="22"/>
      <c r="AW14" s="22"/>
      <c r="AX14" s="22"/>
      <c r="BA14" s="24"/>
      <c r="BB14" s="24"/>
      <c r="BC14" s="24"/>
    </row>
    <row r="15" spans="1:55" ht="12.75">
      <c r="A15" s="2" t="s">
        <v>18</v>
      </c>
      <c r="B15" s="87">
        <v>10</v>
      </c>
      <c r="C15" s="88">
        <v>493</v>
      </c>
      <c r="D15" s="87">
        <v>24034</v>
      </c>
      <c r="E15" s="87">
        <v>3132</v>
      </c>
      <c r="F15" s="89">
        <v>173</v>
      </c>
      <c r="G15" s="89">
        <v>2</v>
      </c>
      <c r="H15" s="87">
        <f t="shared" si="3"/>
        <v>27844</v>
      </c>
      <c r="I15" s="87">
        <v>7</v>
      </c>
      <c r="J15" s="88">
        <v>451</v>
      </c>
      <c r="K15" s="87">
        <v>24351</v>
      </c>
      <c r="L15" s="87">
        <v>2979</v>
      </c>
      <c r="M15" s="88">
        <v>140</v>
      </c>
      <c r="N15" s="89">
        <v>3</v>
      </c>
      <c r="O15" s="104">
        <f t="shared" si="0"/>
        <v>27931</v>
      </c>
      <c r="P15" s="90">
        <f t="shared" si="4"/>
        <v>17</v>
      </c>
      <c r="Q15" s="90">
        <f t="shared" si="5"/>
        <v>944</v>
      </c>
      <c r="R15" s="87">
        <f t="shared" si="5"/>
        <v>48385</v>
      </c>
      <c r="S15" s="87">
        <f t="shared" si="5"/>
        <v>6111</v>
      </c>
      <c r="T15" s="89">
        <f t="shared" si="5"/>
        <v>313</v>
      </c>
      <c r="U15" s="89">
        <f t="shared" si="5"/>
        <v>5</v>
      </c>
      <c r="V15" s="87">
        <f t="shared" si="2"/>
        <v>55775</v>
      </c>
      <c r="AV15" s="22"/>
      <c r="AW15" s="22"/>
      <c r="AX15" s="22"/>
      <c r="BA15" s="24"/>
      <c r="BB15" s="24"/>
      <c r="BC15" s="24"/>
    </row>
    <row r="16" spans="1:55" ht="12.75">
      <c r="A16" s="12"/>
      <c r="B16" s="91">
        <f aca="true" t="shared" si="6" ref="B16:G16">SUM(B10:B15)</f>
        <v>23</v>
      </c>
      <c r="C16" s="92">
        <f t="shared" si="6"/>
        <v>2122</v>
      </c>
      <c r="D16" s="93">
        <f t="shared" si="6"/>
        <v>164021</v>
      </c>
      <c r="E16" s="93">
        <f t="shared" si="6"/>
        <v>20221</v>
      </c>
      <c r="F16" s="92">
        <f t="shared" si="6"/>
        <v>1343</v>
      </c>
      <c r="G16" s="92">
        <f t="shared" si="6"/>
        <v>46</v>
      </c>
      <c r="H16" s="93">
        <f t="shared" si="3"/>
        <v>187776</v>
      </c>
      <c r="I16" s="93">
        <f aca="true" t="shared" si="7" ref="I16:N16">SUM(I10:I15)</f>
        <v>21</v>
      </c>
      <c r="J16" s="92">
        <f t="shared" si="7"/>
        <v>2072</v>
      </c>
      <c r="K16" s="93">
        <f t="shared" si="7"/>
        <v>163859</v>
      </c>
      <c r="L16" s="93">
        <f t="shared" si="7"/>
        <v>17861</v>
      </c>
      <c r="M16" s="92">
        <f t="shared" si="7"/>
        <v>1142</v>
      </c>
      <c r="N16" s="92">
        <f t="shared" si="7"/>
        <v>30</v>
      </c>
      <c r="O16" s="105">
        <f t="shared" si="0"/>
        <v>184985</v>
      </c>
      <c r="P16" s="86">
        <f t="shared" si="4"/>
        <v>44</v>
      </c>
      <c r="Q16" s="94">
        <f t="shared" si="5"/>
        <v>4194</v>
      </c>
      <c r="R16" s="93">
        <f t="shared" si="5"/>
        <v>327880</v>
      </c>
      <c r="S16" s="93">
        <f t="shared" si="5"/>
        <v>38082</v>
      </c>
      <c r="T16" s="92">
        <f t="shared" si="5"/>
        <v>2485</v>
      </c>
      <c r="U16" s="92">
        <f t="shared" si="5"/>
        <v>76</v>
      </c>
      <c r="V16" s="93">
        <f t="shared" si="2"/>
        <v>372761</v>
      </c>
      <c r="AV16" s="22"/>
      <c r="AW16" s="22"/>
      <c r="AX16" s="22"/>
      <c r="BA16" s="24"/>
      <c r="BB16" s="24"/>
      <c r="BC16" s="24"/>
    </row>
    <row r="17" spans="1:55" ht="12.75">
      <c r="A17" s="14" t="s">
        <v>19</v>
      </c>
      <c r="B17" s="75"/>
      <c r="C17" s="16"/>
      <c r="D17" s="16"/>
      <c r="E17" s="16"/>
      <c r="F17" s="16"/>
      <c r="G17" s="16"/>
      <c r="H17" s="15">
        <v>6970</v>
      </c>
      <c r="I17" s="15"/>
      <c r="J17" s="16"/>
      <c r="K17" s="16"/>
      <c r="L17" s="16"/>
      <c r="M17" s="16"/>
      <c r="N17" s="16"/>
      <c r="O17" s="129">
        <v>6866</v>
      </c>
      <c r="P17" s="16"/>
      <c r="Q17" s="78"/>
      <c r="R17" s="16"/>
      <c r="S17" s="16"/>
      <c r="T17" s="16"/>
      <c r="U17" s="16"/>
      <c r="V17" s="15">
        <f>SUM(O17,H17)</f>
        <v>13836</v>
      </c>
      <c r="AV17" s="22"/>
      <c r="AW17" s="22"/>
      <c r="AX17" s="22"/>
      <c r="BA17" s="24"/>
      <c r="BB17" s="24"/>
      <c r="BC17" s="24"/>
    </row>
    <row r="18" spans="1:55" ht="12.75">
      <c r="A18" s="12" t="s">
        <v>4</v>
      </c>
      <c r="B18" s="76"/>
      <c r="C18" s="18"/>
      <c r="D18" s="13"/>
      <c r="E18" s="18"/>
      <c r="F18" s="19"/>
      <c r="G18" s="19"/>
      <c r="H18" s="17">
        <f>SUM(H16:H17)</f>
        <v>194746</v>
      </c>
      <c r="I18" s="17"/>
      <c r="J18" s="18"/>
      <c r="K18" s="13"/>
      <c r="L18" s="18"/>
      <c r="M18" s="18"/>
      <c r="N18" s="19"/>
      <c r="O18" s="106">
        <f>SUM(O16:O17)</f>
        <v>191851</v>
      </c>
      <c r="P18" s="18"/>
      <c r="Q18" s="79"/>
      <c r="R18" s="13"/>
      <c r="S18" s="18"/>
      <c r="T18" s="19"/>
      <c r="U18" s="19"/>
      <c r="V18" s="17">
        <f>SUM(O18,H18)</f>
        <v>386597</v>
      </c>
      <c r="AV18" s="22"/>
      <c r="AW18" s="22"/>
      <c r="AX18" s="22"/>
      <c r="BA18" s="24"/>
      <c r="BB18" s="24"/>
      <c r="BC18" s="24"/>
    </row>
    <row r="19" spans="13:17" ht="12.75">
      <c r="M19" s="2"/>
      <c r="P19" s="20"/>
      <c r="Q19" s="21"/>
    </row>
    <row r="20" spans="13:17" ht="12.75">
      <c r="M20" s="2"/>
      <c r="P20" s="20"/>
      <c r="Q20" s="21"/>
    </row>
    <row r="21" spans="1:22" ht="12.75">
      <c r="A21" s="137" t="s">
        <v>20</v>
      </c>
      <c r="B21" s="137"/>
      <c r="C21" s="137"/>
      <c r="D21" s="137"/>
      <c r="E21" s="137"/>
      <c r="F21" s="137"/>
      <c r="G21" s="137"/>
      <c r="H21" s="137"/>
      <c r="I21" s="137"/>
      <c r="J21" s="137"/>
      <c r="K21" s="137"/>
      <c r="L21" s="137"/>
      <c r="M21" s="137"/>
      <c r="N21" s="137"/>
      <c r="O21" s="137"/>
      <c r="P21" s="137"/>
      <c r="Q21" s="137"/>
      <c r="R21" s="137"/>
      <c r="S21" s="137"/>
      <c r="T21" s="137"/>
      <c r="U21" s="137"/>
      <c r="V21" s="137"/>
    </row>
    <row r="22" spans="1:19" ht="13.5" thickBot="1">
      <c r="A22" s="2"/>
      <c r="B22" s="2"/>
      <c r="Q22" s="2"/>
      <c r="S22" s="2"/>
    </row>
    <row r="23" spans="1:22" ht="12.75">
      <c r="A23" s="5"/>
      <c r="B23" s="132" t="s">
        <v>2</v>
      </c>
      <c r="C23" s="133"/>
      <c r="D23" s="133"/>
      <c r="E23" s="133"/>
      <c r="F23" s="133"/>
      <c r="G23" s="133"/>
      <c r="H23" s="138"/>
      <c r="I23" s="132" t="s">
        <v>3</v>
      </c>
      <c r="J23" s="133"/>
      <c r="K23" s="133"/>
      <c r="L23" s="133"/>
      <c r="M23" s="133"/>
      <c r="N23" s="133"/>
      <c r="O23" s="138"/>
      <c r="P23" s="132" t="s">
        <v>4</v>
      </c>
      <c r="Q23" s="133"/>
      <c r="R23" s="133"/>
      <c r="S23" s="133"/>
      <c r="T23" s="133"/>
      <c r="U23" s="133"/>
      <c r="V23" s="133"/>
    </row>
    <row r="24" spans="1:55" ht="12.75">
      <c r="A24" s="2"/>
      <c r="B24" s="139" t="s">
        <v>5</v>
      </c>
      <c r="C24" s="140"/>
      <c r="D24" s="6" t="s">
        <v>6</v>
      </c>
      <c r="E24" s="131" t="s">
        <v>7</v>
      </c>
      <c r="F24" s="131"/>
      <c r="G24" s="131"/>
      <c r="H24" s="7" t="s">
        <v>4</v>
      </c>
      <c r="I24" s="139" t="s">
        <v>5</v>
      </c>
      <c r="J24" s="140"/>
      <c r="K24" s="2" t="s">
        <v>6</v>
      </c>
      <c r="L24" s="134" t="s">
        <v>7</v>
      </c>
      <c r="M24" s="131"/>
      <c r="N24" s="131"/>
      <c r="O24" s="101" t="s">
        <v>4</v>
      </c>
      <c r="P24" s="141" t="s">
        <v>5</v>
      </c>
      <c r="Q24" s="140"/>
      <c r="R24" s="2" t="s">
        <v>6</v>
      </c>
      <c r="S24" s="134" t="s">
        <v>7</v>
      </c>
      <c r="T24" s="131"/>
      <c r="U24" s="131"/>
      <c r="V24" s="7" t="s">
        <v>4</v>
      </c>
      <c r="AV24" s="22"/>
      <c r="AW24" s="22"/>
      <c r="AX24" s="22"/>
      <c r="BA24" s="24"/>
      <c r="BB24" s="24"/>
      <c r="BC24" s="24"/>
    </row>
    <row r="25" spans="1:55" ht="13.5">
      <c r="A25" s="8" t="s">
        <v>8</v>
      </c>
      <c r="B25" s="73" t="s">
        <v>43</v>
      </c>
      <c r="C25" s="77">
        <v>1</v>
      </c>
      <c r="D25" s="9" t="s">
        <v>9</v>
      </c>
      <c r="E25" s="8" t="s">
        <v>10</v>
      </c>
      <c r="F25" s="8" t="s">
        <v>11</v>
      </c>
      <c r="G25" s="8" t="s">
        <v>12</v>
      </c>
      <c r="H25" s="10"/>
      <c r="I25" s="73" t="s">
        <v>43</v>
      </c>
      <c r="J25" s="77">
        <v>1</v>
      </c>
      <c r="K25" s="9">
        <v>0</v>
      </c>
      <c r="L25" s="8" t="s">
        <v>10</v>
      </c>
      <c r="M25" s="8" t="s">
        <v>11</v>
      </c>
      <c r="N25" s="8" t="s">
        <v>12</v>
      </c>
      <c r="O25" s="102"/>
      <c r="P25" s="77" t="s">
        <v>43</v>
      </c>
      <c r="Q25" s="77">
        <v>1</v>
      </c>
      <c r="R25" s="9" t="s">
        <v>9</v>
      </c>
      <c r="S25" s="8" t="s">
        <v>10</v>
      </c>
      <c r="T25" s="8" t="s">
        <v>11</v>
      </c>
      <c r="U25" s="8" t="s">
        <v>12</v>
      </c>
      <c r="V25" s="10"/>
      <c r="AV25" s="22"/>
      <c r="AW25" s="22"/>
      <c r="AX25" s="22"/>
      <c r="BA25" s="24"/>
      <c r="BB25" s="24"/>
      <c r="BC25" s="24"/>
    </row>
    <row r="26" spans="1:55" ht="12.75">
      <c r="A26" s="11" t="s">
        <v>13</v>
      </c>
      <c r="B26" s="95">
        <v>0</v>
      </c>
      <c r="C26" s="85">
        <v>11</v>
      </c>
      <c r="D26" s="84">
        <v>2785</v>
      </c>
      <c r="E26" s="84">
        <v>934</v>
      </c>
      <c r="F26" s="85">
        <v>108</v>
      </c>
      <c r="G26" s="85">
        <v>43</v>
      </c>
      <c r="H26" s="84">
        <f aca="true" t="shared" si="8" ref="H26:H32">SUM(B26:G26)</f>
        <v>3881</v>
      </c>
      <c r="I26" s="95">
        <v>0</v>
      </c>
      <c r="J26" s="85">
        <v>15</v>
      </c>
      <c r="K26" s="84">
        <v>2886</v>
      </c>
      <c r="L26" s="84">
        <v>732</v>
      </c>
      <c r="M26" s="85">
        <v>89</v>
      </c>
      <c r="N26" s="85">
        <v>28</v>
      </c>
      <c r="O26" s="103">
        <f aca="true" t="shared" si="9" ref="O26:O32">SUM(I26:N26)</f>
        <v>3750</v>
      </c>
      <c r="P26" s="86">
        <f aca="true" t="shared" si="10" ref="P26:U31">SUM(I26,B26)</f>
        <v>0</v>
      </c>
      <c r="Q26" s="86">
        <f t="shared" si="10"/>
        <v>26</v>
      </c>
      <c r="R26" s="84">
        <f t="shared" si="10"/>
        <v>5671</v>
      </c>
      <c r="S26" s="84">
        <f t="shared" si="10"/>
        <v>1666</v>
      </c>
      <c r="T26" s="85">
        <f t="shared" si="10"/>
        <v>197</v>
      </c>
      <c r="U26" s="85">
        <f t="shared" si="10"/>
        <v>71</v>
      </c>
      <c r="V26" s="84">
        <f aca="true" t="shared" si="11" ref="V26:V32">SUM(P26:U26)</f>
        <v>7631</v>
      </c>
      <c r="AV26" s="22"/>
      <c r="AW26" s="22"/>
      <c r="AX26" s="22"/>
      <c r="BA26" s="24"/>
      <c r="BB26" s="24"/>
      <c r="BC26" s="24"/>
    </row>
    <row r="27" spans="1:55" ht="12.75">
      <c r="A27" s="2" t="s">
        <v>14</v>
      </c>
      <c r="B27" s="96">
        <v>0</v>
      </c>
      <c r="C27" s="88">
        <v>13</v>
      </c>
      <c r="D27" s="87">
        <v>2194</v>
      </c>
      <c r="E27" s="87">
        <v>947</v>
      </c>
      <c r="F27" s="89">
        <v>156</v>
      </c>
      <c r="G27" s="89">
        <v>24</v>
      </c>
      <c r="H27" s="87">
        <f t="shared" si="8"/>
        <v>3334</v>
      </c>
      <c r="I27" s="96">
        <v>0</v>
      </c>
      <c r="J27" s="88">
        <v>22</v>
      </c>
      <c r="K27" s="87">
        <v>2262</v>
      </c>
      <c r="L27" s="87">
        <v>834</v>
      </c>
      <c r="M27" s="88">
        <v>159</v>
      </c>
      <c r="N27" s="89">
        <v>13</v>
      </c>
      <c r="O27" s="104">
        <f t="shared" si="9"/>
        <v>3290</v>
      </c>
      <c r="P27" s="90">
        <f t="shared" si="10"/>
        <v>0</v>
      </c>
      <c r="Q27" s="90">
        <f t="shared" si="10"/>
        <v>35</v>
      </c>
      <c r="R27" s="87">
        <f t="shared" si="10"/>
        <v>4456</v>
      </c>
      <c r="S27" s="87">
        <f t="shared" si="10"/>
        <v>1781</v>
      </c>
      <c r="T27" s="89">
        <f t="shared" si="10"/>
        <v>315</v>
      </c>
      <c r="U27" s="89">
        <f t="shared" si="10"/>
        <v>37</v>
      </c>
      <c r="V27" s="87">
        <f t="shared" si="11"/>
        <v>6624</v>
      </c>
      <c r="AV27" s="22"/>
      <c r="AW27" s="22"/>
      <c r="AX27" s="22"/>
      <c r="BA27" s="24"/>
      <c r="BB27" s="24"/>
      <c r="BC27" s="24"/>
    </row>
    <row r="28" spans="1:55" ht="12.75">
      <c r="A28" s="2" t="s">
        <v>15</v>
      </c>
      <c r="B28" s="96">
        <v>2</v>
      </c>
      <c r="C28" s="88">
        <v>23</v>
      </c>
      <c r="D28" s="87">
        <v>1799</v>
      </c>
      <c r="E28" s="87">
        <v>1000</v>
      </c>
      <c r="F28" s="89">
        <v>216</v>
      </c>
      <c r="G28" s="89">
        <v>32</v>
      </c>
      <c r="H28" s="87">
        <f t="shared" si="8"/>
        <v>3072</v>
      </c>
      <c r="I28" s="96">
        <v>1</v>
      </c>
      <c r="J28" s="88">
        <v>18</v>
      </c>
      <c r="K28" s="87">
        <v>1899</v>
      </c>
      <c r="L28" s="87">
        <v>833</v>
      </c>
      <c r="M28" s="88">
        <v>214</v>
      </c>
      <c r="N28" s="89">
        <v>22</v>
      </c>
      <c r="O28" s="104">
        <f t="shared" si="9"/>
        <v>2987</v>
      </c>
      <c r="P28" s="90">
        <f t="shared" si="10"/>
        <v>3</v>
      </c>
      <c r="Q28" s="90">
        <f t="shared" si="10"/>
        <v>41</v>
      </c>
      <c r="R28" s="87">
        <f t="shared" si="10"/>
        <v>3698</v>
      </c>
      <c r="S28" s="87">
        <f t="shared" si="10"/>
        <v>1833</v>
      </c>
      <c r="T28" s="89">
        <f t="shared" si="10"/>
        <v>430</v>
      </c>
      <c r="U28" s="89">
        <f t="shared" si="10"/>
        <v>54</v>
      </c>
      <c r="V28" s="87">
        <f t="shared" si="11"/>
        <v>6059</v>
      </c>
      <c r="AV28" s="22"/>
      <c r="AW28" s="22"/>
      <c r="AX28" s="22"/>
      <c r="BA28" s="24"/>
      <c r="BB28" s="24"/>
      <c r="BC28" s="24"/>
    </row>
    <row r="29" spans="1:55" ht="12.75">
      <c r="A29" s="2" t="s">
        <v>16</v>
      </c>
      <c r="B29" s="96">
        <v>2</v>
      </c>
      <c r="C29" s="88">
        <v>26</v>
      </c>
      <c r="D29" s="87">
        <v>1567</v>
      </c>
      <c r="E29" s="87">
        <v>977</v>
      </c>
      <c r="F29" s="89">
        <v>245</v>
      </c>
      <c r="G29" s="89">
        <v>27</v>
      </c>
      <c r="H29" s="87">
        <f t="shared" si="8"/>
        <v>2844</v>
      </c>
      <c r="I29" s="96">
        <v>2</v>
      </c>
      <c r="J29" s="88">
        <v>23</v>
      </c>
      <c r="K29" s="87">
        <v>1600</v>
      </c>
      <c r="L29" s="87">
        <v>885</v>
      </c>
      <c r="M29" s="88">
        <v>221</v>
      </c>
      <c r="N29" s="89">
        <v>19</v>
      </c>
      <c r="O29" s="104">
        <f t="shared" si="9"/>
        <v>2750</v>
      </c>
      <c r="P29" s="90">
        <f t="shared" si="10"/>
        <v>4</v>
      </c>
      <c r="Q29" s="90">
        <f t="shared" si="10"/>
        <v>49</v>
      </c>
      <c r="R29" s="87">
        <f t="shared" si="10"/>
        <v>3167</v>
      </c>
      <c r="S29" s="87">
        <f t="shared" si="10"/>
        <v>1862</v>
      </c>
      <c r="T29" s="89">
        <f t="shared" si="10"/>
        <v>466</v>
      </c>
      <c r="U29" s="89">
        <f t="shared" si="10"/>
        <v>46</v>
      </c>
      <c r="V29" s="87">
        <f t="shared" si="11"/>
        <v>5594</v>
      </c>
      <c r="AV29" s="22"/>
      <c r="AW29" s="22"/>
      <c r="AX29" s="22"/>
      <c r="BA29" s="24"/>
      <c r="BB29" s="24"/>
      <c r="BC29" s="24"/>
    </row>
    <row r="30" spans="1:55" ht="12.75">
      <c r="A30" s="2" t="s">
        <v>17</v>
      </c>
      <c r="B30" s="96">
        <v>6</v>
      </c>
      <c r="C30" s="88">
        <v>28</v>
      </c>
      <c r="D30" s="87">
        <v>1354</v>
      </c>
      <c r="E30" s="87">
        <v>971</v>
      </c>
      <c r="F30" s="89">
        <v>193</v>
      </c>
      <c r="G30" s="89">
        <v>9</v>
      </c>
      <c r="H30" s="87">
        <f t="shared" si="8"/>
        <v>2561</v>
      </c>
      <c r="I30" s="96">
        <v>5</v>
      </c>
      <c r="J30" s="88">
        <v>14</v>
      </c>
      <c r="K30" s="87">
        <v>1361</v>
      </c>
      <c r="L30" s="87">
        <v>882</v>
      </c>
      <c r="M30" s="88">
        <v>182</v>
      </c>
      <c r="N30" s="89">
        <v>6</v>
      </c>
      <c r="O30" s="104">
        <f t="shared" si="9"/>
        <v>2450</v>
      </c>
      <c r="P30" s="90">
        <f t="shared" si="10"/>
        <v>11</v>
      </c>
      <c r="Q30" s="90">
        <f t="shared" si="10"/>
        <v>42</v>
      </c>
      <c r="R30" s="87">
        <f t="shared" si="10"/>
        <v>2715</v>
      </c>
      <c r="S30" s="87">
        <f t="shared" si="10"/>
        <v>1853</v>
      </c>
      <c r="T30" s="89">
        <f t="shared" si="10"/>
        <v>375</v>
      </c>
      <c r="U30" s="89">
        <f t="shared" si="10"/>
        <v>15</v>
      </c>
      <c r="V30" s="87">
        <f t="shared" si="11"/>
        <v>5011</v>
      </c>
      <c r="AV30" s="22"/>
      <c r="AW30" s="22"/>
      <c r="AX30" s="22"/>
      <c r="BA30" s="24"/>
      <c r="BB30" s="24"/>
      <c r="BC30" s="24"/>
    </row>
    <row r="31" spans="1:55" ht="12.75">
      <c r="A31" s="2" t="s">
        <v>18</v>
      </c>
      <c r="B31" s="96">
        <v>4</v>
      </c>
      <c r="C31" s="88">
        <v>21</v>
      </c>
      <c r="D31" s="87">
        <v>1140</v>
      </c>
      <c r="E31" s="87">
        <v>724</v>
      </c>
      <c r="F31" s="89">
        <v>144</v>
      </c>
      <c r="G31" s="89">
        <v>3</v>
      </c>
      <c r="H31" s="87">
        <f t="shared" si="8"/>
        <v>2036</v>
      </c>
      <c r="I31" s="96">
        <v>4</v>
      </c>
      <c r="J31" s="88">
        <v>21</v>
      </c>
      <c r="K31" s="87">
        <v>1225</v>
      </c>
      <c r="L31" s="87">
        <v>702</v>
      </c>
      <c r="M31" s="88">
        <v>119</v>
      </c>
      <c r="N31" s="89">
        <v>5</v>
      </c>
      <c r="O31" s="104">
        <f t="shared" si="9"/>
        <v>2076</v>
      </c>
      <c r="P31" s="90">
        <f t="shared" si="10"/>
        <v>8</v>
      </c>
      <c r="Q31" s="90">
        <f t="shared" si="10"/>
        <v>42</v>
      </c>
      <c r="R31" s="87">
        <f t="shared" si="10"/>
        <v>2365</v>
      </c>
      <c r="S31" s="87">
        <f t="shared" si="10"/>
        <v>1426</v>
      </c>
      <c r="T31" s="89">
        <f t="shared" si="10"/>
        <v>263</v>
      </c>
      <c r="U31" s="89">
        <f t="shared" si="10"/>
        <v>8</v>
      </c>
      <c r="V31" s="87">
        <f t="shared" si="11"/>
        <v>4112</v>
      </c>
      <c r="AV31" s="22"/>
      <c r="AW31" s="22"/>
      <c r="AX31" s="22"/>
      <c r="BA31" s="24"/>
      <c r="BB31" s="24"/>
      <c r="BC31" s="24"/>
    </row>
    <row r="32" spans="1:55" ht="12.75">
      <c r="A32" s="12"/>
      <c r="B32" s="91">
        <f aca="true" t="shared" si="12" ref="B32:G32">SUM(B26:B31)</f>
        <v>14</v>
      </c>
      <c r="C32" s="92">
        <f t="shared" si="12"/>
        <v>122</v>
      </c>
      <c r="D32" s="93">
        <f t="shared" si="12"/>
        <v>10839</v>
      </c>
      <c r="E32" s="93">
        <f t="shared" si="12"/>
        <v>5553</v>
      </c>
      <c r="F32" s="92">
        <f t="shared" si="12"/>
        <v>1062</v>
      </c>
      <c r="G32" s="92">
        <f t="shared" si="12"/>
        <v>138</v>
      </c>
      <c r="H32" s="93">
        <f t="shared" si="8"/>
        <v>17728</v>
      </c>
      <c r="I32" s="97">
        <f aca="true" t="shared" si="13" ref="I32:N32">SUM(I26:I31)</f>
        <v>12</v>
      </c>
      <c r="J32" s="92">
        <f t="shared" si="13"/>
        <v>113</v>
      </c>
      <c r="K32" s="93">
        <f t="shared" si="13"/>
        <v>11233</v>
      </c>
      <c r="L32" s="93">
        <f t="shared" si="13"/>
        <v>4868</v>
      </c>
      <c r="M32" s="92">
        <f t="shared" si="13"/>
        <v>984</v>
      </c>
      <c r="N32" s="92">
        <f t="shared" si="13"/>
        <v>93</v>
      </c>
      <c r="O32" s="105">
        <f t="shared" si="9"/>
        <v>17303</v>
      </c>
      <c r="P32" s="92">
        <f>SUM(P26:P31)</f>
        <v>26</v>
      </c>
      <c r="Q32" s="94">
        <f>SUM(J32,C32)</f>
        <v>235</v>
      </c>
      <c r="R32" s="93">
        <f>SUM(K32,D32)</f>
        <v>22072</v>
      </c>
      <c r="S32" s="93">
        <f>SUM(L32,E32)</f>
        <v>10421</v>
      </c>
      <c r="T32" s="92">
        <f>SUM(M32,F32)</f>
        <v>2046</v>
      </c>
      <c r="U32" s="92">
        <f>SUM(N32,G32)</f>
        <v>231</v>
      </c>
      <c r="V32" s="93">
        <f t="shared" si="11"/>
        <v>35031</v>
      </c>
      <c r="AV32" s="22"/>
      <c r="AW32" s="22"/>
      <c r="AX32" s="22"/>
      <c r="BA32" s="24"/>
      <c r="BB32" s="24"/>
      <c r="BC32" s="24"/>
    </row>
    <row r="33" spans="1:55" ht="12.75">
      <c r="A33" s="14" t="s">
        <v>19</v>
      </c>
      <c r="B33" s="75"/>
      <c r="C33" s="16"/>
      <c r="D33" s="16"/>
      <c r="E33" s="16"/>
      <c r="F33" s="16"/>
      <c r="G33" s="16"/>
      <c r="H33" s="15">
        <v>633</v>
      </c>
      <c r="I33" s="80"/>
      <c r="J33" s="16"/>
      <c r="K33" s="16"/>
      <c r="L33" s="16"/>
      <c r="M33" s="16"/>
      <c r="N33" s="16"/>
      <c r="O33" s="129">
        <v>650</v>
      </c>
      <c r="P33" s="16"/>
      <c r="Q33" s="78"/>
      <c r="R33" s="16"/>
      <c r="S33" s="16"/>
      <c r="T33" s="16"/>
      <c r="U33" s="16"/>
      <c r="V33" s="15">
        <f>SUM(O33,H33)</f>
        <v>1283</v>
      </c>
      <c r="AV33" s="22"/>
      <c r="AW33" s="22"/>
      <c r="AX33" s="22"/>
      <c r="BA33" s="24"/>
      <c r="BB33" s="24"/>
      <c r="BC33" s="24"/>
    </row>
    <row r="34" spans="1:55" ht="12.75">
      <c r="A34" s="12" t="s">
        <v>4</v>
      </c>
      <c r="B34" s="82"/>
      <c r="C34" s="18"/>
      <c r="D34" s="13"/>
      <c r="E34" s="18"/>
      <c r="F34" s="19"/>
      <c r="G34" s="19"/>
      <c r="H34" s="17">
        <f>SUM(H32:H33)</f>
        <v>18361</v>
      </c>
      <c r="I34" s="81"/>
      <c r="J34" s="18"/>
      <c r="K34" s="13"/>
      <c r="L34" s="18"/>
      <c r="M34" s="18"/>
      <c r="N34" s="19"/>
      <c r="O34" s="106">
        <f>SUM(O32:O33)</f>
        <v>17953</v>
      </c>
      <c r="P34" s="18"/>
      <c r="Q34" s="79"/>
      <c r="R34" s="13"/>
      <c r="S34" s="18"/>
      <c r="T34" s="19"/>
      <c r="U34" s="19"/>
      <c r="V34" s="17">
        <f>SUM(O34,H34)</f>
        <v>36314</v>
      </c>
      <c r="AV34" s="22"/>
      <c r="AW34" s="22"/>
      <c r="AX34" s="22"/>
      <c r="BA34" s="24"/>
      <c r="BB34" s="24"/>
      <c r="BC34" s="24"/>
    </row>
    <row r="35" spans="13:17" ht="12.75">
      <c r="M35" s="2"/>
      <c r="P35" s="20"/>
      <c r="Q35" s="21"/>
    </row>
    <row r="36" spans="13:17" ht="12.75">
      <c r="M36" s="2"/>
      <c r="P36" s="20"/>
      <c r="Q36" s="21"/>
    </row>
    <row r="37" spans="1:22" ht="12.75">
      <c r="A37" s="137" t="s">
        <v>21</v>
      </c>
      <c r="B37" s="137"/>
      <c r="C37" s="137"/>
      <c r="D37" s="137"/>
      <c r="E37" s="137"/>
      <c r="F37" s="137"/>
      <c r="G37" s="137"/>
      <c r="H37" s="137"/>
      <c r="I37" s="137"/>
      <c r="J37" s="137"/>
      <c r="K37" s="137"/>
      <c r="L37" s="137"/>
      <c r="M37" s="137"/>
      <c r="N37" s="137"/>
      <c r="O37" s="137"/>
      <c r="P37" s="137"/>
      <c r="Q37" s="137"/>
      <c r="R37" s="137"/>
      <c r="S37" s="137"/>
      <c r="T37" s="137"/>
      <c r="U37" s="137"/>
      <c r="V37" s="137"/>
    </row>
    <row r="38" spans="1:2" ht="13.5" thickBot="1">
      <c r="A38" s="2"/>
      <c r="B38" s="2"/>
    </row>
    <row r="39" spans="1:22" ht="12.75">
      <c r="A39" s="5"/>
      <c r="B39" s="132" t="s">
        <v>2</v>
      </c>
      <c r="C39" s="133"/>
      <c r="D39" s="133"/>
      <c r="E39" s="133"/>
      <c r="F39" s="133"/>
      <c r="G39" s="133"/>
      <c r="H39" s="138"/>
      <c r="I39" s="132" t="s">
        <v>3</v>
      </c>
      <c r="J39" s="133"/>
      <c r="K39" s="133"/>
      <c r="L39" s="133"/>
      <c r="M39" s="133"/>
      <c r="N39" s="133"/>
      <c r="O39" s="138"/>
      <c r="P39" s="132" t="s">
        <v>4</v>
      </c>
      <c r="Q39" s="133"/>
      <c r="R39" s="133"/>
      <c r="S39" s="133"/>
      <c r="T39" s="133"/>
      <c r="U39" s="133"/>
      <c r="V39" s="133"/>
    </row>
    <row r="40" spans="1:55" ht="12.75">
      <c r="A40" s="2"/>
      <c r="B40" s="135" t="s">
        <v>5</v>
      </c>
      <c r="C40" s="136"/>
      <c r="D40" s="6" t="s">
        <v>6</v>
      </c>
      <c r="E40" s="131" t="s">
        <v>7</v>
      </c>
      <c r="F40" s="131"/>
      <c r="G40" s="131"/>
      <c r="H40" s="7" t="s">
        <v>4</v>
      </c>
      <c r="I40" s="135" t="s">
        <v>5</v>
      </c>
      <c r="J40" s="136"/>
      <c r="K40" s="2" t="s">
        <v>6</v>
      </c>
      <c r="L40" s="134" t="s">
        <v>7</v>
      </c>
      <c r="M40" s="131"/>
      <c r="N40" s="131"/>
      <c r="O40" s="7" t="s">
        <v>4</v>
      </c>
      <c r="P40" s="135" t="s">
        <v>5</v>
      </c>
      <c r="Q40" s="136"/>
      <c r="R40" s="2" t="s">
        <v>6</v>
      </c>
      <c r="S40" s="134" t="s">
        <v>7</v>
      </c>
      <c r="T40" s="131"/>
      <c r="U40" s="131"/>
      <c r="V40" s="7" t="s">
        <v>4</v>
      </c>
      <c r="AV40" s="22"/>
      <c r="AW40" s="22"/>
      <c r="AX40" s="22"/>
      <c r="BA40" s="24"/>
      <c r="BB40" s="24"/>
      <c r="BC40" s="24"/>
    </row>
    <row r="41" spans="1:55" ht="13.5">
      <c r="A41" s="8" t="s">
        <v>8</v>
      </c>
      <c r="B41" s="73" t="s">
        <v>43</v>
      </c>
      <c r="C41" s="77">
        <v>1</v>
      </c>
      <c r="D41" s="9" t="s">
        <v>9</v>
      </c>
      <c r="E41" s="8" t="s">
        <v>10</v>
      </c>
      <c r="F41" s="8" t="s">
        <v>11</v>
      </c>
      <c r="G41" s="8" t="s">
        <v>12</v>
      </c>
      <c r="H41" s="10"/>
      <c r="I41" s="72" t="s">
        <v>43</v>
      </c>
      <c r="J41" s="77">
        <v>1</v>
      </c>
      <c r="K41" s="9">
        <v>0</v>
      </c>
      <c r="L41" s="8" t="s">
        <v>10</v>
      </c>
      <c r="M41" s="8" t="s">
        <v>11</v>
      </c>
      <c r="N41" s="8" t="s">
        <v>12</v>
      </c>
      <c r="O41" s="10"/>
      <c r="P41" s="72" t="s">
        <v>43</v>
      </c>
      <c r="Q41" s="77">
        <v>1</v>
      </c>
      <c r="R41" s="9" t="s">
        <v>9</v>
      </c>
      <c r="S41" s="8" t="s">
        <v>10</v>
      </c>
      <c r="T41" s="8" t="s">
        <v>11</v>
      </c>
      <c r="U41" s="8" t="s">
        <v>12</v>
      </c>
      <c r="V41" s="10"/>
      <c r="AV41" s="22"/>
      <c r="AW41" s="22"/>
      <c r="AX41" s="22"/>
      <c r="BA41" s="24"/>
      <c r="BB41" s="24"/>
      <c r="BC41" s="24"/>
    </row>
    <row r="42" spans="1:55" ht="12.75">
      <c r="A42" s="11" t="s">
        <v>13</v>
      </c>
      <c r="B42" s="84">
        <f aca="true" t="shared" si="14" ref="B42:G47">SUM(B26,B10)</f>
        <v>0</v>
      </c>
      <c r="C42" s="85">
        <f t="shared" si="14"/>
        <v>179</v>
      </c>
      <c r="D42" s="84">
        <f t="shared" si="14"/>
        <v>34024</v>
      </c>
      <c r="E42" s="84">
        <f t="shared" si="14"/>
        <v>3689</v>
      </c>
      <c r="F42" s="85">
        <f t="shared" si="14"/>
        <v>190</v>
      </c>
      <c r="G42" s="85">
        <f t="shared" si="14"/>
        <v>51</v>
      </c>
      <c r="H42" s="84">
        <f aca="true" t="shared" si="15" ref="H42:H48">SUM(B42:G42)</f>
        <v>38133</v>
      </c>
      <c r="I42" s="84">
        <f aca="true" t="shared" si="16" ref="I42:N48">SUM(I26,I10)</f>
        <v>0</v>
      </c>
      <c r="J42" s="85">
        <f t="shared" si="16"/>
        <v>275</v>
      </c>
      <c r="K42" s="84">
        <f t="shared" si="16"/>
        <v>33366</v>
      </c>
      <c r="L42" s="84">
        <f t="shared" si="16"/>
        <v>2760</v>
      </c>
      <c r="M42" s="85">
        <f t="shared" si="16"/>
        <v>166</v>
      </c>
      <c r="N42" s="85">
        <f t="shared" si="16"/>
        <v>31</v>
      </c>
      <c r="O42" s="84">
        <f aca="true" t="shared" si="17" ref="O42:O48">SUM(I42:N42)</f>
        <v>36598</v>
      </c>
      <c r="P42" s="98">
        <f aca="true" t="shared" si="18" ref="P42:U42">SUM(P26,P10)</f>
        <v>0</v>
      </c>
      <c r="Q42" s="86">
        <f t="shared" si="18"/>
        <v>454</v>
      </c>
      <c r="R42" s="84">
        <f t="shared" si="18"/>
        <v>67390</v>
      </c>
      <c r="S42" s="84">
        <f t="shared" si="18"/>
        <v>6449</v>
      </c>
      <c r="T42" s="85">
        <f t="shared" si="18"/>
        <v>356</v>
      </c>
      <c r="U42" s="85">
        <f t="shared" si="18"/>
        <v>82</v>
      </c>
      <c r="V42" s="84">
        <f aca="true" t="shared" si="19" ref="V42:V48">SUM(P42:U42)</f>
        <v>74731</v>
      </c>
      <c r="W42" s="23"/>
      <c r="AV42" s="22"/>
      <c r="AW42" s="22"/>
      <c r="AX42" s="22"/>
      <c r="BA42" s="24"/>
      <c r="BB42" s="24"/>
      <c r="BC42" s="24"/>
    </row>
    <row r="43" spans="1:55" ht="12.75">
      <c r="A43" s="2" t="s">
        <v>14</v>
      </c>
      <c r="B43" s="87">
        <f t="shared" si="14"/>
        <v>1</v>
      </c>
      <c r="C43" s="88">
        <f t="shared" si="14"/>
        <v>225</v>
      </c>
      <c r="D43" s="87">
        <f t="shared" si="14"/>
        <v>31760</v>
      </c>
      <c r="E43" s="87">
        <f t="shared" si="14"/>
        <v>4156</v>
      </c>
      <c r="F43" s="89">
        <f t="shared" si="14"/>
        <v>323</v>
      </c>
      <c r="G43" s="89">
        <f t="shared" si="14"/>
        <v>27</v>
      </c>
      <c r="H43" s="87">
        <f t="shared" si="15"/>
        <v>36492</v>
      </c>
      <c r="I43" s="87">
        <f t="shared" si="16"/>
        <v>1</v>
      </c>
      <c r="J43" s="88">
        <f t="shared" si="16"/>
        <v>280</v>
      </c>
      <c r="K43" s="87">
        <f t="shared" si="16"/>
        <v>31830</v>
      </c>
      <c r="L43" s="87">
        <f t="shared" si="16"/>
        <v>3716</v>
      </c>
      <c r="M43" s="88">
        <f t="shared" si="16"/>
        <v>290</v>
      </c>
      <c r="N43" s="89">
        <f t="shared" si="16"/>
        <v>17</v>
      </c>
      <c r="O43" s="87">
        <f t="shared" si="17"/>
        <v>36134</v>
      </c>
      <c r="P43" s="99">
        <f aca="true" t="shared" si="20" ref="P43:P48">SUM(P27,P11)</f>
        <v>2</v>
      </c>
      <c r="Q43" s="90">
        <f aca="true" t="shared" si="21" ref="Q43:U48">SUM(Q27,Q11)</f>
        <v>505</v>
      </c>
      <c r="R43" s="87">
        <f t="shared" si="21"/>
        <v>63590</v>
      </c>
      <c r="S43" s="87">
        <f t="shared" si="21"/>
        <v>7872</v>
      </c>
      <c r="T43" s="89">
        <f t="shared" si="21"/>
        <v>613</v>
      </c>
      <c r="U43" s="89">
        <f t="shared" si="21"/>
        <v>44</v>
      </c>
      <c r="V43" s="87">
        <f t="shared" si="19"/>
        <v>72626</v>
      </c>
      <c r="W43" s="23"/>
      <c r="AV43" s="22"/>
      <c r="AW43" s="22"/>
      <c r="AX43" s="22"/>
      <c r="BA43" s="24"/>
      <c r="BB43" s="24"/>
      <c r="BC43" s="24"/>
    </row>
    <row r="44" spans="1:55" ht="12.75">
      <c r="A44" s="2" t="s">
        <v>15</v>
      </c>
      <c r="B44" s="87">
        <f t="shared" si="14"/>
        <v>4</v>
      </c>
      <c r="C44" s="88">
        <f t="shared" si="14"/>
        <v>371</v>
      </c>
      <c r="D44" s="87">
        <f t="shared" si="14"/>
        <v>29351</v>
      </c>
      <c r="E44" s="87">
        <f t="shared" si="14"/>
        <v>4522</v>
      </c>
      <c r="F44" s="89">
        <f t="shared" si="14"/>
        <v>491</v>
      </c>
      <c r="G44" s="89">
        <f t="shared" si="14"/>
        <v>46</v>
      </c>
      <c r="H44" s="87">
        <f t="shared" si="15"/>
        <v>34785</v>
      </c>
      <c r="I44" s="87">
        <f t="shared" si="16"/>
        <v>7</v>
      </c>
      <c r="J44" s="88">
        <f t="shared" si="16"/>
        <v>356</v>
      </c>
      <c r="K44" s="87">
        <f t="shared" si="16"/>
        <v>29594</v>
      </c>
      <c r="L44" s="87">
        <f t="shared" si="16"/>
        <v>3971</v>
      </c>
      <c r="M44" s="88">
        <f t="shared" si="16"/>
        <v>432</v>
      </c>
      <c r="N44" s="89">
        <f t="shared" si="16"/>
        <v>32</v>
      </c>
      <c r="O44" s="87">
        <f t="shared" si="17"/>
        <v>34392</v>
      </c>
      <c r="P44" s="99">
        <f t="shared" si="20"/>
        <v>11</v>
      </c>
      <c r="Q44" s="90">
        <f t="shared" si="21"/>
        <v>727</v>
      </c>
      <c r="R44" s="87">
        <f t="shared" si="21"/>
        <v>58945</v>
      </c>
      <c r="S44" s="87">
        <f t="shared" si="21"/>
        <v>8493</v>
      </c>
      <c r="T44" s="89">
        <f t="shared" si="21"/>
        <v>923</v>
      </c>
      <c r="U44" s="89">
        <f t="shared" si="21"/>
        <v>78</v>
      </c>
      <c r="V44" s="87">
        <f t="shared" si="19"/>
        <v>69177</v>
      </c>
      <c r="W44" s="23"/>
      <c r="AV44" s="22"/>
      <c r="AW44" s="22"/>
      <c r="AX44" s="22"/>
      <c r="BA44" s="24"/>
      <c r="BB44" s="24"/>
      <c r="BC44" s="24"/>
    </row>
    <row r="45" spans="1:55" ht="12.75">
      <c r="A45" s="2" t="s">
        <v>16</v>
      </c>
      <c r="B45" s="87">
        <f t="shared" si="14"/>
        <v>7</v>
      </c>
      <c r="C45" s="88">
        <f t="shared" si="14"/>
        <v>456</v>
      </c>
      <c r="D45" s="87">
        <f t="shared" si="14"/>
        <v>27947</v>
      </c>
      <c r="E45" s="87">
        <f t="shared" si="14"/>
        <v>4679</v>
      </c>
      <c r="F45" s="89">
        <f t="shared" si="14"/>
        <v>620</v>
      </c>
      <c r="G45" s="89">
        <f t="shared" si="14"/>
        <v>40</v>
      </c>
      <c r="H45" s="87">
        <f t="shared" si="15"/>
        <v>33749</v>
      </c>
      <c r="I45" s="87">
        <f t="shared" si="16"/>
        <v>6</v>
      </c>
      <c r="J45" s="88">
        <f t="shared" si="16"/>
        <v>374</v>
      </c>
      <c r="K45" s="87">
        <f t="shared" si="16"/>
        <v>28255</v>
      </c>
      <c r="L45" s="87">
        <f t="shared" si="16"/>
        <v>4188</v>
      </c>
      <c r="M45" s="88">
        <f t="shared" si="16"/>
        <v>574</v>
      </c>
      <c r="N45" s="89">
        <f t="shared" si="16"/>
        <v>26</v>
      </c>
      <c r="O45" s="87">
        <f t="shared" si="17"/>
        <v>33423</v>
      </c>
      <c r="P45" s="99">
        <f t="shared" si="20"/>
        <v>13</v>
      </c>
      <c r="Q45" s="90">
        <f t="shared" si="21"/>
        <v>830</v>
      </c>
      <c r="R45" s="87">
        <f t="shared" si="21"/>
        <v>56202</v>
      </c>
      <c r="S45" s="87">
        <f t="shared" si="21"/>
        <v>8867</v>
      </c>
      <c r="T45" s="89">
        <f t="shared" si="21"/>
        <v>1194</v>
      </c>
      <c r="U45" s="89">
        <f t="shared" si="21"/>
        <v>66</v>
      </c>
      <c r="V45" s="87">
        <f t="shared" si="19"/>
        <v>67172</v>
      </c>
      <c r="W45" s="23"/>
      <c r="AV45" s="22"/>
      <c r="AW45" s="22"/>
      <c r="AX45" s="22"/>
      <c r="BA45" s="24"/>
      <c r="BB45" s="24"/>
      <c r="BC45" s="24"/>
    </row>
    <row r="46" spans="1:55" ht="12.75">
      <c r="A46" s="2" t="s">
        <v>17</v>
      </c>
      <c r="B46" s="87">
        <f t="shared" si="14"/>
        <v>11</v>
      </c>
      <c r="C46" s="88">
        <f t="shared" si="14"/>
        <v>499</v>
      </c>
      <c r="D46" s="87">
        <f t="shared" si="14"/>
        <v>26604</v>
      </c>
      <c r="E46" s="87">
        <f t="shared" si="14"/>
        <v>4872</v>
      </c>
      <c r="F46" s="89">
        <f t="shared" si="14"/>
        <v>464</v>
      </c>
      <c r="G46" s="89">
        <f t="shared" si="14"/>
        <v>15</v>
      </c>
      <c r="H46" s="87">
        <f t="shared" si="15"/>
        <v>32465</v>
      </c>
      <c r="I46" s="87">
        <f t="shared" si="16"/>
        <v>8</v>
      </c>
      <c r="J46" s="88">
        <f t="shared" si="16"/>
        <v>428</v>
      </c>
      <c r="K46" s="87">
        <f t="shared" si="16"/>
        <v>26471</v>
      </c>
      <c r="L46" s="87">
        <f t="shared" si="16"/>
        <v>4413</v>
      </c>
      <c r="M46" s="88">
        <f t="shared" si="16"/>
        <v>405</v>
      </c>
      <c r="N46" s="89">
        <f t="shared" si="16"/>
        <v>9</v>
      </c>
      <c r="O46" s="87">
        <f t="shared" si="17"/>
        <v>31734</v>
      </c>
      <c r="P46" s="99">
        <f t="shared" si="20"/>
        <v>19</v>
      </c>
      <c r="Q46" s="90">
        <f t="shared" si="21"/>
        <v>927</v>
      </c>
      <c r="R46" s="87">
        <f t="shared" si="21"/>
        <v>53075</v>
      </c>
      <c r="S46" s="87">
        <f t="shared" si="21"/>
        <v>9285</v>
      </c>
      <c r="T46" s="89">
        <f t="shared" si="21"/>
        <v>869</v>
      </c>
      <c r="U46" s="89">
        <f t="shared" si="21"/>
        <v>24</v>
      </c>
      <c r="V46" s="87">
        <f t="shared" si="19"/>
        <v>64199</v>
      </c>
      <c r="W46" s="23"/>
      <c r="AV46" s="22"/>
      <c r="AW46" s="22"/>
      <c r="AX46" s="22"/>
      <c r="BA46" s="24"/>
      <c r="BB46" s="24"/>
      <c r="BC46" s="24"/>
    </row>
    <row r="47" spans="1:55" ht="12.75">
      <c r="A47" s="2" t="s">
        <v>18</v>
      </c>
      <c r="B47" s="87">
        <f t="shared" si="14"/>
        <v>14</v>
      </c>
      <c r="C47" s="88">
        <f t="shared" si="14"/>
        <v>514</v>
      </c>
      <c r="D47" s="87">
        <f t="shared" si="14"/>
        <v>25174</v>
      </c>
      <c r="E47" s="87">
        <f t="shared" si="14"/>
        <v>3856</v>
      </c>
      <c r="F47" s="89">
        <f t="shared" si="14"/>
        <v>317</v>
      </c>
      <c r="G47" s="89">
        <f t="shared" si="14"/>
        <v>5</v>
      </c>
      <c r="H47" s="87">
        <f t="shared" si="15"/>
        <v>29880</v>
      </c>
      <c r="I47" s="87">
        <f t="shared" si="16"/>
        <v>11</v>
      </c>
      <c r="J47" s="88">
        <f t="shared" si="16"/>
        <v>472</v>
      </c>
      <c r="K47" s="87">
        <f t="shared" si="16"/>
        <v>25576</v>
      </c>
      <c r="L47" s="87">
        <f t="shared" si="16"/>
        <v>3681</v>
      </c>
      <c r="M47" s="88">
        <f t="shared" si="16"/>
        <v>259</v>
      </c>
      <c r="N47" s="89">
        <f t="shared" si="16"/>
        <v>8</v>
      </c>
      <c r="O47" s="87">
        <f t="shared" si="17"/>
        <v>30007</v>
      </c>
      <c r="P47" s="99">
        <f t="shared" si="20"/>
        <v>25</v>
      </c>
      <c r="Q47" s="90">
        <f t="shared" si="21"/>
        <v>986</v>
      </c>
      <c r="R47" s="87">
        <f t="shared" si="21"/>
        <v>50750</v>
      </c>
      <c r="S47" s="87">
        <f t="shared" si="21"/>
        <v>7537</v>
      </c>
      <c r="T47" s="89">
        <f t="shared" si="21"/>
        <v>576</v>
      </c>
      <c r="U47" s="89">
        <f t="shared" si="21"/>
        <v>13</v>
      </c>
      <c r="V47" s="87">
        <f t="shared" si="19"/>
        <v>59887</v>
      </c>
      <c r="W47" s="23"/>
      <c r="AV47" s="22"/>
      <c r="AW47" s="22"/>
      <c r="AX47" s="22"/>
      <c r="BA47" s="24"/>
      <c r="BB47" s="24"/>
      <c r="BC47" s="24"/>
    </row>
    <row r="48" spans="1:55" ht="12.75">
      <c r="A48" s="12"/>
      <c r="B48" s="100">
        <f>SUM(B42:B47)</f>
        <v>37</v>
      </c>
      <c r="C48" s="92">
        <f>SUM(C32,C16)</f>
        <v>2244</v>
      </c>
      <c r="D48" s="93">
        <f>SUM(D32,D16)</f>
        <v>174860</v>
      </c>
      <c r="E48" s="93">
        <f>SUM(E32,E16)</f>
        <v>25774</v>
      </c>
      <c r="F48" s="92">
        <f>SUM(F32,F16)</f>
        <v>2405</v>
      </c>
      <c r="G48" s="92">
        <f>SUM(G32,G16)</f>
        <v>184</v>
      </c>
      <c r="H48" s="93">
        <f t="shared" si="15"/>
        <v>205504</v>
      </c>
      <c r="I48" s="48">
        <f t="shared" si="16"/>
        <v>33</v>
      </c>
      <c r="J48" s="92">
        <f t="shared" si="16"/>
        <v>2185</v>
      </c>
      <c r="K48" s="93">
        <f t="shared" si="16"/>
        <v>175092</v>
      </c>
      <c r="L48" s="93">
        <f t="shared" si="16"/>
        <v>22729</v>
      </c>
      <c r="M48" s="92">
        <f t="shared" si="16"/>
        <v>2126</v>
      </c>
      <c r="N48" s="92">
        <f t="shared" si="16"/>
        <v>123</v>
      </c>
      <c r="O48" s="93">
        <f t="shared" si="17"/>
        <v>202288</v>
      </c>
      <c r="P48" s="91">
        <f t="shared" si="20"/>
        <v>70</v>
      </c>
      <c r="Q48" s="94">
        <f t="shared" si="21"/>
        <v>4429</v>
      </c>
      <c r="R48" s="93">
        <f t="shared" si="21"/>
        <v>349952</v>
      </c>
      <c r="S48" s="93">
        <f t="shared" si="21"/>
        <v>48503</v>
      </c>
      <c r="T48" s="92">
        <f t="shared" si="21"/>
        <v>4531</v>
      </c>
      <c r="U48" s="92">
        <f t="shared" si="21"/>
        <v>307</v>
      </c>
      <c r="V48" s="93">
        <f t="shared" si="19"/>
        <v>407792</v>
      </c>
      <c r="W48" s="23"/>
      <c r="AV48" s="22"/>
      <c r="AW48" s="22"/>
      <c r="AX48" s="22"/>
      <c r="BA48" s="24"/>
      <c r="BB48" s="24"/>
      <c r="BC48" s="24"/>
    </row>
    <row r="49" spans="1:55" ht="12.75">
      <c r="A49" s="14" t="s">
        <v>19</v>
      </c>
      <c r="B49" s="83"/>
      <c r="C49" s="16"/>
      <c r="D49" s="16"/>
      <c r="E49" s="16"/>
      <c r="F49" s="16"/>
      <c r="G49" s="16"/>
      <c r="H49" s="15">
        <f>SUM(H33,H17)</f>
        <v>7603</v>
      </c>
      <c r="I49" s="15"/>
      <c r="J49" s="16"/>
      <c r="K49" s="16"/>
      <c r="L49" s="16"/>
      <c r="M49" s="16"/>
      <c r="N49" s="16"/>
      <c r="O49" s="15">
        <f>SUM(O33,O17)</f>
        <v>7516</v>
      </c>
      <c r="P49" s="15"/>
      <c r="Q49" s="78"/>
      <c r="R49" s="16"/>
      <c r="S49" s="16"/>
      <c r="T49" s="16"/>
      <c r="U49" s="16"/>
      <c r="V49" s="15">
        <f>SUM(O49,H49)</f>
        <v>15119</v>
      </c>
      <c r="W49" s="23"/>
      <c r="AV49" s="22"/>
      <c r="AW49" s="22"/>
      <c r="AX49" s="22"/>
      <c r="BA49" s="24"/>
      <c r="BB49" s="24"/>
      <c r="BC49" s="24"/>
    </row>
    <row r="50" spans="1:55" ht="12.75">
      <c r="A50" s="12" t="s">
        <v>4</v>
      </c>
      <c r="B50" s="82"/>
      <c r="C50" s="18"/>
      <c r="D50" s="13"/>
      <c r="E50" s="18"/>
      <c r="F50" s="19"/>
      <c r="G50" s="19"/>
      <c r="H50" s="17">
        <f>SUM(H48:H49)</f>
        <v>213107</v>
      </c>
      <c r="I50" s="17"/>
      <c r="J50" s="18"/>
      <c r="K50" s="13"/>
      <c r="L50" s="18"/>
      <c r="M50" s="18"/>
      <c r="N50" s="19"/>
      <c r="O50" s="17">
        <f>SUM(O48:O49)</f>
        <v>209804</v>
      </c>
      <c r="P50" s="17"/>
      <c r="Q50" s="79"/>
      <c r="R50" s="13"/>
      <c r="S50" s="18"/>
      <c r="T50" s="19"/>
      <c r="U50" s="19"/>
      <c r="V50" s="17">
        <f>SUM(O50,H50)</f>
        <v>422911</v>
      </c>
      <c r="W50" s="23"/>
      <c r="AV50" s="22"/>
      <c r="AW50" s="22"/>
      <c r="AX50" s="22"/>
      <c r="BA50" s="24"/>
      <c r="BB50" s="24"/>
      <c r="BC50" s="24"/>
    </row>
    <row r="51" spans="13:17" ht="12.75">
      <c r="M51" s="2"/>
      <c r="P51" s="20"/>
      <c r="Q51" s="21"/>
    </row>
    <row r="52" spans="13:17" ht="12.75">
      <c r="M52" s="2"/>
      <c r="P52" s="20"/>
      <c r="Q52" s="21"/>
    </row>
    <row r="53" spans="13:17" ht="12.75">
      <c r="M53" s="2"/>
      <c r="P53" s="20"/>
      <c r="Q53" s="21"/>
    </row>
    <row r="54" spans="13:17" ht="12.75">
      <c r="M54" s="2"/>
      <c r="P54" s="20"/>
      <c r="Q54" s="21"/>
    </row>
    <row r="55" spans="13:17" ht="12.75">
      <c r="M55" s="2"/>
      <c r="P55" s="20"/>
      <c r="Q55" s="21"/>
    </row>
    <row r="56" spans="13:17" ht="12.75">
      <c r="M56" s="2"/>
      <c r="P56" s="20"/>
      <c r="Q56" s="21"/>
    </row>
    <row r="57" spans="13:17" ht="12.75">
      <c r="M57" s="2"/>
      <c r="P57" s="20"/>
      <c r="Q57" s="21"/>
    </row>
    <row r="58" spans="13:17" ht="12.75">
      <c r="M58" s="2"/>
      <c r="P58" s="20"/>
      <c r="Q58" s="21"/>
    </row>
    <row r="59" spans="13:17" ht="12.75">
      <c r="M59" s="2"/>
      <c r="P59" s="20"/>
      <c r="Q59" s="21"/>
    </row>
    <row r="60" spans="13:17" ht="12.75">
      <c r="M60" s="2"/>
      <c r="P60" s="20"/>
      <c r="Q60" s="21"/>
    </row>
    <row r="61" spans="13:17" ht="12.75">
      <c r="M61" s="2"/>
      <c r="P61" s="20"/>
      <c r="Q61" s="21"/>
    </row>
    <row r="62" spans="13:17" ht="12.75">
      <c r="M62" s="2"/>
      <c r="P62" s="20"/>
      <c r="Q62" s="21"/>
    </row>
    <row r="63" spans="13:17" ht="12.75">
      <c r="M63" s="2"/>
      <c r="P63" s="20"/>
      <c r="Q63" s="21"/>
    </row>
  </sheetData>
  <sheetProtection/>
  <mergeCells count="32">
    <mergeCell ref="A2:V2"/>
    <mergeCell ref="B39:H39"/>
    <mergeCell ref="E24:G24"/>
    <mergeCell ref="L24:N24"/>
    <mergeCell ref="S24:U24"/>
    <mergeCell ref="A3:V3"/>
    <mergeCell ref="L40:N40"/>
    <mergeCell ref="S40:U40"/>
    <mergeCell ref="I24:J24"/>
    <mergeCell ref="I23:O23"/>
    <mergeCell ref="L8:N8"/>
    <mergeCell ref="I39:O39"/>
    <mergeCell ref="I7:O7"/>
    <mergeCell ref="B8:C8"/>
    <mergeCell ref="B24:C24"/>
    <mergeCell ref="P24:Q24"/>
    <mergeCell ref="P7:V7"/>
    <mergeCell ref="E40:G40"/>
    <mergeCell ref="P8:Q8"/>
    <mergeCell ref="I8:J8"/>
    <mergeCell ref="A21:V21"/>
    <mergeCell ref="B23:H23"/>
    <mergeCell ref="E8:G8"/>
    <mergeCell ref="P39:V39"/>
    <mergeCell ref="S8:U8"/>
    <mergeCell ref="B40:C40"/>
    <mergeCell ref="A5:V5"/>
    <mergeCell ref="A37:V37"/>
    <mergeCell ref="I40:J40"/>
    <mergeCell ref="P40:Q40"/>
    <mergeCell ref="P23:V23"/>
    <mergeCell ref="B7:H7"/>
  </mergeCells>
  <printOptions horizontalCentered="1"/>
  <pageMargins left="0" right="0" top="0.3937007874015748" bottom="0.3937007874015748" header="0.5118110236220472" footer="0.5118110236220472"/>
  <pageSetup fitToHeight="1" fitToWidth="1" horizontalDpi="600" verticalDpi="600" orientation="landscape" paperSize="9" scale="68" r:id="rId2"/>
  <headerFooter alignWithMargins="0">
    <oddFooter>&amp;R&amp;A</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C57"/>
  <sheetViews>
    <sheetView zoomScalePageLayoutView="0" workbookViewId="0" topLeftCell="A1">
      <selection activeCell="A68" sqref="A68"/>
    </sheetView>
  </sheetViews>
  <sheetFormatPr defaultColWidth="9.140625" defaultRowHeight="12.75"/>
  <cols>
    <col min="1" max="1" width="18.140625" style="3" customWidth="1"/>
    <col min="2" max="3" width="7.8515625" style="3" customWidth="1"/>
    <col min="4" max="4" width="8.57421875" style="3" customWidth="1"/>
    <col min="5" max="10" width="7.8515625" style="3" customWidth="1"/>
    <col min="11" max="11" width="8.28125" style="3" customWidth="1"/>
    <col min="12" max="12" width="7.8515625" style="3" customWidth="1"/>
    <col min="13" max="13" width="7.8515625" style="2" customWidth="1"/>
    <col min="14" max="17" width="7.8515625" style="3" customWidth="1"/>
    <col min="18" max="18" width="8.28125" style="3" customWidth="1"/>
    <col min="19" max="22" width="7.8515625" style="3" customWidth="1"/>
    <col min="23" max="16384" width="9.140625" style="3" customWidth="1"/>
  </cols>
  <sheetData>
    <row r="1" spans="1:19" ht="12.75">
      <c r="A1" s="1" t="s">
        <v>48</v>
      </c>
      <c r="B1" s="2"/>
      <c r="M1" s="3"/>
      <c r="Q1" s="2"/>
      <c r="S1" s="2"/>
    </row>
    <row r="2" spans="1:22" ht="12.75">
      <c r="A2" s="137" t="s">
        <v>0</v>
      </c>
      <c r="B2" s="137"/>
      <c r="C2" s="137"/>
      <c r="D2" s="137"/>
      <c r="E2" s="137"/>
      <c r="F2" s="137"/>
      <c r="G2" s="137"/>
      <c r="H2" s="137"/>
      <c r="I2" s="137"/>
      <c r="J2" s="137"/>
      <c r="K2" s="137"/>
      <c r="L2" s="137"/>
      <c r="M2" s="137"/>
      <c r="N2" s="137"/>
      <c r="O2" s="137"/>
      <c r="P2" s="137"/>
      <c r="Q2" s="137"/>
      <c r="R2" s="137"/>
      <c r="S2" s="137"/>
      <c r="T2" s="137"/>
      <c r="U2" s="137"/>
      <c r="V2" s="137"/>
    </row>
    <row r="3" spans="1:22" ht="12.75">
      <c r="A3" s="137" t="s">
        <v>38</v>
      </c>
      <c r="B3" s="137"/>
      <c r="C3" s="137"/>
      <c r="D3" s="137"/>
      <c r="E3" s="137"/>
      <c r="F3" s="137"/>
      <c r="G3" s="137"/>
      <c r="H3" s="137"/>
      <c r="I3" s="137"/>
      <c r="J3" s="137"/>
      <c r="K3" s="137"/>
      <c r="L3" s="137"/>
      <c r="M3" s="137"/>
      <c r="N3" s="137"/>
      <c r="O3" s="137"/>
      <c r="P3" s="137"/>
      <c r="Q3" s="137"/>
      <c r="R3" s="137"/>
      <c r="S3" s="137"/>
      <c r="T3" s="137"/>
      <c r="U3" s="137"/>
      <c r="V3" s="137"/>
    </row>
    <row r="4" spans="1:19" ht="12.75">
      <c r="A4" s="4"/>
      <c r="B4" s="70"/>
      <c r="C4" s="4"/>
      <c r="D4" s="4"/>
      <c r="E4" s="4"/>
      <c r="F4" s="4"/>
      <c r="G4" s="4"/>
      <c r="H4" s="4"/>
      <c r="I4" s="4"/>
      <c r="J4" s="4"/>
      <c r="K4" s="4"/>
      <c r="L4" s="4"/>
      <c r="M4" s="4"/>
      <c r="N4" s="4"/>
      <c r="O4" s="4"/>
      <c r="P4" s="4"/>
      <c r="Q4" s="4"/>
      <c r="R4" s="4"/>
      <c r="S4" s="4"/>
    </row>
    <row r="5" spans="1:22" ht="12.75">
      <c r="A5" s="137" t="s">
        <v>1</v>
      </c>
      <c r="B5" s="137"/>
      <c r="C5" s="137"/>
      <c r="D5" s="137"/>
      <c r="E5" s="137"/>
      <c r="F5" s="137"/>
      <c r="G5" s="137"/>
      <c r="H5" s="137"/>
      <c r="I5" s="137"/>
      <c r="J5" s="137"/>
      <c r="K5" s="137"/>
      <c r="L5" s="137"/>
      <c r="M5" s="137"/>
      <c r="N5" s="137"/>
      <c r="O5" s="137"/>
      <c r="P5" s="137"/>
      <c r="Q5" s="137"/>
      <c r="R5" s="137"/>
      <c r="S5" s="137"/>
      <c r="T5" s="137"/>
      <c r="U5" s="137"/>
      <c r="V5" s="137"/>
    </row>
    <row r="6" spans="1:19" ht="13.5" thickBot="1">
      <c r="A6" s="4"/>
      <c r="B6" s="4"/>
      <c r="C6" s="4"/>
      <c r="D6" s="4"/>
      <c r="E6" s="4"/>
      <c r="F6" s="4"/>
      <c r="G6" s="4"/>
      <c r="H6" s="4"/>
      <c r="I6" s="4"/>
      <c r="J6" s="4"/>
      <c r="K6" s="4"/>
      <c r="L6" s="4"/>
      <c r="M6" s="4"/>
      <c r="N6" s="4"/>
      <c r="O6" s="4"/>
      <c r="P6" s="4"/>
      <c r="Q6" s="4"/>
      <c r="R6" s="4"/>
      <c r="S6" s="4"/>
    </row>
    <row r="7" spans="1:52" ht="12.75">
      <c r="A7" s="5"/>
      <c r="B7" s="132" t="s">
        <v>2</v>
      </c>
      <c r="C7" s="133"/>
      <c r="D7" s="133"/>
      <c r="E7" s="133"/>
      <c r="F7" s="133"/>
      <c r="G7" s="133"/>
      <c r="H7" s="138"/>
      <c r="I7" s="132" t="s">
        <v>3</v>
      </c>
      <c r="J7" s="133"/>
      <c r="K7" s="133"/>
      <c r="L7" s="133"/>
      <c r="M7" s="133"/>
      <c r="N7" s="133"/>
      <c r="O7" s="138"/>
      <c r="P7" s="132" t="s">
        <v>4</v>
      </c>
      <c r="Q7" s="133"/>
      <c r="R7" s="133"/>
      <c r="S7" s="133"/>
      <c r="T7" s="133"/>
      <c r="U7" s="133"/>
      <c r="V7" s="133"/>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4"/>
      <c r="AW7" s="24"/>
      <c r="AX7" s="24"/>
      <c r="AY7" s="24"/>
      <c r="AZ7" s="24"/>
    </row>
    <row r="8" spans="1:55" ht="12.75">
      <c r="A8" s="2"/>
      <c r="B8" s="139" t="s">
        <v>5</v>
      </c>
      <c r="C8" s="140"/>
      <c r="D8" s="71" t="s">
        <v>6</v>
      </c>
      <c r="E8" s="131" t="s">
        <v>7</v>
      </c>
      <c r="F8" s="131"/>
      <c r="G8" s="131"/>
      <c r="H8" s="7" t="s">
        <v>4</v>
      </c>
      <c r="I8" s="139" t="s">
        <v>5</v>
      </c>
      <c r="J8" s="140"/>
      <c r="K8" s="2" t="s">
        <v>6</v>
      </c>
      <c r="L8" s="134" t="s">
        <v>7</v>
      </c>
      <c r="M8" s="131"/>
      <c r="N8" s="131"/>
      <c r="O8" s="101" t="s">
        <v>4</v>
      </c>
      <c r="P8" s="141" t="s">
        <v>5</v>
      </c>
      <c r="Q8" s="140"/>
      <c r="R8" s="2" t="s">
        <v>6</v>
      </c>
      <c r="S8" s="134" t="s">
        <v>7</v>
      </c>
      <c r="T8" s="131"/>
      <c r="U8" s="131"/>
      <c r="V8" s="7" t="s">
        <v>4</v>
      </c>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4"/>
      <c r="AZ8" s="24"/>
      <c r="BA8" s="24"/>
      <c r="BB8" s="24"/>
      <c r="BC8" s="24"/>
    </row>
    <row r="9" spans="1:55" ht="13.5">
      <c r="A9" s="8" t="s">
        <v>8</v>
      </c>
      <c r="B9" s="72" t="s">
        <v>43</v>
      </c>
      <c r="C9" s="77">
        <v>1</v>
      </c>
      <c r="D9" s="74" t="s">
        <v>9</v>
      </c>
      <c r="E9" s="8" t="s">
        <v>10</v>
      </c>
      <c r="F9" s="8" t="s">
        <v>11</v>
      </c>
      <c r="G9" s="8" t="s">
        <v>12</v>
      </c>
      <c r="H9" s="10"/>
      <c r="I9" s="72" t="s">
        <v>43</v>
      </c>
      <c r="J9" s="77">
        <v>1</v>
      </c>
      <c r="K9" s="9">
        <v>0</v>
      </c>
      <c r="L9" s="8" t="s">
        <v>10</v>
      </c>
      <c r="M9" s="8" t="s">
        <v>11</v>
      </c>
      <c r="N9" s="8" t="s">
        <v>12</v>
      </c>
      <c r="O9" s="102"/>
      <c r="P9" s="77" t="s">
        <v>43</v>
      </c>
      <c r="Q9" s="77">
        <v>1</v>
      </c>
      <c r="R9" s="9" t="s">
        <v>9</v>
      </c>
      <c r="S9" s="8" t="s">
        <v>10</v>
      </c>
      <c r="T9" s="8" t="s">
        <v>11</v>
      </c>
      <c r="U9" s="8" t="s">
        <v>12</v>
      </c>
      <c r="V9" s="10"/>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4"/>
      <c r="AZ9" s="24"/>
      <c r="BA9" s="24"/>
      <c r="BB9" s="24"/>
      <c r="BC9" s="24"/>
    </row>
    <row r="10" spans="1:55" ht="12.75">
      <c r="A10" s="11" t="s">
        <v>13</v>
      </c>
      <c r="B10" s="107">
        <f>SV_LO_1516_1a!B10/SV_LO_1516_1a!$H10*100</f>
        <v>0</v>
      </c>
      <c r="C10" s="108">
        <f>SV_LO_1516_1a!C10/SV_LO_1516_1a!$H10*100</f>
        <v>0.49048230760247574</v>
      </c>
      <c r="D10" s="107">
        <f>SV_LO_1516_1a!D10/SV_LO_1516_1a!$H10*100</f>
        <v>91.20343337615321</v>
      </c>
      <c r="E10" s="107">
        <f>SV_LO_1516_1a!E10/SV_LO_1516_1a!$H10*100</f>
        <v>8.043325937171552</v>
      </c>
      <c r="F10" s="108">
        <f>SV_LO_1516_1a!F10/SV_LO_1516_1a!$H10*100</f>
        <v>0.2394020787107322</v>
      </c>
      <c r="G10" s="108">
        <f>SV_LO_1516_1a!G10/SV_LO_1516_1a!$H10*100</f>
        <v>0.02335630036202266</v>
      </c>
      <c r="H10" s="107">
        <f>SV_LO_1516_1a!H10/SV_LO_1516_1a!$H10*100</f>
        <v>100</v>
      </c>
      <c r="I10" s="25">
        <f>SV_LO_1516_1a!I10/SV_LO_1516_1a!$O10*100</f>
        <v>0</v>
      </c>
      <c r="J10" s="26">
        <f>SV_LO_1516_1a!J10/SV_LO_1516_1a!$O10*100</f>
        <v>0.7915245981490502</v>
      </c>
      <c r="K10" s="25">
        <f>SV_LO_1516_1a!K10/SV_LO_1516_1a!$O10*100</f>
        <v>92.79103750608864</v>
      </c>
      <c r="L10" s="25">
        <f>SV_LO_1516_1a!L10/SV_LO_1516_1a!$O10*100</f>
        <v>6.173891865562591</v>
      </c>
      <c r="M10" s="26">
        <f>SV_LO_1516_1a!M10/SV_LO_1516_1a!$O10*100</f>
        <v>0.23441305406721868</v>
      </c>
      <c r="N10" s="26">
        <f>SV_LO_1516_1a!N10/SV_LO_1516_1a!$O10*100</f>
        <v>0.00913297613248904</v>
      </c>
      <c r="O10" s="109">
        <f>SV_LO_1516_1a!O10/SV_LO_1516_1a!$O10*100</f>
        <v>100</v>
      </c>
      <c r="P10" s="110">
        <f>SV_LO_1516_1a!P10/SV_LO_1516_1a!$V10*100</f>
        <v>0</v>
      </c>
      <c r="Q10" s="110">
        <f>SV_LO_1516_1a!Q10/SV_LO_1516_1a!$V10*100</f>
        <v>0.6378539493293591</v>
      </c>
      <c r="R10" s="25">
        <f>SV_LO_1516_1a!R10/SV_LO_1516_1a!$V10*100</f>
        <v>91.9806259314456</v>
      </c>
      <c r="S10" s="25">
        <f>SV_LO_1516_1a!S10/SV_LO_1516_1a!$V10*100</f>
        <v>7.128166915052161</v>
      </c>
      <c r="T10" s="26">
        <f>SV_LO_1516_1a!T10/SV_LO_1516_1a!$V10*100</f>
        <v>0.2369597615499255</v>
      </c>
      <c r="U10" s="26">
        <f>SV_LO_1516_1a!U10/SV_LO_1516_1a!$V10*100</f>
        <v>0.01639344262295082</v>
      </c>
      <c r="V10" s="25">
        <f>SV_LO_1516_1a!V10/SV_LO_1516_1a!$V10*100</f>
        <v>100</v>
      </c>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4"/>
      <c r="AZ10" s="24"/>
      <c r="BA10" s="24"/>
      <c r="BB10" s="24"/>
      <c r="BC10" s="24"/>
    </row>
    <row r="11" spans="1:55" ht="12.75">
      <c r="A11" s="2" t="s">
        <v>14</v>
      </c>
      <c r="B11" s="111">
        <f>SV_LO_1516_1a!B11/SV_LO_1516_1a!$H11*100</f>
        <v>0.00301586344170336</v>
      </c>
      <c r="C11" s="112">
        <f>SV_LO_1516_1a!C11/SV_LO_1516_1a!$H11*100</f>
        <v>0.6393630496411122</v>
      </c>
      <c r="D11" s="111">
        <f>SV_LO_1516_1a!D11/SV_LO_1516_1a!$H11*100</f>
        <v>89.16701851740153</v>
      </c>
      <c r="E11" s="111">
        <f>SV_LO_1516_1a!E11/SV_LO_1516_1a!$H11*100</f>
        <v>9.677905784426082</v>
      </c>
      <c r="F11" s="22">
        <f>SV_LO_1516_1a!F11/SV_LO_1516_1a!$H11*100</f>
        <v>0.5036491947644611</v>
      </c>
      <c r="G11" s="22">
        <f>SV_LO_1516_1a!G11/SV_LO_1516_1a!$H11*100</f>
        <v>0.009047590325110079</v>
      </c>
      <c r="H11" s="111">
        <f>SV_LO_1516_1a!H11/SV_LO_1516_1a!$H11*100</f>
        <v>100</v>
      </c>
      <c r="I11" s="111">
        <f>SV_LO_1516_1a!I11/SV_LO_1516_1a!$O11*100</f>
        <v>0.003044696139325295</v>
      </c>
      <c r="J11" s="112">
        <f>SV_LO_1516_1a!J11/SV_LO_1516_1a!$O11*100</f>
        <v>0.7855316039459261</v>
      </c>
      <c r="K11" s="111">
        <f>SV_LO_1516_1a!K11/SV_LO_1516_1a!$O11*100</f>
        <v>90.02557544757033</v>
      </c>
      <c r="L11" s="111">
        <f>SV_LO_1516_1a!L11/SV_LO_1516_1a!$O11*100</f>
        <v>8.774814273535501</v>
      </c>
      <c r="M11" s="112">
        <f>SV_LO_1516_1a!M11/SV_LO_1516_1a!$O11*100</f>
        <v>0.3988551942516137</v>
      </c>
      <c r="N11" s="22">
        <f>SV_LO_1516_1a!N11/SV_LO_1516_1a!$O11*100</f>
        <v>0.01217878455730118</v>
      </c>
      <c r="O11" s="113">
        <f>SV_LO_1516_1a!O11/SV_LO_1516_1a!$O11*100</f>
        <v>100</v>
      </c>
      <c r="P11" s="114">
        <f>SV_LO_1516_1a!P11/SV_LO_1516_1a!$V11*100</f>
        <v>0.0030302112057210384</v>
      </c>
      <c r="Q11" s="114">
        <f>SV_LO_1516_1a!Q11/SV_LO_1516_1a!$V11*100</f>
        <v>0.7120996333444441</v>
      </c>
      <c r="R11" s="111">
        <f>SV_LO_1516_1a!R11/SV_LO_1516_1a!$V11*100</f>
        <v>89.59425471955396</v>
      </c>
      <c r="S11" s="111">
        <f>SV_LO_1516_1a!S11/SV_LO_1516_1a!$V11*100</f>
        <v>9.228508227023424</v>
      </c>
      <c r="T11" s="22">
        <f>SV_LO_1516_1a!T11/SV_LO_1516_1a!$V11*100</f>
        <v>0.4515014696524348</v>
      </c>
      <c r="U11" s="22">
        <f>SV_LO_1516_1a!U11/SV_LO_1516_1a!$V11*100</f>
        <v>0.010605739220023636</v>
      </c>
      <c r="V11" s="111">
        <f>SV_LO_1516_1a!V11/SV_LO_1516_1a!$V11*100</f>
        <v>100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4"/>
      <c r="AZ11" s="24"/>
      <c r="BA11" s="24"/>
      <c r="BB11" s="24"/>
      <c r="BC11" s="24"/>
    </row>
    <row r="12" spans="1:55" ht="12.75">
      <c r="A12" s="2" t="s">
        <v>15</v>
      </c>
      <c r="B12" s="111">
        <f>SV_LO_1516_1a!B12/SV_LO_1516_1a!$H12*100</f>
        <v>0.0063065619777378365</v>
      </c>
      <c r="C12" s="112">
        <f>SV_LO_1516_1a!C12/SV_LO_1516_1a!$H12*100</f>
        <v>1.0973417841263835</v>
      </c>
      <c r="D12" s="111">
        <f>SV_LO_1516_1a!D12/SV_LO_1516_1a!$H12*100</f>
        <v>86.87919780531644</v>
      </c>
      <c r="E12" s="111">
        <f>SV_LO_1516_1a!E12/SV_LO_1516_1a!$H12*100</f>
        <v>11.10585564279633</v>
      </c>
      <c r="F12" s="22">
        <f>SV_LO_1516_1a!F12/SV_LO_1516_1a!$H12*100</f>
        <v>0.8671522719389525</v>
      </c>
      <c r="G12" s="22">
        <f>SV_LO_1516_1a!G12/SV_LO_1516_1a!$H12*100</f>
        <v>0.044145933844164854</v>
      </c>
      <c r="H12" s="111">
        <f>SV_LO_1516_1a!H12/SV_LO_1516_1a!$H12*100</f>
        <v>100</v>
      </c>
      <c r="I12" s="111">
        <f>SV_LO_1516_1a!I12/SV_LO_1516_1a!$O12*100</f>
        <v>0.01910523801942366</v>
      </c>
      <c r="J12" s="112">
        <f>SV_LO_1516_1a!J12/SV_LO_1516_1a!$O12*100</f>
        <v>1.0762617417608662</v>
      </c>
      <c r="K12" s="111">
        <f>SV_LO_1516_1a!K12/SV_LO_1516_1a!$O12*100</f>
        <v>88.18659449132304</v>
      </c>
      <c r="L12" s="111">
        <f>SV_LO_1516_1a!L12/SV_LO_1516_1a!$O12*100</f>
        <v>9.992039484158575</v>
      </c>
      <c r="M12" s="112">
        <f>SV_LO_1516_1a!M12/SV_LO_1516_1a!$O12*100</f>
        <v>0.6941569813723929</v>
      </c>
      <c r="N12" s="22">
        <f>SV_LO_1516_1a!N12/SV_LO_1516_1a!$O12*100</f>
        <v>0.0318420633657061</v>
      </c>
      <c r="O12" s="113">
        <f>SV_LO_1516_1a!O12/SV_LO_1516_1a!$O12*100</f>
        <v>100</v>
      </c>
      <c r="P12" s="114">
        <f>SV_LO_1516_1a!P12/SV_LO_1516_1a!$V12*100</f>
        <v>0.012674672835007447</v>
      </c>
      <c r="Q12" s="114">
        <f>SV_LO_1516_1a!Q12/SV_LO_1516_1a!$V12*100</f>
        <v>1.0868531956018885</v>
      </c>
      <c r="R12" s="111">
        <f>SV_LO_1516_1a!R12/SV_LO_1516_1a!$V12*100</f>
        <v>87.52970626445705</v>
      </c>
      <c r="S12" s="111">
        <f>SV_LO_1516_1a!S12/SV_LO_1516_1a!$V12*100</f>
        <v>10.551665135143699</v>
      </c>
      <c r="T12" s="22">
        <f>SV_LO_1516_1a!T12/SV_LO_1516_1a!$V12*100</f>
        <v>0.7810767134573339</v>
      </c>
      <c r="U12" s="22">
        <f>SV_LO_1516_1a!U12/SV_LO_1516_1a!$V12*100</f>
        <v>0.03802401850502234</v>
      </c>
      <c r="V12" s="111">
        <f>SV_LO_1516_1a!V12/SV_LO_1516_1a!$V12*100</f>
        <v>100</v>
      </c>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4"/>
      <c r="AZ12" s="24"/>
      <c r="BA12" s="24"/>
      <c r="BB12" s="24"/>
      <c r="BC12" s="24"/>
    </row>
    <row r="13" spans="1:55" ht="12.75">
      <c r="A13" s="2" t="s">
        <v>16</v>
      </c>
      <c r="B13" s="111">
        <f>SV_LO_1516_1a!B13/SV_LO_1516_1a!$H13*100</f>
        <v>0.016178611875101116</v>
      </c>
      <c r="C13" s="112">
        <f>SV_LO_1516_1a!C13/SV_LO_1516_1a!$H13*100</f>
        <v>1.391360621258696</v>
      </c>
      <c r="D13" s="111">
        <f>SV_LO_1516_1a!D13/SV_LO_1516_1a!$H13*100</f>
        <v>85.35835625303349</v>
      </c>
      <c r="E13" s="111">
        <f>SV_LO_1516_1a!E13/SV_LO_1516_1a!$H13*100</f>
        <v>11.978644232324868</v>
      </c>
      <c r="F13" s="22">
        <f>SV_LO_1516_1a!F13/SV_LO_1516_1a!$H13*100</f>
        <v>1.2133958906325837</v>
      </c>
      <c r="G13" s="22">
        <f>SV_LO_1516_1a!G13/SV_LO_1516_1a!$H13*100</f>
        <v>0.042064390875262904</v>
      </c>
      <c r="H13" s="111">
        <f>SV_LO_1516_1a!H13/SV_LO_1516_1a!$H13*100</f>
        <v>100</v>
      </c>
      <c r="I13" s="111">
        <f>SV_LO_1516_1a!I13/SV_LO_1516_1a!$O13*100</f>
        <v>0.013040785055260325</v>
      </c>
      <c r="J13" s="112">
        <f>SV_LO_1516_1a!J13/SV_LO_1516_1a!$O13*100</f>
        <v>1.1443288885990937</v>
      </c>
      <c r="K13" s="111">
        <f>SV_LO_1516_1a!K13/SV_LO_1516_1a!$O13*100</f>
        <v>86.900531411991</v>
      </c>
      <c r="L13" s="111">
        <f>SV_LO_1516_1a!L13/SV_LO_1516_1a!$O13*100</f>
        <v>10.768428259381215</v>
      </c>
      <c r="M13" s="112">
        <f>SV_LO_1516_1a!M13/SV_LO_1516_1a!$O13*100</f>
        <v>1.1508492811267237</v>
      </c>
      <c r="N13" s="22">
        <f>SV_LO_1516_1a!N13/SV_LO_1516_1a!$O13*100</f>
        <v>0.022821373846705573</v>
      </c>
      <c r="O13" s="113">
        <f>SV_LO_1516_1a!O13/SV_LO_1516_1a!$O13*100</f>
        <v>100</v>
      </c>
      <c r="P13" s="114">
        <f>SV_LO_1516_1a!P13/SV_LO_1516_1a!$V13*100</f>
        <v>0.014615609470914937</v>
      </c>
      <c r="Q13" s="114">
        <f>SV_LO_1516_1a!Q13/SV_LO_1516_1a!$V13*100</f>
        <v>1.2683101107538406</v>
      </c>
      <c r="R13" s="111">
        <f>SV_LO_1516_1a!R13/SV_LO_1516_1a!$V13*100</f>
        <v>86.12653869888597</v>
      </c>
      <c r="S13" s="111">
        <f>SV_LO_1516_1a!S13/SV_LO_1516_1a!$V13*100</f>
        <v>11.37581603819546</v>
      </c>
      <c r="T13" s="22">
        <f>SV_LO_1516_1a!T13/SV_LO_1516_1a!$V13*100</f>
        <v>1.1822404105362305</v>
      </c>
      <c r="U13" s="22">
        <f>SV_LO_1516_1a!U13/SV_LO_1516_1a!$V13*100</f>
        <v>0.03247913215758875</v>
      </c>
      <c r="V13" s="111">
        <f>SV_LO_1516_1a!V13/SV_LO_1516_1a!$V13*100</f>
        <v>100</v>
      </c>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4"/>
      <c r="AZ13" s="24"/>
      <c r="BA13" s="24"/>
      <c r="BB13" s="24"/>
      <c r="BC13" s="24"/>
    </row>
    <row r="14" spans="1:55" ht="12.75">
      <c r="A14" s="2" t="s">
        <v>17</v>
      </c>
      <c r="B14" s="111">
        <f>SV_LO_1516_1a!B14/SV_LO_1516_1a!$H14*100</f>
        <v>0.016720171214553235</v>
      </c>
      <c r="C14" s="112">
        <f>SV_LO_1516_1a!C14/SV_LO_1516_1a!$H14*100</f>
        <v>1.575040128410915</v>
      </c>
      <c r="D14" s="111">
        <f>SV_LO_1516_1a!D14/SV_LO_1516_1a!$H14*100</f>
        <v>84.43686463349384</v>
      </c>
      <c r="E14" s="111">
        <f>SV_LO_1516_1a!E14/SV_LO_1516_1a!$H14*100</f>
        <v>13.045077581594436</v>
      </c>
      <c r="F14" s="22">
        <f>SV_LO_1516_1a!F14/SV_LO_1516_1a!$H14*100</f>
        <v>0.9062332798287855</v>
      </c>
      <c r="G14" s="22">
        <f>SV_LO_1516_1a!G14/SV_LO_1516_1a!$H14*100</f>
        <v>0.020064205457463884</v>
      </c>
      <c r="H14" s="111">
        <f>SV_LO_1516_1a!H14/SV_LO_1516_1a!$H14*100</f>
        <v>100</v>
      </c>
      <c r="I14" s="111">
        <f>SV_LO_1516_1a!I14/SV_LO_1516_1a!$O14*100</f>
        <v>0.010244502117197104</v>
      </c>
      <c r="J14" s="112">
        <f>SV_LO_1516_1a!J14/SV_LO_1516_1a!$O14*100</f>
        <v>1.4137412921732004</v>
      </c>
      <c r="K14" s="111">
        <f>SV_LO_1516_1a!K14/SV_LO_1516_1a!$O14*100</f>
        <v>85.74648272093977</v>
      </c>
      <c r="L14" s="111">
        <f>SV_LO_1516_1a!L14/SV_LO_1516_1a!$O14*100</f>
        <v>12.05777899194099</v>
      </c>
      <c r="M14" s="112">
        <f>SV_LO_1516_1a!M14/SV_LO_1516_1a!$O14*100</f>
        <v>0.7615079907116514</v>
      </c>
      <c r="N14" s="22">
        <f>SV_LO_1516_1a!N14/SV_LO_1516_1a!$O14*100</f>
        <v>0.010244502117197104</v>
      </c>
      <c r="O14" s="113">
        <f>SV_LO_1516_1a!O14/SV_LO_1516_1a!$O14*100</f>
        <v>100</v>
      </c>
      <c r="P14" s="114">
        <f>SV_LO_1516_1a!P14/SV_LO_1516_1a!$V14*100</f>
        <v>0.01351625329458674</v>
      </c>
      <c r="Q14" s="114">
        <f>SV_LO_1516_1a!Q14/SV_LO_1516_1a!$V14*100</f>
        <v>1.495235520713658</v>
      </c>
      <c r="R14" s="111">
        <f>SV_LO_1516_1a!R14/SV_LO_1516_1a!$V14*100</f>
        <v>85.08481448942354</v>
      </c>
      <c r="S14" s="111">
        <f>SV_LO_1516_1a!S14/SV_LO_1516_1a!$V14*100</f>
        <v>12.556599310671082</v>
      </c>
      <c r="T14" s="22">
        <f>SV_LO_1516_1a!T14/SV_LO_1516_1a!$V14*100</f>
        <v>0.8346286409407312</v>
      </c>
      <c r="U14" s="22">
        <f>SV_LO_1516_1a!U14/SV_LO_1516_1a!$V14*100</f>
        <v>0.015205784956410083</v>
      </c>
      <c r="V14" s="111">
        <f>SV_LO_1516_1a!V14/SV_LO_1516_1a!$V14*100</f>
        <v>100</v>
      </c>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4"/>
      <c r="AZ14" s="24"/>
      <c r="BA14" s="24"/>
      <c r="BB14" s="24"/>
      <c r="BC14" s="24"/>
    </row>
    <row r="15" spans="1:55" ht="12.75">
      <c r="A15" s="2" t="s">
        <v>18</v>
      </c>
      <c r="B15" s="111">
        <f>SV_LO_1516_1a!B15/SV_LO_1516_1a!$H15*100</f>
        <v>0.03591438011779916</v>
      </c>
      <c r="C15" s="112">
        <f>SV_LO_1516_1a!C15/SV_LO_1516_1a!$H15*100</f>
        <v>1.770578939807499</v>
      </c>
      <c r="D15" s="111">
        <f>SV_LO_1516_1a!D15/SV_LO_1516_1a!$H15*100</f>
        <v>86.31662117511851</v>
      </c>
      <c r="E15" s="111">
        <f>SV_LO_1516_1a!E15/SV_LO_1516_1a!$H15*100</f>
        <v>11.2483838528947</v>
      </c>
      <c r="F15" s="22">
        <f>SV_LO_1516_1a!F15/SV_LO_1516_1a!$H15*100</f>
        <v>0.6213187760379255</v>
      </c>
      <c r="G15" s="22">
        <f>SV_LO_1516_1a!G15/SV_LO_1516_1a!$H15*100</f>
        <v>0.007182876023559832</v>
      </c>
      <c r="H15" s="111">
        <f>SV_LO_1516_1a!H15/SV_LO_1516_1a!$H15*100</f>
        <v>100</v>
      </c>
      <c r="I15" s="111">
        <f>SV_LO_1516_1a!I15/SV_LO_1516_1a!$O15*100</f>
        <v>0.025061759335505352</v>
      </c>
      <c r="J15" s="112">
        <f>SV_LO_1516_1a!J15/SV_LO_1516_1a!$O15*100</f>
        <v>1.6146933514732735</v>
      </c>
      <c r="K15" s="111">
        <f>SV_LO_1516_1a!K15/SV_LO_1516_1a!$O15*100</f>
        <v>87.18270022555583</v>
      </c>
      <c r="L15" s="111">
        <f>SV_LO_1516_1a!L15/SV_LO_1516_1a!$O15*100</f>
        <v>10.66556872292435</v>
      </c>
      <c r="M15" s="112">
        <f>SV_LO_1516_1a!M15/SV_LO_1516_1a!$O15*100</f>
        <v>0.501235186710107</v>
      </c>
      <c r="N15" s="22">
        <f>SV_LO_1516_1a!N15/SV_LO_1516_1a!$O15*100</f>
        <v>0.010740754000930865</v>
      </c>
      <c r="O15" s="113">
        <f>SV_LO_1516_1a!O15/SV_LO_1516_1a!$O15*100</f>
        <v>100</v>
      </c>
      <c r="P15" s="114">
        <f>SV_LO_1516_1a!P15/SV_LO_1516_1a!$V15*100</f>
        <v>0.03047960555804572</v>
      </c>
      <c r="Q15" s="114">
        <f>SV_LO_1516_1a!Q15/SV_LO_1516_1a!$V15*100</f>
        <v>1.6925145674585387</v>
      </c>
      <c r="R15" s="111">
        <f>SV_LO_1516_1a!R15/SV_LO_1516_1a!$V15*100</f>
        <v>86.75033617212013</v>
      </c>
      <c r="S15" s="111">
        <f>SV_LO_1516_1a!S15/SV_LO_1516_1a!$V15*100</f>
        <v>10.956521739130434</v>
      </c>
      <c r="T15" s="22">
        <f>SV_LO_1516_1a!T15/SV_LO_1516_1a!$V15*100</f>
        <v>0.5611833258628417</v>
      </c>
      <c r="U15" s="22">
        <f>SV_LO_1516_1a!U15/SV_LO_1516_1a!$V15*100</f>
        <v>0.008964589870013447</v>
      </c>
      <c r="V15" s="111">
        <f>SV_LO_1516_1a!V15/SV_LO_1516_1a!$V15*100</f>
        <v>100</v>
      </c>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4"/>
      <c r="AZ15" s="24"/>
      <c r="BA15" s="24"/>
      <c r="BB15" s="24"/>
      <c r="BC15" s="24"/>
    </row>
    <row r="16" spans="1:55" ht="12.75">
      <c r="A16" s="12"/>
      <c r="B16" s="115">
        <f>SV_LO_1516_1a!B16/SV_LO_1516_1a!$H16*100</f>
        <v>0.0122486366734833</v>
      </c>
      <c r="C16" s="116">
        <f>SV_LO_1516_1a!C16/SV_LO_1516_1a!$H16*100</f>
        <v>1.1300698704839809</v>
      </c>
      <c r="D16" s="117">
        <f>SV_LO_1516_1a!D16/SV_LO_1516_1a!$H16*100</f>
        <v>87.3492885139741</v>
      </c>
      <c r="E16" s="117">
        <f>SV_LO_1516_1a!E16/SV_LO_1516_1a!$H16*100</f>
        <v>10.768681833674165</v>
      </c>
      <c r="F16" s="116">
        <f>SV_LO_1516_1a!F16/SV_LO_1516_1a!$H16*100</f>
        <v>0.7152138718473074</v>
      </c>
      <c r="G16" s="116">
        <f>SV_LO_1516_1a!G16/SV_LO_1516_1a!$H16*100</f>
        <v>0.0244972733469666</v>
      </c>
      <c r="H16" s="117">
        <f>SV_LO_1516_1a!H16/SV_LO_1516_1a!$H16*100</f>
        <v>100</v>
      </c>
      <c r="I16" s="117">
        <f>SV_LO_1516_1a!I16/SV_LO_1516_1a!$O16*100</f>
        <v>0.011352271805822094</v>
      </c>
      <c r="J16" s="116">
        <f>SV_LO_1516_1a!J16/SV_LO_1516_1a!$O16*100</f>
        <v>1.1200908181744467</v>
      </c>
      <c r="K16" s="117">
        <f>SV_LO_1516_1a!K16/SV_LO_1516_1a!$O16*100</f>
        <v>88.57961456334297</v>
      </c>
      <c r="L16" s="117">
        <f>SV_LO_1516_1a!L16/SV_LO_1516_1a!$O16*100</f>
        <v>9.655377463037544</v>
      </c>
      <c r="M16" s="116">
        <f>SV_LO_1516_1a!M16/SV_LO_1516_1a!$O16*100</f>
        <v>0.6173473524880396</v>
      </c>
      <c r="N16" s="116">
        <f>SV_LO_1516_1a!N16/SV_LO_1516_1a!$O16*100</f>
        <v>0.016217531151174417</v>
      </c>
      <c r="O16" s="118">
        <f>SV_LO_1516_1a!O16/SV_LO_1516_1a!$O16*100</f>
        <v>100</v>
      </c>
      <c r="P16" s="119">
        <f>SV_LO_1516_1a!P16/SV_LO_1516_1a!$V16*100</f>
        <v>0.011803809947929103</v>
      </c>
      <c r="Q16" s="120">
        <f>SV_LO_1516_1a!Q16/SV_LO_1516_1a!$V16*100</f>
        <v>1.1251177027639694</v>
      </c>
      <c r="R16" s="117">
        <f>SV_LO_1516_1a!R16/SV_LO_1516_1a!$V16*100</f>
        <v>87.95984558470441</v>
      </c>
      <c r="S16" s="117">
        <f>SV_LO_1516_1a!S16/SV_LO_1516_1a!$V16*100</f>
        <v>10.216197509932638</v>
      </c>
      <c r="T16" s="116">
        <f>SV_LO_1516_1a!T16/SV_LO_1516_1a!$V16*100</f>
        <v>0.6666469936500867</v>
      </c>
      <c r="U16" s="116">
        <f>SV_LO_1516_1a!U16/SV_LO_1516_1a!$V16*100</f>
        <v>0.02038839900096845</v>
      </c>
      <c r="V16" s="117">
        <f>SV_LO_1516_1a!V16/SV_LO_1516_1a!$V16*100</f>
        <v>100</v>
      </c>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4"/>
      <c r="AZ16" s="24"/>
      <c r="BA16" s="24"/>
      <c r="BB16" s="24"/>
      <c r="BC16" s="24"/>
    </row>
    <row r="17" spans="16:52" ht="12.75">
      <c r="P17" s="20"/>
      <c r="Q17" s="21"/>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4"/>
      <c r="AW17" s="24"/>
      <c r="AX17" s="24"/>
      <c r="AY17" s="24"/>
      <c r="AZ17" s="24"/>
    </row>
    <row r="18" spans="16:52" ht="12.75">
      <c r="P18" s="20"/>
      <c r="Q18" s="21"/>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4"/>
      <c r="AW18" s="24"/>
      <c r="AX18" s="24"/>
      <c r="AY18" s="24"/>
      <c r="AZ18" s="24"/>
    </row>
    <row r="19" spans="1:52" ht="12.75">
      <c r="A19" s="137" t="s">
        <v>20</v>
      </c>
      <c r="B19" s="137"/>
      <c r="C19" s="137"/>
      <c r="D19" s="137"/>
      <c r="E19" s="137"/>
      <c r="F19" s="137"/>
      <c r="G19" s="137"/>
      <c r="H19" s="137"/>
      <c r="I19" s="137"/>
      <c r="J19" s="137"/>
      <c r="K19" s="137"/>
      <c r="L19" s="137"/>
      <c r="M19" s="137"/>
      <c r="N19" s="137"/>
      <c r="O19" s="137"/>
      <c r="P19" s="137"/>
      <c r="Q19" s="137"/>
      <c r="R19" s="137"/>
      <c r="S19" s="137"/>
      <c r="T19" s="137"/>
      <c r="U19" s="137"/>
      <c r="V19" s="137"/>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4"/>
      <c r="AW19" s="24"/>
      <c r="AX19" s="24"/>
      <c r="AY19" s="24"/>
      <c r="AZ19" s="24"/>
    </row>
    <row r="20" spans="1:52" ht="13.5" thickBot="1">
      <c r="A20" s="2"/>
      <c r="B20" s="2"/>
      <c r="M20" s="3"/>
      <c r="Q20" s="2"/>
      <c r="S20" s="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4"/>
      <c r="AW20" s="24"/>
      <c r="AX20" s="24"/>
      <c r="AY20" s="24"/>
      <c r="AZ20" s="24"/>
    </row>
    <row r="21" spans="1:52" ht="12.75">
      <c r="A21" s="5"/>
      <c r="B21" s="132" t="s">
        <v>2</v>
      </c>
      <c r="C21" s="133"/>
      <c r="D21" s="133"/>
      <c r="E21" s="133"/>
      <c r="F21" s="133"/>
      <c r="G21" s="133"/>
      <c r="H21" s="138"/>
      <c r="I21" s="132" t="s">
        <v>3</v>
      </c>
      <c r="J21" s="133"/>
      <c r="K21" s="133"/>
      <c r="L21" s="133"/>
      <c r="M21" s="133"/>
      <c r="N21" s="133"/>
      <c r="O21" s="138"/>
      <c r="P21" s="132" t="s">
        <v>4</v>
      </c>
      <c r="Q21" s="133"/>
      <c r="R21" s="133"/>
      <c r="S21" s="133"/>
      <c r="T21" s="133"/>
      <c r="U21" s="133"/>
      <c r="V21" s="133"/>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4"/>
      <c r="AW21" s="24"/>
      <c r="AX21" s="24"/>
      <c r="AY21" s="24"/>
      <c r="AZ21" s="24"/>
    </row>
    <row r="22" spans="1:55" ht="12.75">
      <c r="A22" s="2"/>
      <c r="B22" s="139" t="s">
        <v>5</v>
      </c>
      <c r="C22" s="140"/>
      <c r="D22" s="6" t="s">
        <v>6</v>
      </c>
      <c r="E22" s="131" t="s">
        <v>7</v>
      </c>
      <c r="F22" s="131"/>
      <c r="G22" s="131"/>
      <c r="H22" s="7" t="s">
        <v>4</v>
      </c>
      <c r="I22" s="139" t="s">
        <v>5</v>
      </c>
      <c r="J22" s="140"/>
      <c r="K22" s="2" t="s">
        <v>6</v>
      </c>
      <c r="L22" s="134" t="s">
        <v>7</v>
      </c>
      <c r="M22" s="131"/>
      <c r="N22" s="131"/>
      <c r="O22" s="101" t="s">
        <v>4</v>
      </c>
      <c r="P22" s="141" t="s">
        <v>5</v>
      </c>
      <c r="Q22" s="140"/>
      <c r="R22" s="2" t="s">
        <v>6</v>
      </c>
      <c r="S22" s="134" t="s">
        <v>7</v>
      </c>
      <c r="T22" s="131"/>
      <c r="U22" s="131"/>
      <c r="V22" s="7" t="s">
        <v>4</v>
      </c>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4"/>
      <c r="AZ22" s="24"/>
      <c r="BA22" s="24"/>
      <c r="BB22" s="24"/>
      <c r="BC22" s="24"/>
    </row>
    <row r="23" spans="1:55" ht="13.5">
      <c r="A23" s="8" t="s">
        <v>8</v>
      </c>
      <c r="B23" s="73" t="s">
        <v>43</v>
      </c>
      <c r="C23" s="77">
        <v>1</v>
      </c>
      <c r="D23" s="9" t="s">
        <v>9</v>
      </c>
      <c r="E23" s="8" t="s">
        <v>10</v>
      </c>
      <c r="F23" s="8" t="s">
        <v>11</v>
      </c>
      <c r="G23" s="8" t="s">
        <v>12</v>
      </c>
      <c r="H23" s="10"/>
      <c r="I23" s="73" t="s">
        <v>43</v>
      </c>
      <c r="J23" s="77">
        <v>1</v>
      </c>
      <c r="K23" s="9">
        <v>0</v>
      </c>
      <c r="L23" s="8" t="s">
        <v>10</v>
      </c>
      <c r="M23" s="8" t="s">
        <v>11</v>
      </c>
      <c r="N23" s="8" t="s">
        <v>12</v>
      </c>
      <c r="O23" s="102"/>
      <c r="P23" s="77" t="s">
        <v>43</v>
      </c>
      <c r="Q23" s="77">
        <v>1</v>
      </c>
      <c r="R23" s="9" t="s">
        <v>9</v>
      </c>
      <c r="S23" s="8" t="s">
        <v>10</v>
      </c>
      <c r="T23" s="8" t="s">
        <v>11</v>
      </c>
      <c r="U23" s="8" t="s">
        <v>12</v>
      </c>
      <c r="V23" s="10"/>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4"/>
      <c r="AZ23" s="24"/>
      <c r="BA23" s="24"/>
      <c r="BB23" s="24"/>
      <c r="BC23" s="24"/>
    </row>
    <row r="24" spans="1:55" ht="12.75">
      <c r="A24" s="11" t="s">
        <v>13</v>
      </c>
      <c r="B24" s="107">
        <f>SV_LO_1516_1a!B26/SV_LO_1516_1a!$H26*100</f>
        <v>0</v>
      </c>
      <c r="C24" s="108">
        <f>SV_LO_1516_1a!C26/SV_LO_1516_1a!$H26*100</f>
        <v>0.2834321051275444</v>
      </c>
      <c r="D24" s="107">
        <f>SV_LO_1516_1a!D26/SV_LO_1516_1a!$H26*100</f>
        <v>71.75985570729193</v>
      </c>
      <c r="E24" s="107">
        <f>SV_LO_1516_1a!E26/SV_LO_1516_1a!$H26*100</f>
        <v>24.065962380829685</v>
      </c>
      <c r="F24" s="108">
        <f>SV_LO_1516_1a!F26/SV_LO_1516_1a!$H26*100</f>
        <v>2.7827879412522547</v>
      </c>
      <c r="G24" s="108">
        <f>SV_LO_1516_1a!G26/SV_LO_1516_1a!$H26*100</f>
        <v>1.107961865498583</v>
      </c>
      <c r="H24" s="107">
        <f>SV_LO_1516_1a!H26/SV_LO_1516_1a!$H26*100</f>
        <v>100</v>
      </c>
      <c r="I24" s="107">
        <f>SV_LO_1516_1a!I26/SV_LO_1516_1a!$O26*100</f>
        <v>0</v>
      </c>
      <c r="J24" s="108">
        <f>SV_LO_1516_1a!J26/SV_LO_1516_1a!$O26*100</f>
        <v>0.4</v>
      </c>
      <c r="K24" s="107">
        <f>SV_LO_1516_1a!K26/SV_LO_1516_1a!$O26*100</f>
        <v>76.96</v>
      </c>
      <c r="L24" s="107">
        <f>SV_LO_1516_1a!L26/SV_LO_1516_1a!$O26*100</f>
        <v>19.52</v>
      </c>
      <c r="M24" s="108">
        <f>SV_LO_1516_1a!M26/SV_LO_1516_1a!$O26*100</f>
        <v>2.373333333333333</v>
      </c>
      <c r="N24" s="108">
        <f>SV_LO_1516_1a!N26/SV_LO_1516_1a!$O26*100</f>
        <v>0.7466666666666667</v>
      </c>
      <c r="O24" s="121">
        <f>SV_LO_1516_1a!O26/SV_LO_1516_1a!$O26*100</f>
        <v>100</v>
      </c>
      <c r="P24" s="119">
        <f>SV_LO_1516_1a!P26/SV_LO_1516_1a!$V26*100</f>
        <v>0</v>
      </c>
      <c r="Q24" s="119">
        <f>SV_LO_1516_1a!Q26/SV_LO_1516_1a!$V26*100</f>
        <v>0.34071550255536626</v>
      </c>
      <c r="R24" s="107">
        <f>SV_LO_1516_1a!R26/SV_LO_1516_1a!$V26*100</f>
        <v>74.31529288428777</v>
      </c>
      <c r="S24" s="107">
        <f>SV_LO_1516_1a!S26/SV_LO_1516_1a!$V26*100</f>
        <v>21.832001048355394</v>
      </c>
      <c r="T24" s="108">
        <f>SV_LO_1516_1a!T26/SV_LO_1516_1a!$V26*100</f>
        <v>2.581575153977198</v>
      </c>
      <c r="U24" s="108">
        <f>SV_LO_1516_1a!U26/SV_LO_1516_1a!$V26*100</f>
        <v>0.9304154108242695</v>
      </c>
      <c r="V24" s="107">
        <f>SV_LO_1516_1a!V26/SV_LO_1516_1a!$V26*100</f>
        <v>100</v>
      </c>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4"/>
      <c r="AZ24" s="24"/>
      <c r="BA24" s="24"/>
      <c r="BB24" s="24"/>
      <c r="BC24" s="24"/>
    </row>
    <row r="25" spans="1:55" ht="12.75">
      <c r="A25" s="2" t="s">
        <v>14</v>
      </c>
      <c r="B25" s="122">
        <f>SV_LO_1516_1a!B27/SV_LO_1516_1a!$H27*100</f>
        <v>0</v>
      </c>
      <c r="C25" s="112">
        <f>SV_LO_1516_1a!C27/SV_LO_1516_1a!$H27*100</f>
        <v>0.3899220155968806</v>
      </c>
      <c r="D25" s="111">
        <f>SV_LO_1516_1a!D27/SV_LO_1516_1a!$H27*100</f>
        <v>65.80683863227354</v>
      </c>
      <c r="E25" s="111">
        <f>SV_LO_1516_1a!E27/SV_LO_1516_1a!$H27*100</f>
        <v>28.404319136172766</v>
      </c>
      <c r="F25" s="22">
        <f>SV_LO_1516_1a!F27/SV_LO_1516_1a!$H27*100</f>
        <v>4.679064187162568</v>
      </c>
      <c r="G25" s="22">
        <f>SV_LO_1516_1a!G27/SV_LO_1516_1a!$H27*100</f>
        <v>0.7198560287942412</v>
      </c>
      <c r="H25" s="111">
        <f>SV_LO_1516_1a!H27/SV_LO_1516_1a!$H27*100</f>
        <v>100</v>
      </c>
      <c r="I25" s="122">
        <f>SV_LO_1516_1a!I27/SV_LO_1516_1a!$O27*100</f>
        <v>0</v>
      </c>
      <c r="J25" s="112">
        <f>SV_LO_1516_1a!J27/SV_LO_1516_1a!$O27*100</f>
        <v>0.668693009118541</v>
      </c>
      <c r="K25" s="111">
        <f>SV_LO_1516_1a!K27/SV_LO_1516_1a!$O27*100</f>
        <v>68.75379939209726</v>
      </c>
      <c r="L25" s="111">
        <f>SV_LO_1516_1a!L27/SV_LO_1516_1a!$O27*100</f>
        <v>25.349544072948326</v>
      </c>
      <c r="M25" s="112">
        <f>SV_LO_1516_1a!M27/SV_LO_1516_1a!$O27*100</f>
        <v>4.832826747720365</v>
      </c>
      <c r="N25" s="22">
        <f>SV_LO_1516_1a!N27/SV_LO_1516_1a!$O27*100</f>
        <v>0.3951367781155016</v>
      </c>
      <c r="O25" s="113">
        <f>SV_LO_1516_1a!O27/SV_LO_1516_1a!$O27*100</f>
        <v>100</v>
      </c>
      <c r="P25" s="114">
        <f>SV_LO_1516_1a!P27/SV_LO_1516_1a!$V27*100</f>
        <v>0</v>
      </c>
      <c r="Q25" s="114">
        <f>SV_LO_1516_1a!Q27/SV_LO_1516_1a!$V27*100</f>
        <v>0.5283816425120773</v>
      </c>
      <c r="R25" s="111">
        <f>SV_LO_1516_1a!R27/SV_LO_1516_1a!$V27*100</f>
        <v>67.27053140096618</v>
      </c>
      <c r="S25" s="111">
        <f>SV_LO_1516_1a!S27/SV_LO_1516_1a!$V27*100</f>
        <v>26.88707729468599</v>
      </c>
      <c r="T25" s="22">
        <f>SV_LO_1516_1a!T27/SV_LO_1516_1a!$V27*100</f>
        <v>4.755434782608696</v>
      </c>
      <c r="U25" s="22">
        <f>SV_LO_1516_1a!U27/SV_LO_1516_1a!$V27*100</f>
        <v>0.5585748792270531</v>
      </c>
      <c r="V25" s="111">
        <f>SV_LO_1516_1a!V27/SV_LO_1516_1a!$V27*100</f>
        <v>100</v>
      </c>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4"/>
      <c r="AZ25" s="24"/>
      <c r="BA25" s="24"/>
      <c r="BB25" s="24"/>
      <c r="BC25" s="24"/>
    </row>
    <row r="26" spans="1:55" ht="12.75">
      <c r="A26" s="2" t="s">
        <v>15</v>
      </c>
      <c r="B26" s="122">
        <f>SV_LO_1516_1a!B28/SV_LO_1516_1a!$H28*100</f>
        <v>0.06510416666666666</v>
      </c>
      <c r="C26" s="112">
        <f>SV_LO_1516_1a!C28/SV_LO_1516_1a!$H28*100</f>
        <v>0.7486979166666667</v>
      </c>
      <c r="D26" s="111">
        <f>SV_LO_1516_1a!D28/SV_LO_1516_1a!$H28*100</f>
        <v>58.561197916666664</v>
      </c>
      <c r="E26" s="111">
        <f>SV_LO_1516_1a!E28/SV_LO_1516_1a!$H28*100</f>
        <v>32.55208333333333</v>
      </c>
      <c r="F26" s="22">
        <f>SV_LO_1516_1a!F28/SV_LO_1516_1a!$H28*100</f>
        <v>7.03125</v>
      </c>
      <c r="G26" s="22">
        <f>SV_LO_1516_1a!G28/SV_LO_1516_1a!$H28*100</f>
        <v>1.0416666666666665</v>
      </c>
      <c r="H26" s="111">
        <f>SV_LO_1516_1a!H28/SV_LO_1516_1a!$H28*100</f>
        <v>100</v>
      </c>
      <c r="I26" s="122">
        <f>SV_LO_1516_1a!I28/SV_LO_1516_1a!$O28*100</f>
        <v>0.03347840642785404</v>
      </c>
      <c r="J26" s="112">
        <f>SV_LO_1516_1a!J28/SV_LO_1516_1a!$O28*100</f>
        <v>0.6026113157013726</v>
      </c>
      <c r="K26" s="111">
        <f>SV_LO_1516_1a!K28/SV_LO_1516_1a!$O28*100</f>
        <v>63.57549380649481</v>
      </c>
      <c r="L26" s="111">
        <f>SV_LO_1516_1a!L28/SV_LO_1516_1a!$O28*100</f>
        <v>27.88751255440241</v>
      </c>
      <c r="M26" s="112">
        <f>SV_LO_1516_1a!M28/SV_LO_1516_1a!$O28*100</f>
        <v>7.164378975560763</v>
      </c>
      <c r="N26" s="22">
        <f>SV_LO_1516_1a!N28/SV_LO_1516_1a!$O28*100</f>
        <v>0.7365249414127887</v>
      </c>
      <c r="O26" s="113">
        <f>SV_LO_1516_1a!O28/SV_LO_1516_1a!$O28*100</f>
        <v>100</v>
      </c>
      <c r="P26" s="114">
        <f>SV_LO_1516_1a!P28/SV_LO_1516_1a!$V28*100</f>
        <v>0.04951312097705893</v>
      </c>
      <c r="Q26" s="114">
        <f>SV_LO_1516_1a!Q28/SV_LO_1516_1a!$V28*100</f>
        <v>0.6766793200198052</v>
      </c>
      <c r="R26" s="111">
        <f>SV_LO_1516_1a!R28/SV_LO_1516_1a!$V28*100</f>
        <v>61.03317379105463</v>
      </c>
      <c r="S26" s="111">
        <f>SV_LO_1516_1a!S28/SV_LO_1516_1a!$V28*100</f>
        <v>30.252516916983</v>
      </c>
      <c r="T26" s="22">
        <f>SV_LO_1516_1a!T28/SV_LO_1516_1a!$V28*100</f>
        <v>7.096880673378446</v>
      </c>
      <c r="U26" s="22">
        <f>SV_LO_1516_1a!U28/SV_LO_1516_1a!$V28*100</f>
        <v>0.8912361775870606</v>
      </c>
      <c r="V26" s="111">
        <f>SV_LO_1516_1a!V28/SV_LO_1516_1a!$V28*100</f>
        <v>100</v>
      </c>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4"/>
      <c r="AZ26" s="24"/>
      <c r="BA26" s="24"/>
      <c r="BB26" s="24"/>
      <c r="BC26" s="24"/>
    </row>
    <row r="27" spans="1:55" ht="12.75">
      <c r="A27" s="2" t="s">
        <v>16</v>
      </c>
      <c r="B27" s="122">
        <f>SV_LO_1516_1a!B29/SV_LO_1516_1a!$H29*100</f>
        <v>0.07032348804500703</v>
      </c>
      <c r="C27" s="112">
        <f>SV_LO_1516_1a!C29/SV_LO_1516_1a!$H29*100</f>
        <v>0.9142053445850914</v>
      </c>
      <c r="D27" s="111">
        <f>SV_LO_1516_1a!D29/SV_LO_1516_1a!$H29*100</f>
        <v>55.09845288326301</v>
      </c>
      <c r="E27" s="111">
        <f>SV_LO_1516_1a!E29/SV_LO_1516_1a!$H29*100</f>
        <v>34.353023909985936</v>
      </c>
      <c r="F27" s="22">
        <f>SV_LO_1516_1a!F29/SV_LO_1516_1a!$H29*100</f>
        <v>8.614627285513361</v>
      </c>
      <c r="G27" s="22">
        <f>SV_LO_1516_1a!G29/SV_LO_1516_1a!$H29*100</f>
        <v>0.949367088607595</v>
      </c>
      <c r="H27" s="111">
        <f>SV_LO_1516_1a!H29/SV_LO_1516_1a!$H29*100</f>
        <v>100</v>
      </c>
      <c r="I27" s="122">
        <f>SV_LO_1516_1a!I29/SV_LO_1516_1a!$O29*100</f>
        <v>0.07272727272727272</v>
      </c>
      <c r="J27" s="112">
        <f>SV_LO_1516_1a!J29/SV_LO_1516_1a!$O29*100</f>
        <v>0.8363636363636363</v>
      </c>
      <c r="K27" s="111">
        <f>SV_LO_1516_1a!K29/SV_LO_1516_1a!$O29*100</f>
        <v>58.18181818181818</v>
      </c>
      <c r="L27" s="111">
        <f>SV_LO_1516_1a!L29/SV_LO_1516_1a!$O29*100</f>
        <v>32.18181818181819</v>
      </c>
      <c r="M27" s="112">
        <f>SV_LO_1516_1a!M29/SV_LO_1516_1a!$O29*100</f>
        <v>8.036363636363635</v>
      </c>
      <c r="N27" s="22">
        <f>SV_LO_1516_1a!N29/SV_LO_1516_1a!$O29*100</f>
        <v>0.6909090909090909</v>
      </c>
      <c r="O27" s="113">
        <f>SV_LO_1516_1a!O29/SV_LO_1516_1a!$O29*100</f>
        <v>100</v>
      </c>
      <c r="P27" s="114">
        <f>SV_LO_1516_1a!P29/SV_LO_1516_1a!$V29*100</f>
        <v>0.07150518412584912</v>
      </c>
      <c r="Q27" s="114">
        <f>SV_LO_1516_1a!Q29/SV_LO_1516_1a!$V29*100</f>
        <v>0.8759385055416519</v>
      </c>
      <c r="R27" s="111">
        <f>SV_LO_1516_1a!R29/SV_LO_1516_1a!$V29*100</f>
        <v>56.614229531641044</v>
      </c>
      <c r="S27" s="111">
        <f>SV_LO_1516_1a!S29/SV_LO_1516_1a!$V29*100</f>
        <v>33.28566321058277</v>
      </c>
      <c r="T27" s="22">
        <f>SV_LO_1516_1a!T29/SV_LO_1516_1a!$V29*100</f>
        <v>8.330353950661424</v>
      </c>
      <c r="U27" s="22">
        <f>SV_LO_1516_1a!U29/SV_LO_1516_1a!$V29*100</f>
        <v>0.8223096174472649</v>
      </c>
      <c r="V27" s="111">
        <f>SV_LO_1516_1a!V29/SV_LO_1516_1a!$V29*100</f>
        <v>100</v>
      </c>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4"/>
      <c r="AZ27" s="24"/>
      <c r="BA27" s="24"/>
      <c r="BB27" s="24"/>
      <c r="BC27" s="24"/>
    </row>
    <row r="28" spans="1:55" ht="12.75">
      <c r="A28" s="2" t="s">
        <v>17</v>
      </c>
      <c r="B28" s="122">
        <f>SV_LO_1516_1a!B30/SV_LO_1516_1a!$H30*100</f>
        <v>0.23428348301444746</v>
      </c>
      <c r="C28" s="112">
        <f>SV_LO_1516_1a!C30/SV_LO_1516_1a!$H30*100</f>
        <v>1.0933229207340882</v>
      </c>
      <c r="D28" s="111">
        <f>SV_LO_1516_1a!D30/SV_LO_1516_1a!$H30*100</f>
        <v>52.86997266692698</v>
      </c>
      <c r="E28" s="111">
        <f>SV_LO_1516_1a!E30/SV_LO_1516_1a!$H30*100</f>
        <v>37.91487700117141</v>
      </c>
      <c r="F28" s="22">
        <f>SV_LO_1516_1a!F30/SV_LO_1516_1a!$H30*100</f>
        <v>7.536118703631393</v>
      </c>
      <c r="G28" s="22">
        <f>SV_LO_1516_1a!G30/SV_LO_1516_1a!$H30*100</f>
        <v>0.35142522452167124</v>
      </c>
      <c r="H28" s="111">
        <f>SV_LO_1516_1a!H30/SV_LO_1516_1a!$H30*100</f>
        <v>100</v>
      </c>
      <c r="I28" s="122">
        <f>SV_LO_1516_1a!I30/SV_LO_1516_1a!$O30*100</f>
        <v>0.20408163265306123</v>
      </c>
      <c r="J28" s="112">
        <f>SV_LO_1516_1a!J30/SV_LO_1516_1a!$O30*100</f>
        <v>0.5714285714285714</v>
      </c>
      <c r="K28" s="111">
        <f>SV_LO_1516_1a!K30/SV_LO_1516_1a!$O30*100</f>
        <v>55.55102040816327</v>
      </c>
      <c r="L28" s="111">
        <f>SV_LO_1516_1a!L30/SV_LO_1516_1a!$O30*100</f>
        <v>36</v>
      </c>
      <c r="M28" s="112">
        <f>SV_LO_1516_1a!M30/SV_LO_1516_1a!$O30*100</f>
        <v>7.428571428571429</v>
      </c>
      <c r="N28" s="22">
        <f>SV_LO_1516_1a!N30/SV_LO_1516_1a!$O30*100</f>
        <v>0.24489795918367346</v>
      </c>
      <c r="O28" s="113">
        <f>SV_LO_1516_1a!O30/SV_LO_1516_1a!$O30*100</f>
        <v>100</v>
      </c>
      <c r="P28" s="114">
        <f>SV_LO_1516_1a!P30/SV_LO_1516_1a!$V30*100</f>
        <v>0.2195170624625823</v>
      </c>
      <c r="Q28" s="114">
        <f>SV_LO_1516_1a!Q30/SV_LO_1516_1a!$V30*100</f>
        <v>0.8381560566753142</v>
      </c>
      <c r="R28" s="111">
        <f>SV_LO_1516_1a!R30/SV_LO_1516_1a!$V30*100</f>
        <v>54.180802235082815</v>
      </c>
      <c r="S28" s="111">
        <f>SV_LO_1516_1a!S30/SV_LO_1516_1a!$V30*100</f>
        <v>36.97864697665137</v>
      </c>
      <c r="T28" s="22">
        <f>SV_LO_1516_1a!T30/SV_LO_1516_1a!$V30*100</f>
        <v>7.483536220315306</v>
      </c>
      <c r="U28" s="22">
        <f>SV_LO_1516_1a!U30/SV_LO_1516_1a!$V30*100</f>
        <v>0.29934144881261227</v>
      </c>
      <c r="V28" s="111">
        <f>SV_LO_1516_1a!V30/SV_LO_1516_1a!$V30*100</f>
        <v>100</v>
      </c>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4"/>
      <c r="AZ28" s="24"/>
      <c r="BA28" s="24"/>
      <c r="BB28" s="24"/>
      <c r="BC28" s="24"/>
    </row>
    <row r="29" spans="1:55" ht="12.75">
      <c r="A29" s="2" t="s">
        <v>18</v>
      </c>
      <c r="B29" s="122">
        <f>SV_LO_1516_1a!B31/SV_LO_1516_1a!$H31*100</f>
        <v>0.19646365422396855</v>
      </c>
      <c r="C29" s="112">
        <f>SV_LO_1516_1a!C31/SV_LO_1516_1a!$H31*100</f>
        <v>1.031434184675835</v>
      </c>
      <c r="D29" s="111">
        <f>SV_LO_1516_1a!D31/SV_LO_1516_1a!$H31*100</f>
        <v>55.992141453831046</v>
      </c>
      <c r="E29" s="111">
        <f>SV_LO_1516_1a!E31/SV_LO_1516_1a!$H31*100</f>
        <v>35.55992141453831</v>
      </c>
      <c r="F29" s="22">
        <f>SV_LO_1516_1a!F31/SV_LO_1516_1a!$H31*100</f>
        <v>7.072691552062868</v>
      </c>
      <c r="G29" s="22">
        <f>SV_LO_1516_1a!G31/SV_LO_1516_1a!$H31*100</f>
        <v>0.14734774066797643</v>
      </c>
      <c r="H29" s="111">
        <f>SV_LO_1516_1a!H31/SV_LO_1516_1a!$H31*100</f>
        <v>100</v>
      </c>
      <c r="I29" s="122">
        <f>SV_LO_1516_1a!I31/SV_LO_1516_1a!$O31*100</f>
        <v>0.1926782273603083</v>
      </c>
      <c r="J29" s="112">
        <f>SV_LO_1516_1a!J31/SV_LO_1516_1a!$O31*100</f>
        <v>1.0115606936416186</v>
      </c>
      <c r="K29" s="111">
        <f>SV_LO_1516_1a!K31/SV_LO_1516_1a!$O31*100</f>
        <v>59.00770712909441</v>
      </c>
      <c r="L29" s="111">
        <f>SV_LO_1516_1a!L31/SV_LO_1516_1a!$O31*100</f>
        <v>33.81502890173411</v>
      </c>
      <c r="M29" s="112">
        <f>SV_LO_1516_1a!M31/SV_LO_1516_1a!$O31*100</f>
        <v>5.732177263969172</v>
      </c>
      <c r="N29" s="22">
        <f>SV_LO_1516_1a!N31/SV_LO_1516_1a!$O31*100</f>
        <v>0.24084778420038533</v>
      </c>
      <c r="O29" s="113">
        <f>SV_LO_1516_1a!O31/SV_LO_1516_1a!$O31*100</f>
        <v>100</v>
      </c>
      <c r="P29" s="114">
        <f>SV_LO_1516_1a!P31/SV_LO_1516_1a!$V31*100</f>
        <v>0.19455252918287938</v>
      </c>
      <c r="Q29" s="114">
        <f>SV_LO_1516_1a!Q31/SV_LO_1516_1a!$V31*100</f>
        <v>1.0214007782101167</v>
      </c>
      <c r="R29" s="111">
        <f>SV_LO_1516_1a!R31/SV_LO_1516_1a!$V31*100</f>
        <v>57.514591439688715</v>
      </c>
      <c r="S29" s="111">
        <f>SV_LO_1516_1a!S31/SV_LO_1516_1a!$V31*100</f>
        <v>34.67898832684825</v>
      </c>
      <c r="T29" s="22">
        <f>SV_LO_1516_1a!T31/SV_LO_1516_1a!$V31*100</f>
        <v>6.395914396887159</v>
      </c>
      <c r="U29" s="22">
        <f>SV_LO_1516_1a!U31/SV_LO_1516_1a!$V31*100</f>
        <v>0.19455252918287938</v>
      </c>
      <c r="V29" s="111">
        <f>SV_LO_1516_1a!V31/SV_LO_1516_1a!$V31*100</f>
        <v>100</v>
      </c>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4"/>
      <c r="AZ29" s="24"/>
      <c r="BA29" s="24"/>
      <c r="BB29" s="24"/>
      <c r="BC29" s="24"/>
    </row>
    <row r="30" spans="1:55" ht="12.75">
      <c r="A30" s="12"/>
      <c r="B30" s="115">
        <f>SV_LO_1516_1a!B32/SV_LO_1516_1a!$H32*100</f>
        <v>0.078971119133574</v>
      </c>
      <c r="C30" s="116">
        <f>SV_LO_1516_1a!C32/SV_LO_1516_1a!$H32*100</f>
        <v>0.6881768953068592</v>
      </c>
      <c r="D30" s="117">
        <f>SV_LO_1516_1a!D32/SV_LO_1516_1a!$H32*100</f>
        <v>61.14056859205776</v>
      </c>
      <c r="E30" s="117">
        <f>SV_LO_1516_1a!E32/SV_LO_1516_1a!$H32*100</f>
        <v>31.323330324909747</v>
      </c>
      <c r="F30" s="116">
        <f>SV_LO_1516_1a!F32/SV_LO_1516_1a!$H32*100</f>
        <v>5.990523465703971</v>
      </c>
      <c r="G30" s="116">
        <f>SV_LO_1516_1a!G32/SV_LO_1516_1a!$H32*100</f>
        <v>0.7784296028880866</v>
      </c>
      <c r="H30" s="117">
        <f>SV_LO_1516_1a!H32/SV_LO_1516_1a!$H32*100</f>
        <v>100</v>
      </c>
      <c r="I30" s="123">
        <f>SV_LO_1516_1a!I32/SV_LO_1516_1a!$O32*100</f>
        <v>0.06935213546783794</v>
      </c>
      <c r="J30" s="116">
        <f>SV_LO_1516_1a!J32/SV_LO_1516_1a!$O32*100</f>
        <v>0.6530659423221407</v>
      </c>
      <c r="K30" s="117">
        <f>SV_LO_1516_1a!K32/SV_LO_1516_1a!$O32*100</f>
        <v>64.91937814251864</v>
      </c>
      <c r="L30" s="117">
        <f>SV_LO_1516_1a!L32/SV_LO_1516_1a!$O32*100</f>
        <v>28.133849621452928</v>
      </c>
      <c r="M30" s="116">
        <f>SV_LO_1516_1a!M32/SV_LO_1516_1a!$O32*100</f>
        <v>5.686875108362711</v>
      </c>
      <c r="N30" s="116">
        <f>SV_LO_1516_1a!N32/SV_LO_1516_1a!$O32*100</f>
        <v>0.537479049875744</v>
      </c>
      <c r="O30" s="118">
        <f>SV_LO_1516_1a!O32/SV_LO_1516_1a!$O32*100</f>
        <v>100</v>
      </c>
      <c r="P30" s="116">
        <f>SV_LO_1516_1a!P32/SV_LO_1516_1a!$V32*100</f>
        <v>0.07421997659216123</v>
      </c>
      <c r="Q30" s="120">
        <f>SV_LO_1516_1a!Q32/SV_LO_1516_1a!$V32*100</f>
        <v>0.670834403813765</v>
      </c>
      <c r="R30" s="117">
        <f>SV_LO_1516_1a!R32/SV_LO_1516_1a!$V32*100</f>
        <v>63.00705089777625</v>
      </c>
      <c r="S30" s="117">
        <f>SV_LO_1516_1a!S32/SV_LO_1516_1a!$V32*100</f>
        <v>29.747937541035085</v>
      </c>
      <c r="T30" s="116">
        <f>SV_LO_1516_1a!T32/SV_LO_1516_1a!$V32*100</f>
        <v>5.840541234906226</v>
      </c>
      <c r="U30" s="116">
        <f>SV_LO_1516_1a!U32/SV_LO_1516_1a!$V32*100</f>
        <v>0.6594159458765094</v>
      </c>
      <c r="V30" s="117">
        <f>SV_LO_1516_1a!V32/SV_LO_1516_1a!$V32*100</f>
        <v>100</v>
      </c>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4"/>
      <c r="AZ30" s="24"/>
      <c r="BA30" s="24"/>
      <c r="BB30" s="24"/>
      <c r="BC30" s="24"/>
    </row>
    <row r="31" spans="2:52" ht="12.75">
      <c r="B31" s="22"/>
      <c r="C31" s="22"/>
      <c r="D31" s="22"/>
      <c r="E31" s="22"/>
      <c r="F31" s="22"/>
      <c r="G31" s="22"/>
      <c r="H31" s="22"/>
      <c r="I31" s="22"/>
      <c r="J31" s="22"/>
      <c r="K31" s="22"/>
      <c r="L31" s="22"/>
      <c r="M31" s="112"/>
      <c r="N31" s="22"/>
      <c r="O31" s="22"/>
      <c r="P31" s="124"/>
      <c r="Q31" s="124"/>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4"/>
      <c r="AW31" s="24"/>
      <c r="AX31" s="24"/>
      <c r="AY31" s="24"/>
      <c r="AZ31" s="24"/>
    </row>
    <row r="32" spans="16:52" ht="12.75">
      <c r="P32" s="20"/>
      <c r="Q32" s="21"/>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4"/>
      <c r="AW32" s="24"/>
      <c r="AX32" s="24"/>
      <c r="AY32" s="24"/>
      <c r="AZ32" s="24"/>
    </row>
    <row r="33" spans="1:52" ht="12.75">
      <c r="A33" s="137" t="s">
        <v>21</v>
      </c>
      <c r="B33" s="137"/>
      <c r="C33" s="137"/>
      <c r="D33" s="137"/>
      <c r="E33" s="137"/>
      <c r="F33" s="137"/>
      <c r="G33" s="137"/>
      <c r="H33" s="137"/>
      <c r="I33" s="137"/>
      <c r="J33" s="137"/>
      <c r="K33" s="137"/>
      <c r="L33" s="137"/>
      <c r="M33" s="137"/>
      <c r="N33" s="137"/>
      <c r="O33" s="137"/>
      <c r="P33" s="137"/>
      <c r="Q33" s="137"/>
      <c r="R33" s="137"/>
      <c r="S33" s="137"/>
      <c r="T33" s="137"/>
      <c r="U33" s="137"/>
      <c r="V33" s="137"/>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4"/>
      <c r="AW33" s="24"/>
      <c r="AX33" s="24"/>
      <c r="AY33" s="24"/>
      <c r="AZ33" s="24"/>
    </row>
    <row r="34" spans="1:52" ht="13.5" thickBot="1">
      <c r="A34" s="2"/>
      <c r="B34" s="2"/>
      <c r="M34" s="3"/>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4"/>
      <c r="AW34" s="24"/>
      <c r="AX34" s="24"/>
      <c r="AY34" s="24"/>
      <c r="AZ34" s="24"/>
    </row>
    <row r="35" spans="1:52" ht="12.75">
      <c r="A35" s="5"/>
      <c r="B35" s="132" t="s">
        <v>2</v>
      </c>
      <c r="C35" s="133"/>
      <c r="D35" s="133"/>
      <c r="E35" s="133"/>
      <c r="F35" s="133"/>
      <c r="G35" s="133"/>
      <c r="H35" s="138"/>
      <c r="I35" s="132" t="s">
        <v>3</v>
      </c>
      <c r="J35" s="133"/>
      <c r="K35" s="133"/>
      <c r="L35" s="133"/>
      <c r="M35" s="133"/>
      <c r="N35" s="133"/>
      <c r="O35" s="138"/>
      <c r="P35" s="132" t="s">
        <v>4</v>
      </c>
      <c r="Q35" s="133"/>
      <c r="R35" s="133"/>
      <c r="S35" s="133"/>
      <c r="T35" s="133"/>
      <c r="U35" s="133"/>
      <c r="V35" s="133"/>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4"/>
      <c r="AW35" s="24"/>
      <c r="AX35" s="24"/>
      <c r="AY35" s="24"/>
      <c r="AZ35" s="24"/>
    </row>
    <row r="36" spans="1:55" ht="12.75">
      <c r="A36" s="2"/>
      <c r="B36" s="135" t="s">
        <v>5</v>
      </c>
      <c r="C36" s="136"/>
      <c r="D36" s="6" t="s">
        <v>6</v>
      </c>
      <c r="E36" s="131" t="s">
        <v>7</v>
      </c>
      <c r="F36" s="131"/>
      <c r="G36" s="131"/>
      <c r="H36" s="7" t="s">
        <v>4</v>
      </c>
      <c r="I36" s="135" t="s">
        <v>5</v>
      </c>
      <c r="J36" s="136"/>
      <c r="K36" s="2" t="s">
        <v>6</v>
      </c>
      <c r="L36" s="134" t="s">
        <v>7</v>
      </c>
      <c r="M36" s="131"/>
      <c r="N36" s="131"/>
      <c r="O36" s="7" t="s">
        <v>4</v>
      </c>
      <c r="P36" s="135" t="s">
        <v>5</v>
      </c>
      <c r="Q36" s="136"/>
      <c r="R36" s="2" t="s">
        <v>6</v>
      </c>
      <c r="S36" s="134" t="s">
        <v>7</v>
      </c>
      <c r="T36" s="131"/>
      <c r="U36" s="131"/>
      <c r="V36" s="7" t="s">
        <v>4</v>
      </c>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4"/>
      <c r="AZ36" s="24"/>
      <c r="BA36" s="24"/>
      <c r="BB36" s="24"/>
      <c r="BC36" s="24"/>
    </row>
    <row r="37" spans="1:55" ht="13.5">
      <c r="A37" s="8" t="s">
        <v>8</v>
      </c>
      <c r="B37" s="73" t="s">
        <v>43</v>
      </c>
      <c r="C37" s="77">
        <v>1</v>
      </c>
      <c r="D37" s="9" t="s">
        <v>9</v>
      </c>
      <c r="E37" s="8" t="s">
        <v>10</v>
      </c>
      <c r="F37" s="8" t="s">
        <v>11</v>
      </c>
      <c r="G37" s="8" t="s">
        <v>12</v>
      </c>
      <c r="H37" s="10"/>
      <c r="I37" s="72" t="s">
        <v>43</v>
      </c>
      <c r="J37" s="77">
        <v>1</v>
      </c>
      <c r="K37" s="9">
        <v>0</v>
      </c>
      <c r="L37" s="8" t="s">
        <v>10</v>
      </c>
      <c r="M37" s="8" t="s">
        <v>11</v>
      </c>
      <c r="N37" s="8" t="s">
        <v>12</v>
      </c>
      <c r="O37" s="10"/>
      <c r="P37" s="72" t="s">
        <v>43</v>
      </c>
      <c r="Q37" s="77">
        <v>1</v>
      </c>
      <c r="R37" s="9" t="s">
        <v>9</v>
      </c>
      <c r="S37" s="8" t="s">
        <v>10</v>
      </c>
      <c r="T37" s="8" t="s">
        <v>11</v>
      </c>
      <c r="U37" s="8" t="s">
        <v>12</v>
      </c>
      <c r="V37" s="10"/>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4"/>
      <c r="AZ37" s="24"/>
      <c r="BA37" s="24"/>
      <c r="BB37" s="24"/>
      <c r="BC37" s="24"/>
    </row>
    <row r="38" spans="1:55" ht="12.75">
      <c r="A38" s="11" t="s">
        <v>13</v>
      </c>
      <c r="B38" s="107">
        <f>SV_LO_1516_1a!B42/SV_LO_1516_1a!$H42*100</f>
        <v>0</v>
      </c>
      <c r="C38" s="108">
        <f>SV_LO_1516_1a!C42/SV_LO_1516_1a!$H42*100</f>
        <v>0.4694096976372171</v>
      </c>
      <c r="D38" s="107">
        <f>SV_LO_1516_1a!D42/SV_LO_1516_1a!$H42*100</f>
        <v>89.22455615870768</v>
      </c>
      <c r="E38" s="107">
        <f>SV_LO_1516_1a!E42/SV_LO_1516_1a!$H42*100</f>
        <v>9.674035612199408</v>
      </c>
      <c r="F38" s="108">
        <f>SV_LO_1516_1a!F42/SV_LO_1516_1a!$H42*100</f>
        <v>0.4982561036372696</v>
      </c>
      <c r="G38" s="108">
        <f>SV_LO_1516_1a!G42/SV_LO_1516_1a!$H42*100</f>
        <v>0.13374242781842496</v>
      </c>
      <c r="H38" s="107">
        <f>SV_LO_1516_1a!H42/SV_LO_1516_1a!$H42*100</f>
        <v>100</v>
      </c>
      <c r="I38" s="107">
        <f>SV_LO_1516_1a!I42/SV_LO_1516_1a!$O42*100</f>
        <v>0</v>
      </c>
      <c r="J38" s="108">
        <f>SV_LO_1516_1a!J42/SV_LO_1516_1a!$O42*100</f>
        <v>0.751407180720258</v>
      </c>
      <c r="K38" s="107">
        <f>SV_LO_1516_1a!K42/SV_LO_1516_1a!$O42*100</f>
        <v>91.16891633422591</v>
      </c>
      <c r="L38" s="107">
        <f>SV_LO_1516_1a!L42/SV_LO_1516_1a!$O42*100</f>
        <v>7.541395704683317</v>
      </c>
      <c r="M38" s="108">
        <f>SV_LO_1516_1a!M42/SV_LO_1516_1a!$O42*100</f>
        <v>0.45357669818022844</v>
      </c>
      <c r="N38" s="108">
        <f>SV_LO_1516_1a!N42/SV_LO_1516_1a!$O42*100</f>
        <v>0.08470408219028362</v>
      </c>
      <c r="O38" s="121">
        <f>SV_LO_1516_1a!O42/SV_LO_1516_1a!$O42*100</f>
        <v>100</v>
      </c>
      <c r="P38" s="119">
        <f>SV_LO_1516_1a!P42/SV_LO_1516_1a!$V42*100</f>
        <v>0</v>
      </c>
      <c r="Q38" s="119">
        <f>SV_LO_1516_1a!Q42/SV_LO_1516_1a!$V42*100</f>
        <v>0.6075122773681605</v>
      </c>
      <c r="R38" s="107">
        <f>SV_LO_1516_1a!R42/SV_LO_1516_1a!$V42*100</f>
        <v>90.17676733885536</v>
      </c>
      <c r="S38" s="107">
        <f>SV_LO_1516_1a!S42/SV_LO_1516_1a!$V42*100</f>
        <v>8.629618230720853</v>
      </c>
      <c r="T38" s="108">
        <f>SV_LO_1516_1a!T42/SV_LO_1516_1a!$V42*100</f>
        <v>0.47637526595388796</v>
      </c>
      <c r="U38" s="108">
        <f>SV_LO_1516_1a!U42/SV_LO_1516_1a!$V42*100</f>
        <v>0.10972688710173824</v>
      </c>
      <c r="V38" s="107">
        <f>SV_LO_1516_1a!V42/SV_LO_1516_1a!$V42*100</f>
        <v>100</v>
      </c>
      <c r="W38" s="23"/>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4"/>
      <c r="AZ38" s="24"/>
      <c r="BA38" s="24"/>
      <c r="BB38" s="24"/>
      <c r="BC38" s="24"/>
    </row>
    <row r="39" spans="1:55" ht="12.75">
      <c r="A39" s="2" t="s">
        <v>14</v>
      </c>
      <c r="B39" s="111">
        <f>SV_LO_1516_1a!B43/SV_LO_1516_1a!$H43*100</f>
        <v>0.002740326646936315</v>
      </c>
      <c r="C39" s="112">
        <f>SV_LO_1516_1a!C43/SV_LO_1516_1a!$H43*100</f>
        <v>0.6165734955606709</v>
      </c>
      <c r="D39" s="111">
        <f>SV_LO_1516_1a!D43/SV_LO_1516_1a!$H43*100</f>
        <v>87.03277430669736</v>
      </c>
      <c r="E39" s="111">
        <f>SV_LO_1516_1a!E43/SV_LO_1516_1a!$H43*100</f>
        <v>11.388797544667325</v>
      </c>
      <c r="F39" s="22">
        <f>SV_LO_1516_1a!F43/SV_LO_1516_1a!$H43*100</f>
        <v>0.8851255069604297</v>
      </c>
      <c r="G39" s="22">
        <f>SV_LO_1516_1a!G43/SV_LO_1516_1a!$H43*100</f>
        <v>0.0739888194672805</v>
      </c>
      <c r="H39" s="111">
        <f>SV_LO_1516_1a!H43/SV_LO_1516_1a!$H43*100</f>
        <v>100</v>
      </c>
      <c r="I39" s="111">
        <f>SV_LO_1516_1a!I43/SV_LO_1516_1a!$O43*100</f>
        <v>0.0027674766148226048</v>
      </c>
      <c r="J39" s="112">
        <f>SV_LO_1516_1a!J43/SV_LO_1516_1a!$O43*100</f>
        <v>0.7748934521503293</v>
      </c>
      <c r="K39" s="111">
        <f>SV_LO_1516_1a!K43/SV_LO_1516_1a!$O43*100</f>
        <v>88.08878064980351</v>
      </c>
      <c r="L39" s="111">
        <f>SV_LO_1516_1a!L43/SV_LO_1516_1a!$O43*100</f>
        <v>10.2839431006808</v>
      </c>
      <c r="M39" s="112">
        <f>SV_LO_1516_1a!M43/SV_LO_1516_1a!$O43*100</f>
        <v>0.8025682182985553</v>
      </c>
      <c r="N39" s="22">
        <f>SV_LO_1516_1a!N43/SV_LO_1516_1a!$O43*100</f>
        <v>0.04704710245198428</v>
      </c>
      <c r="O39" s="111">
        <f>SV_LO_1516_1a!O43/SV_LO_1516_1a!$O43*100</f>
        <v>100</v>
      </c>
      <c r="P39" s="125">
        <f>SV_LO_1516_1a!P43/SV_LO_1516_1a!$V43*100</f>
        <v>0.0027538347148404153</v>
      </c>
      <c r="Q39" s="114">
        <f>SV_LO_1516_1a!Q43/SV_LO_1516_1a!$V43*100</f>
        <v>0.6953432654972048</v>
      </c>
      <c r="R39" s="111">
        <f>SV_LO_1516_1a!R43/SV_LO_1516_1a!$V43*100</f>
        <v>87.558174758351</v>
      </c>
      <c r="S39" s="111">
        <f>SV_LO_1516_1a!S43/SV_LO_1516_1a!$V43*100</f>
        <v>10.839093437611874</v>
      </c>
      <c r="T39" s="22">
        <f>SV_LO_1516_1a!T43/SV_LO_1516_1a!$V43*100</f>
        <v>0.8440503400985874</v>
      </c>
      <c r="U39" s="22">
        <f>SV_LO_1516_1a!U43/SV_LO_1516_1a!$V43*100</f>
        <v>0.060584363726489135</v>
      </c>
      <c r="V39" s="111">
        <f>SV_LO_1516_1a!V43/SV_LO_1516_1a!$V43*100</f>
        <v>100</v>
      </c>
      <c r="W39" s="23"/>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4"/>
      <c r="AZ39" s="24"/>
      <c r="BA39" s="24"/>
      <c r="BB39" s="24"/>
      <c r="BC39" s="24"/>
    </row>
    <row r="40" spans="1:55" ht="12.75">
      <c r="A40" s="2" t="s">
        <v>15</v>
      </c>
      <c r="B40" s="111">
        <f>SV_LO_1516_1a!B44/SV_LO_1516_1a!$H44*100</f>
        <v>0.011499209429351731</v>
      </c>
      <c r="C40" s="112">
        <f>SV_LO_1516_1a!C44/SV_LO_1516_1a!$H44*100</f>
        <v>1.066551674572373</v>
      </c>
      <c r="D40" s="111">
        <f>SV_LO_1516_1a!D44/SV_LO_1516_1a!$H44*100</f>
        <v>84.37832399022567</v>
      </c>
      <c r="E40" s="111">
        <f>SV_LO_1516_1a!E44/SV_LO_1516_1a!$H44*100</f>
        <v>12.999856259882133</v>
      </c>
      <c r="F40" s="22">
        <f>SV_LO_1516_1a!F44/SV_LO_1516_1a!$H44*100</f>
        <v>1.4115279574529251</v>
      </c>
      <c r="G40" s="22">
        <f>SV_LO_1516_1a!G44/SV_LO_1516_1a!$H44*100</f>
        <v>0.1322409084375449</v>
      </c>
      <c r="H40" s="111">
        <f>SV_LO_1516_1a!H44/SV_LO_1516_1a!$H44*100</f>
        <v>100</v>
      </c>
      <c r="I40" s="111">
        <f>SV_LO_1516_1a!I44/SV_LO_1516_1a!$O44*100</f>
        <v>0.020353570597813446</v>
      </c>
      <c r="J40" s="112">
        <f>SV_LO_1516_1a!J44/SV_LO_1516_1a!$O44*100</f>
        <v>1.035124447545941</v>
      </c>
      <c r="K40" s="111">
        <f>SV_LO_1516_1a!K44/SV_LO_1516_1a!$O44*100</f>
        <v>86.04908118167015</v>
      </c>
      <c r="L40" s="111">
        <f>SV_LO_1516_1a!L44/SV_LO_1516_1a!$O44*100</f>
        <v>11.546289834845313</v>
      </c>
      <c r="M40" s="112">
        <f>SV_LO_1516_1a!M44/SV_LO_1516_1a!$O44*100</f>
        <v>1.2561060711793441</v>
      </c>
      <c r="N40" s="22">
        <f>SV_LO_1516_1a!N44/SV_LO_1516_1a!$O44*100</f>
        <v>0.09304489416143288</v>
      </c>
      <c r="O40" s="111">
        <f>SV_LO_1516_1a!O44/SV_LO_1516_1a!$O44*100</f>
        <v>100</v>
      </c>
      <c r="P40" s="125">
        <f>SV_LO_1516_1a!P44/SV_LO_1516_1a!$V44*100</f>
        <v>0.015901238851063215</v>
      </c>
      <c r="Q40" s="114">
        <f>SV_LO_1516_1a!Q44/SV_LO_1516_1a!$V44*100</f>
        <v>1.0509273313384506</v>
      </c>
      <c r="R40" s="111">
        <f>SV_LO_1516_1a!R44/SV_LO_1516_1a!$V44*100</f>
        <v>85.20895673417466</v>
      </c>
      <c r="S40" s="111">
        <f>SV_LO_1516_1a!S44/SV_LO_1516_1a!$V44*100</f>
        <v>12.27720196018908</v>
      </c>
      <c r="T40" s="22">
        <f>SV_LO_1516_1a!T44/SV_LO_1516_1a!$V44*100</f>
        <v>1.3342584963210316</v>
      </c>
      <c r="U40" s="22">
        <f>SV_LO_1516_1a!U44/SV_LO_1516_1a!$V44*100</f>
        <v>0.11275423912572098</v>
      </c>
      <c r="V40" s="111">
        <f>SV_LO_1516_1a!V44/SV_LO_1516_1a!$V44*100</f>
        <v>100</v>
      </c>
      <c r="W40" s="23"/>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4"/>
      <c r="AZ40" s="24"/>
      <c r="BA40" s="24"/>
      <c r="BB40" s="24"/>
      <c r="BC40" s="24"/>
    </row>
    <row r="41" spans="1:55" ht="12.75">
      <c r="A41" s="2" t="s">
        <v>16</v>
      </c>
      <c r="B41" s="111">
        <f>SV_LO_1516_1a!B45/SV_LO_1516_1a!$H45*100</f>
        <v>0.02074135529941628</v>
      </c>
      <c r="C41" s="112">
        <f>SV_LO_1516_1a!C45/SV_LO_1516_1a!$H45*100</f>
        <v>1.3511511452191176</v>
      </c>
      <c r="D41" s="111">
        <f>SV_LO_1516_1a!D45/SV_LO_1516_1a!$H45*100</f>
        <v>82.80837950754096</v>
      </c>
      <c r="E41" s="111">
        <f>SV_LO_1516_1a!E45/SV_LO_1516_1a!$H45*100</f>
        <v>13.864114492281251</v>
      </c>
      <c r="F41" s="22">
        <f>SV_LO_1516_1a!F45/SV_LO_1516_1a!$H45*100</f>
        <v>1.8370914693768705</v>
      </c>
      <c r="G41" s="22">
        <f>SV_LO_1516_1a!G45/SV_LO_1516_1a!$H45*100</f>
        <v>0.11852203028237873</v>
      </c>
      <c r="H41" s="111">
        <f>SV_LO_1516_1a!H45/SV_LO_1516_1a!$H45*100</f>
        <v>100</v>
      </c>
      <c r="I41" s="111">
        <f>SV_LO_1516_1a!I45/SV_LO_1516_1a!$O45*100</f>
        <v>0.01795170990036801</v>
      </c>
      <c r="J41" s="112">
        <f>SV_LO_1516_1a!J45/SV_LO_1516_1a!$O45*100</f>
        <v>1.1189899171229394</v>
      </c>
      <c r="K41" s="111">
        <f>SV_LO_1516_1a!K45/SV_LO_1516_1a!$O45*100</f>
        <v>84.53759387248301</v>
      </c>
      <c r="L41" s="111">
        <f>SV_LO_1516_1a!L45/SV_LO_1516_1a!$O45*100</f>
        <v>12.530293510456872</v>
      </c>
      <c r="M41" s="112">
        <f>SV_LO_1516_1a!M45/SV_LO_1516_1a!$O45*100</f>
        <v>1.7173802471352064</v>
      </c>
      <c r="N41" s="22">
        <f>SV_LO_1516_1a!N45/SV_LO_1516_1a!$O45*100</f>
        <v>0.07779074290159471</v>
      </c>
      <c r="O41" s="111">
        <f>SV_LO_1516_1a!O45/SV_LO_1516_1a!$O45*100</f>
        <v>100</v>
      </c>
      <c r="P41" s="125">
        <f>SV_LO_1516_1a!P45/SV_LO_1516_1a!$V45*100</f>
        <v>0.019353301971059368</v>
      </c>
      <c r="Q41" s="114">
        <f>SV_LO_1516_1a!Q45/SV_LO_1516_1a!$V45*100</f>
        <v>1.235633895075329</v>
      </c>
      <c r="R41" s="111">
        <f>SV_LO_1516_1a!R45/SV_LO_1516_1a!$V45*100</f>
        <v>83.66879056749836</v>
      </c>
      <c r="S41" s="111">
        <f>SV_LO_1516_1a!S45/SV_LO_1516_1a!$V45*100</f>
        <v>13.200440659798726</v>
      </c>
      <c r="T41" s="22">
        <f>SV_LO_1516_1a!T45/SV_LO_1516_1a!$V45*100</f>
        <v>1.7775263502649914</v>
      </c>
      <c r="U41" s="22">
        <f>SV_LO_1516_1a!U45/SV_LO_1516_1a!$V45*100</f>
        <v>0.0982552253915322</v>
      </c>
      <c r="V41" s="111">
        <f>SV_LO_1516_1a!V45/SV_LO_1516_1a!$V45*100</f>
        <v>100</v>
      </c>
      <c r="W41" s="23"/>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4"/>
      <c r="AZ41" s="24"/>
      <c r="BA41" s="24"/>
      <c r="BB41" s="24"/>
      <c r="BC41" s="24"/>
    </row>
    <row r="42" spans="1:55" ht="12.75">
      <c r="A42" s="2" t="s">
        <v>17</v>
      </c>
      <c r="B42" s="111">
        <f>SV_LO_1516_1a!B46/SV_LO_1516_1a!$H46*100</f>
        <v>0.033882642846142</v>
      </c>
      <c r="C42" s="112">
        <f>SV_LO_1516_1a!C46/SV_LO_1516_1a!$H46*100</f>
        <v>1.5370398891113506</v>
      </c>
      <c r="D42" s="111">
        <f>SV_LO_1516_1a!D46/SV_LO_1516_1a!$H46*100</f>
        <v>81.94671184352379</v>
      </c>
      <c r="E42" s="111">
        <f>SV_LO_1516_1a!E46/SV_LO_1516_1a!$H46*100</f>
        <v>15.006930540582164</v>
      </c>
      <c r="F42" s="22">
        <f>SV_LO_1516_1a!F46/SV_LO_1516_1a!$H46*100</f>
        <v>1.4292314800554442</v>
      </c>
      <c r="G42" s="22">
        <f>SV_LO_1516_1a!G46/SV_LO_1516_1a!$H46*100</f>
        <v>0.04620360388110272</v>
      </c>
      <c r="H42" s="111">
        <f>SV_LO_1516_1a!H46/SV_LO_1516_1a!$H46*100</f>
        <v>100</v>
      </c>
      <c r="I42" s="111">
        <f>SV_LO_1516_1a!I46/SV_LO_1516_1a!$O46*100</f>
        <v>0.025209554421125605</v>
      </c>
      <c r="J42" s="112">
        <f>SV_LO_1516_1a!J46/SV_LO_1516_1a!$O46*100</f>
        <v>1.3487111615302199</v>
      </c>
      <c r="K42" s="111">
        <f>SV_LO_1516_1a!K46/SV_LO_1516_1a!$O46*100</f>
        <v>83.415264385202</v>
      </c>
      <c r="L42" s="111">
        <f>SV_LO_1516_1a!L46/SV_LO_1516_1a!$O46*100</f>
        <v>13.906220457553411</v>
      </c>
      <c r="M42" s="112">
        <f>SV_LO_1516_1a!M46/SV_LO_1516_1a!$O46*100</f>
        <v>1.2762336925694837</v>
      </c>
      <c r="N42" s="22">
        <f>SV_LO_1516_1a!N46/SV_LO_1516_1a!$O46*100</f>
        <v>0.02836074872376631</v>
      </c>
      <c r="O42" s="111">
        <f>SV_LO_1516_1a!O46/SV_LO_1516_1a!$O46*100</f>
        <v>100</v>
      </c>
      <c r="P42" s="125">
        <f>SV_LO_1516_1a!P46/SV_LO_1516_1a!$V46*100</f>
        <v>0.02959547656505553</v>
      </c>
      <c r="Q42" s="114">
        <f>SV_LO_1516_1a!Q46/SV_LO_1516_1a!$V46*100</f>
        <v>1.4439477250424462</v>
      </c>
      <c r="R42" s="111">
        <f>SV_LO_1516_1a!R46/SV_LO_1516_1a!$V46*100</f>
        <v>82.67262729949064</v>
      </c>
      <c r="S42" s="111">
        <f>SV_LO_1516_1a!S46/SV_LO_1516_1a!$V46*100</f>
        <v>14.462842100344242</v>
      </c>
      <c r="T42" s="22">
        <f>SV_LO_1516_1a!T46/SV_LO_1516_1a!$V46*100</f>
        <v>1.353603638685961</v>
      </c>
      <c r="U42" s="22">
        <f>SV_LO_1516_1a!U46/SV_LO_1516_1a!$V46*100</f>
        <v>0.03738375987164909</v>
      </c>
      <c r="V42" s="111">
        <f>SV_LO_1516_1a!V46/SV_LO_1516_1a!$V46*100</f>
        <v>100</v>
      </c>
      <c r="W42" s="23"/>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4"/>
      <c r="AZ42" s="24"/>
      <c r="BA42" s="24"/>
      <c r="BB42" s="24"/>
      <c r="BC42" s="24"/>
    </row>
    <row r="43" spans="1:55" ht="12.75">
      <c r="A43" s="2" t="s">
        <v>18</v>
      </c>
      <c r="B43" s="111">
        <f>SV_LO_1516_1a!B47/SV_LO_1516_1a!$H47*100</f>
        <v>0.04685408299866131</v>
      </c>
      <c r="C43" s="112">
        <f>SV_LO_1516_1a!C47/SV_LO_1516_1a!$H47*100</f>
        <v>1.7202141900937082</v>
      </c>
      <c r="D43" s="111">
        <f>SV_LO_1516_1a!D47/SV_LO_1516_1a!$H47*100</f>
        <v>84.25033467202142</v>
      </c>
      <c r="E43" s="111">
        <f>SV_LO_1516_1a!E47/SV_LO_1516_1a!$H47*100</f>
        <v>12.904953145917</v>
      </c>
      <c r="F43" s="22">
        <f>SV_LO_1516_1a!F47/SV_LO_1516_1a!$H47*100</f>
        <v>1.0609103078982596</v>
      </c>
      <c r="G43" s="22">
        <f>SV_LO_1516_1a!G47/SV_LO_1516_1a!$H47*100</f>
        <v>0.01673360107095047</v>
      </c>
      <c r="H43" s="111">
        <f>SV_LO_1516_1a!H47/SV_LO_1516_1a!$H47*100</f>
        <v>100</v>
      </c>
      <c r="I43" s="111">
        <f>SV_LO_1516_1a!I47/SV_LO_1516_1a!$O47*100</f>
        <v>0.03665811310694171</v>
      </c>
      <c r="J43" s="112">
        <f>SV_LO_1516_1a!J47/SV_LO_1516_1a!$O47*100</f>
        <v>1.572966307861499</v>
      </c>
      <c r="K43" s="111">
        <f>SV_LO_1516_1a!K47/SV_LO_1516_1a!$O47*100</f>
        <v>85.23344552937648</v>
      </c>
      <c r="L43" s="111">
        <f>SV_LO_1516_1a!L47/SV_LO_1516_1a!$O47*100</f>
        <v>12.267137667877495</v>
      </c>
      <c r="M43" s="112">
        <f>SV_LO_1516_1a!M47/SV_LO_1516_1a!$O47*100</f>
        <v>0.8631319358816275</v>
      </c>
      <c r="N43" s="22">
        <f>SV_LO_1516_1a!N47/SV_LO_1516_1a!$O47*100</f>
        <v>0.02666044589595761</v>
      </c>
      <c r="O43" s="111">
        <f>SV_LO_1516_1a!O47/SV_LO_1516_1a!$O47*100</f>
        <v>100</v>
      </c>
      <c r="P43" s="125">
        <f>SV_LO_1516_1a!P47/SV_LO_1516_1a!$V47*100</f>
        <v>0.04174528695710254</v>
      </c>
      <c r="Q43" s="114">
        <f>SV_LO_1516_1a!Q47/SV_LO_1516_1a!$V47*100</f>
        <v>1.6464341175881243</v>
      </c>
      <c r="R43" s="111">
        <f>SV_LO_1516_1a!R47/SV_LO_1516_1a!$V47*100</f>
        <v>84.74293252291815</v>
      </c>
      <c r="S43" s="111">
        <f>SV_LO_1516_1a!S47/SV_LO_1516_1a!$V47*100</f>
        <v>12.585369111827275</v>
      </c>
      <c r="T43" s="22">
        <f>SV_LO_1516_1a!T47/SV_LO_1516_1a!$V47*100</f>
        <v>0.9618114114916426</v>
      </c>
      <c r="U43" s="22">
        <f>SV_LO_1516_1a!U47/SV_LO_1516_1a!$V47*100</f>
        <v>0.02170754921769332</v>
      </c>
      <c r="V43" s="111">
        <f>SV_LO_1516_1a!V47/SV_LO_1516_1a!$V47*100</f>
        <v>100</v>
      </c>
      <c r="W43" s="23"/>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4"/>
      <c r="AZ43" s="24"/>
      <c r="BA43" s="24"/>
      <c r="BB43" s="24"/>
      <c r="BC43" s="24"/>
    </row>
    <row r="44" spans="1:55" ht="12.75">
      <c r="A44" s="12"/>
      <c r="B44" s="126">
        <f>SV_LO_1516_1a!B48/SV_LO_1516_1a!$H48*100</f>
        <v>0.01800451572718779</v>
      </c>
      <c r="C44" s="116">
        <f>SV_LO_1516_1a!C48/SV_LO_1516_1a!$H48*100</f>
        <v>1.0919495484272812</v>
      </c>
      <c r="D44" s="117">
        <f>SV_LO_1516_1a!D48/SV_LO_1516_1a!$H48*100</f>
        <v>85.08836810962318</v>
      </c>
      <c r="E44" s="117">
        <f>SV_LO_1516_1a!E48/SV_LO_1516_1a!$H48*100</f>
        <v>12.541848333852382</v>
      </c>
      <c r="F44" s="116">
        <f>SV_LO_1516_1a!F48/SV_LO_1516_1a!$H48*100</f>
        <v>1.1702935222672064</v>
      </c>
      <c r="G44" s="116">
        <f>SV_LO_1516_1a!G48/SV_LO_1516_1a!$H48*100</f>
        <v>0.08953597010277171</v>
      </c>
      <c r="H44" s="117">
        <f>SV_LO_1516_1a!H48/SV_LO_1516_1a!$H48*100</f>
        <v>100</v>
      </c>
      <c r="I44" s="52">
        <f>SV_LO_1516_1a!I48/SV_LO_1516_1a!$O48*100</f>
        <v>0.016313374990113105</v>
      </c>
      <c r="J44" s="116">
        <f>SV_LO_1516_1a!J48/SV_LO_1516_1a!$O48*100</f>
        <v>1.0801431622241557</v>
      </c>
      <c r="K44" s="117">
        <f>SV_LO_1516_1a!K48/SV_LO_1516_1a!$O48*100</f>
        <v>86.55580162936012</v>
      </c>
      <c r="L44" s="117">
        <f>SV_LO_1516_1a!L48/SV_LO_1516_1a!$O48*100</f>
        <v>11.235960610614569</v>
      </c>
      <c r="M44" s="116">
        <f>SV_LO_1516_1a!M48/SV_LO_1516_1a!$O48*100</f>
        <v>1.0509768251206202</v>
      </c>
      <c r="N44" s="116">
        <f>SV_LO_1516_1a!N48/SV_LO_1516_1a!$O48*100</f>
        <v>0.06080439769042158</v>
      </c>
      <c r="O44" s="117">
        <f>SV_LO_1516_1a!O48/SV_LO_1516_1a!$O48*100</f>
        <v>100</v>
      </c>
      <c r="P44" s="115">
        <f>SV_LO_1516_1a!P48/SV_LO_1516_1a!$V48*100</f>
        <v>0.017165613842351</v>
      </c>
      <c r="Q44" s="120">
        <f>SV_LO_1516_1a!Q48/SV_LO_1516_1a!$V48*100</f>
        <v>1.086092910111037</v>
      </c>
      <c r="R44" s="117">
        <f>SV_LO_1516_1a!R48/SV_LO_1516_1a!$V48*100</f>
        <v>85.81629850512026</v>
      </c>
      <c r="S44" s="117">
        <f>SV_LO_1516_1a!S48/SV_LO_1516_1a!$V48*100</f>
        <v>11.894053831365008</v>
      </c>
      <c r="T44" s="116">
        <f>SV_LO_1516_1a!T48/SV_LO_1516_1a!$V48*100</f>
        <v>1.1111056617098913</v>
      </c>
      <c r="U44" s="116">
        <f>SV_LO_1516_1a!U48/SV_LO_1516_1a!$V48*100</f>
        <v>0.07528347785145369</v>
      </c>
      <c r="V44" s="117">
        <f>SV_LO_1516_1a!V48/SV_LO_1516_1a!$V48*100</f>
        <v>100</v>
      </c>
      <c r="W44" s="23"/>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4"/>
      <c r="AZ44" s="24"/>
      <c r="BA44" s="24"/>
      <c r="BB44" s="24"/>
      <c r="BC44" s="24"/>
    </row>
    <row r="45" spans="16:52" ht="12.75">
      <c r="P45" s="20"/>
      <c r="Q45" s="21"/>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4"/>
      <c r="AW45" s="24"/>
      <c r="AX45" s="24"/>
      <c r="AY45" s="24"/>
      <c r="AZ45" s="24"/>
    </row>
    <row r="46" spans="16:52" ht="12.75">
      <c r="P46" s="20"/>
      <c r="Q46" s="21"/>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4"/>
      <c r="AW46" s="24"/>
      <c r="AX46" s="24"/>
      <c r="AY46" s="24"/>
      <c r="AZ46" s="24"/>
    </row>
    <row r="47" spans="16:52" ht="12.75">
      <c r="P47" s="20"/>
      <c r="Q47" s="21"/>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4"/>
      <c r="AW47" s="24"/>
      <c r="AX47" s="24"/>
      <c r="AY47" s="24"/>
      <c r="AZ47" s="24"/>
    </row>
    <row r="48" spans="16:52" ht="12.75">
      <c r="P48" s="20"/>
      <c r="Q48" s="21"/>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4"/>
      <c r="AW48" s="24"/>
      <c r="AX48" s="24"/>
      <c r="AY48" s="24"/>
      <c r="AZ48" s="24"/>
    </row>
    <row r="49" spans="16:52" ht="12.75">
      <c r="P49" s="20"/>
      <c r="Q49" s="21"/>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4"/>
      <c r="AW49" s="24"/>
      <c r="AX49" s="24"/>
      <c r="AY49" s="24"/>
      <c r="AZ49" s="24"/>
    </row>
    <row r="50" spans="16:52" ht="12.75">
      <c r="P50" s="20"/>
      <c r="Q50" s="21"/>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4"/>
      <c r="AW50" s="24"/>
      <c r="AX50" s="24"/>
      <c r="AY50" s="24"/>
      <c r="AZ50" s="24"/>
    </row>
    <row r="51" spans="16:52" ht="12.75">
      <c r="P51" s="20"/>
      <c r="Q51" s="21"/>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4"/>
      <c r="AW51" s="24"/>
      <c r="AX51" s="24"/>
      <c r="AY51" s="24"/>
      <c r="AZ51" s="24"/>
    </row>
    <row r="52" spans="16:52" ht="12.75">
      <c r="P52" s="20"/>
      <c r="Q52" s="21"/>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4"/>
      <c r="AW52" s="24"/>
      <c r="AX52" s="24"/>
      <c r="AY52" s="24"/>
      <c r="AZ52" s="24"/>
    </row>
    <row r="53" spans="16:52" ht="12.75">
      <c r="P53" s="20"/>
      <c r="Q53" s="21"/>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4"/>
      <c r="AW53" s="24"/>
      <c r="AX53" s="24"/>
      <c r="AY53" s="24"/>
      <c r="AZ53" s="24"/>
    </row>
    <row r="54" spans="16:52" ht="12.75">
      <c r="P54" s="20"/>
      <c r="Q54" s="21"/>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4"/>
      <c r="AW54" s="24"/>
      <c r="AX54" s="24"/>
      <c r="AY54" s="24"/>
      <c r="AZ54" s="24"/>
    </row>
    <row r="55" spans="16:52" ht="12.75">
      <c r="P55" s="20"/>
      <c r="Q55" s="21"/>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4"/>
      <c r="AW55" s="24"/>
      <c r="AX55" s="24"/>
      <c r="AY55" s="24"/>
      <c r="AZ55" s="24"/>
    </row>
    <row r="56" spans="16:52" ht="12.75">
      <c r="P56" s="20"/>
      <c r="Q56" s="21"/>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4"/>
      <c r="AW56" s="24"/>
      <c r="AX56" s="24"/>
      <c r="AY56" s="24"/>
      <c r="AZ56" s="24"/>
    </row>
    <row r="57" spans="16:52" ht="12.75">
      <c r="P57" s="20"/>
      <c r="Q57" s="21"/>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4"/>
      <c r="AW57" s="24"/>
      <c r="AX57" s="24"/>
      <c r="AY57" s="24"/>
      <c r="AZ57" s="24"/>
    </row>
  </sheetData>
  <sheetProtection/>
  <mergeCells count="32">
    <mergeCell ref="P35:V35"/>
    <mergeCell ref="B21:H21"/>
    <mergeCell ref="I21:O21"/>
    <mergeCell ref="P21:V21"/>
    <mergeCell ref="B22:C22"/>
    <mergeCell ref="E22:G22"/>
    <mergeCell ref="I22:J22"/>
    <mergeCell ref="L22:N22"/>
    <mergeCell ref="P22:Q22"/>
    <mergeCell ref="S22:U22"/>
    <mergeCell ref="P36:Q36"/>
    <mergeCell ref="S36:U36"/>
    <mergeCell ref="A33:V33"/>
    <mergeCell ref="A19:V19"/>
    <mergeCell ref="B36:C36"/>
    <mergeCell ref="E36:G36"/>
    <mergeCell ref="I36:J36"/>
    <mergeCell ref="L36:N36"/>
    <mergeCell ref="B35:H35"/>
    <mergeCell ref="I35:O35"/>
    <mergeCell ref="B8:C8"/>
    <mergeCell ref="E8:G8"/>
    <mergeCell ref="I8:J8"/>
    <mergeCell ref="L8:N8"/>
    <mergeCell ref="P8:Q8"/>
    <mergeCell ref="S8:U8"/>
    <mergeCell ref="A2:V2"/>
    <mergeCell ref="A3:V3"/>
    <mergeCell ref="A5:V5"/>
    <mergeCell ref="B7:H7"/>
    <mergeCell ref="I7:O7"/>
    <mergeCell ref="P7:V7"/>
  </mergeCells>
  <printOptions horizontalCentered="1"/>
  <pageMargins left="0" right="0" top="0.1968503937007874" bottom="0.1968503937007874" header="0.5118110236220472" footer="0.5118110236220472"/>
  <pageSetup fitToHeight="1" fitToWidth="1" horizontalDpi="600" verticalDpi="600" orientation="landscape" paperSize="9" scale="79" r:id="rId2"/>
  <headerFooter alignWithMargins="0">
    <oddFooter>&amp;R&amp;A</oddFooter>
  </headerFooter>
  <drawing r:id="rId1"/>
</worksheet>
</file>

<file path=xl/worksheets/sheet4.xml><?xml version="1.0" encoding="utf-8"?>
<worksheet xmlns="http://schemas.openxmlformats.org/spreadsheetml/2006/main" xmlns:r="http://schemas.openxmlformats.org/officeDocument/2006/relationships">
  <dimension ref="A1:DC66"/>
  <sheetViews>
    <sheetView zoomScalePageLayoutView="0" workbookViewId="0" topLeftCell="A1">
      <selection activeCell="A69" sqref="A69"/>
    </sheetView>
  </sheetViews>
  <sheetFormatPr defaultColWidth="9.140625" defaultRowHeight="12.75"/>
  <cols>
    <col min="1" max="1" width="18.00390625" style="31" customWidth="1"/>
    <col min="2" max="12" width="9.7109375" style="28" customWidth="1"/>
    <col min="13" max="13" width="9.7109375" style="31" customWidth="1"/>
    <col min="14" max="14" width="2.28125" style="28" customWidth="1"/>
    <col min="15" max="16384" width="9.140625" style="28" customWidth="1"/>
  </cols>
  <sheetData>
    <row r="1" ht="12.75">
      <c r="A1" s="1" t="s">
        <v>48</v>
      </c>
    </row>
    <row r="2" spans="1:17" ht="12.75">
      <c r="A2" s="137" t="s">
        <v>0</v>
      </c>
      <c r="B2" s="137"/>
      <c r="C2" s="137"/>
      <c r="D2" s="137"/>
      <c r="E2" s="137"/>
      <c r="F2" s="137"/>
      <c r="G2" s="137"/>
      <c r="H2" s="137"/>
      <c r="I2" s="137"/>
      <c r="J2" s="137"/>
      <c r="K2" s="137"/>
      <c r="L2" s="137"/>
      <c r="M2" s="137"/>
      <c r="N2" s="137"/>
      <c r="O2" s="137"/>
      <c r="P2" s="137"/>
      <c r="Q2" s="137"/>
    </row>
    <row r="3" spans="1:17" ht="12.75">
      <c r="A3" s="137" t="s">
        <v>23</v>
      </c>
      <c r="B3" s="137"/>
      <c r="C3" s="137"/>
      <c r="D3" s="137"/>
      <c r="E3" s="137"/>
      <c r="F3" s="137"/>
      <c r="G3" s="137"/>
      <c r="H3" s="137"/>
      <c r="I3" s="137"/>
      <c r="J3" s="137"/>
      <c r="K3" s="137"/>
      <c r="L3" s="137"/>
      <c r="M3" s="137"/>
      <c r="N3" s="137"/>
      <c r="O3" s="137"/>
      <c r="P3" s="137"/>
      <c r="Q3" s="137"/>
    </row>
    <row r="4" spans="1:13" ht="10.5" customHeight="1">
      <c r="A4" s="30"/>
      <c r="B4" s="4"/>
      <c r="C4" s="4"/>
      <c r="D4" s="4"/>
      <c r="E4" s="4"/>
      <c r="F4" s="4"/>
      <c r="G4" s="4"/>
      <c r="H4" s="4"/>
      <c r="I4" s="4"/>
      <c r="J4" s="4"/>
      <c r="K4" s="4"/>
      <c r="L4" s="4"/>
      <c r="M4" s="4"/>
    </row>
    <row r="5" spans="1:17" ht="12.75">
      <c r="A5" s="137" t="s">
        <v>1</v>
      </c>
      <c r="B5" s="137"/>
      <c r="C5" s="137"/>
      <c r="D5" s="137"/>
      <c r="E5" s="137"/>
      <c r="F5" s="137"/>
      <c r="G5" s="137"/>
      <c r="H5" s="137"/>
      <c r="I5" s="137"/>
      <c r="J5" s="137"/>
      <c r="K5" s="137"/>
      <c r="L5" s="137"/>
      <c r="M5" s="137"/>
      <c r="N5" s="137"/>
      <c r="O5" s="137"/>
      <c r="P5" s="137"/>
      <c r="Q5" s="137"/>
    </row>
    <row r="6" ht="13.5" thickBot="1"/>
    <row r="7" spans="1:17" ht="13.5" customHeight="1">
      <c r="A7" s="32"/>
      <c r="B7" s="143" t="s">
        <v>24</v>
      </c>
      <c r="C7" s="144"/>
      <c r="D7" s="145"/>
      <c r="E7" s="144" t="s">
        <v>25</v>
      </c>
      <c r="F7" s="144"/>
      <c r="G7" s="144"/>
      <c r="H7" s="143" t="s">
        <v>26</v>
      </c>
      <c r="I7" s="144"/>
      <c r="J7" s="145"/>
      <c r="K7" s="142" t="s">
        <v>4</v>
      </c>
      <c r="L7" s="142"/>
      <c r="M7" s="142"/>
      <c r="N7" s="33"/>
      <c r="O7" s="142" t="s">
        <v>39</v>
      </c>
      <c r="P7" s="142"/>
      <c r="Q7" s="142"/>
    </row>
    <row r="8" spans="1:17" ht="12.75">
      <c r="A8" s="34"/>
      <c r="B8" s="35" t="s">
        <v>27</v>
      </c>
      <c r="C8" s="36" t="s">
        <v>28</v>
      </c>
      <c r="D8" s="37" t="s">
        <v>29</v>
      </c>
      <c r="E8" s="36" t="s">
        <v>27</v>
      </c>
      <c r="F8" s="36" t="s">
        <v>28</v>
      </c>
      <c r="G8" s="36" t="s">
        <v>29</v>
      </c>
      <c r="H8" s="35" t="s">
        <v>27</v>
      </c>
      <c r="I8" s="36" t="s">
        <v>28</v>
      </c>
      <c r="J8" s="37" t="s">
        <v>29</v>
      </c>
      <c r="K8" s="36" t="s">
        <v>27</v>
      </c>
      <c r="L8" s="36" t="s">
        <v>28</v>
      </c>
      <c r="M8" s="36" t="s">
        <v>29</v>
      </c>
      <c r="N8" s="38"/>
      <c r="O8" s="36" t="s">
        <v>27</v>
      </c>
      <c r="P8" s="36" t="s">
        <v>28</v>
      </c>
      <c r="Q8" s="36" t="s">
        <v>29</v>
      </c>
    </row>
    <row r="9" spans="1:17" ht="13.5" customHeight="1">
      <c r="A9" s="39" t="s">
        <v>30</v>
      </c>
      <c r="B9" s="40">
        <v>1534</v>
      </c>
      <c r="C9" s="41">
        <v>1327</v>
      </c>
      <c r="D9" s="42">
        <f aca="true" t="shared" si="0" ref="D9:D14">SUM(B9:C9)</f>
        <v>2861</v>
      </c>
      <c r="E9" s="41">
        <v>32441</v>
      </c>
      <c r="F9" s="41">
        <v>31296</v>
      </c>
      <c r="G9" s="41">
        <f aca="true" t="shared" si="1" ref="G9:G14">SUM(E9:F9)</f>
        <v>63737</v>
      </c>
      <c r="H9" s="40">
        <v>277</v>
      </c>
      <c r="I9" s="41">
        <v>225</v>
      </c>
      <c r="J9" s="42">
        <f aca="true" t="shared" si="2" ref="J9:J14">SUM(H9:I9)</f>
        <v>502</v>
      </c>
      <c r="K9" s="41">
        <f aca="true" t="shared" si="3" ref="K9:M14">SUM(H9,E9,B9)</f>
        <v>34252</v>
      </c>
      <c r="L9" s="41">
        <f t="shared" si="3"/>
        <v>32848</v>
      </c>
      <c r="M9" s="41">
        <f t="shared" si="3"/>
        <v>67100</v>
      </c>
      <c r="N9" s="38"/>
      <c r="O9" s="43">
        <f>B9/(B9+E9)*100</f>
        <v>4.5150846210448865</v>
      </c>
      <c r="P9" s="43">
        <f>C9/(C9+F9)*100</f>
        <v>4.067682310026669</v>
      </c>
      <c r="Q9" s="43">
        <f>D9/(D9+G9)*100</f>
        <v>4.295924802546623</v>
      </c>
    </row>
    <row r="10" spans="1:17" ht="13.5" customHeight="1">
      <c r="A10" s="39" t="s">
        <v>31</v>
      </c>
      <c r="B10" s="40">
        <v>707</v>
      </c>
      <c r="C10" s="41">
        <v>824</v>
      </c>
      <c r="D10" s="42">
        <f t="shared" si="0"/>
        <v>1531</v>
      </c>
      <c r="E10" s="41">
        <v>32278</v>
      </c>
      <c r="F10" s="41">
        <v>31864</v>
      </c>
      <c r="G10" s="41">
        <f t="shared" si="1"/>
        <v>64142</v>
      </c>
      <c r="H10" s="40">
        <v>173</v>
      </c>
      <c r="I10" s="41">
        <v>156</v>
      </c>
      <c r="J10" s="42">
        <f t="shared" si="2"/>
        <v>329</v>
      </c>
      <c r="K10" s="41">
        <f t="shared" si="3"/>
        <v>33158</v>
      </c>
      <c r="L10" s="41">
        <f t="shared" si="3"/>
        <v>32844</v>
      </c>
      <c r="M10" s="41">
        <f t="shared" si="3"/>
        <v>66002</v>
      </c>
      <c r="N10" s="38"/>
      <c r="O10" s="43">
        <f aca="true" t="shared" si="4" ref="O10:O15">B10/(B10+E10)*100</f>
        <v>2.143398514476277</v>
      </c>
      <c r="P10" s="43">
        <f aca="true" t="shared" si="5" ref="P10:P15">C10/(C10+F10)*100</f>
        <v>2.520802741067058</v>
      </c>
      <c r="Q10" s="43">
        <f aca="true" t="shared" si="6" ref="Q10:Q15">D10/(D10+G10)*100</f>
        <v>2.3312472401138975</v>
      </c>
    </row>
    <row r="11" spans="1:17" ht="12.75">
      <c r="A11" s="39" t="s">
        <v>32</v>
      </c>
      <c r="B11" s="40">
        <v>432</v>
      </c>
      <c r="C11" s="41">
        <v>500</v>
      </c>
      <c r="D11" s="42">
        <f t="shared" si="0"/>
        <v>932</v>
      </c>
      <c r="E11" s="41">
        <v>31100</v>
      </c>
      <c r="F11" s="41">
        <v>30757</v>
      </c>
      <c r="G11" s="41">
        <f t="shared" si="1"/>
        <v>61857</v>
      </c>
      <c r="H11" s="40">
        <v>181</v>
      </c>
      <c r="I11" s="41">
        <v>148</v>
      </c>
      <c r="J11" s="42">
        <f t="shared" si="2"/>
        <v>329</v>
      </c>
      <c r="K11" s="41">
        <f t="shared" si="3"/>
        <v>31713</v>
      </c>
      <c r="L11" s="41">
        <f t="shared" si="3"/>
        <v>31405</v>
      </c>
      <c r="M11" s="41">
        <f t="shared" si="3"/>
        <v>63118</v>
      </c>
      <c r="N11" s="38"/>
      <c r="O11" s="43">
        <f t="shared" si="4"/>
        <v>1.3700367880248636</v>
      </c>
      <c r="P11" s="43">
        <f t="shared" si="5"/>
        <v>1.599641680263621</v>
      </c>
      <c r="Q11" s="43">
        <f t="shared" si="6"/>
        <v>1.4843364283552851</v>
      </c>
    </row>
    <row r="12" spans="1:17" ht="13.5" customHeight="1">
      <c r="A12" s="39" t="s">
        <v>33</v>
      </c>
      <c r="B12" s="40">
        <v>344</v>
      </c>
      <c r="C12" s="41">
        <v>309</v>
      </c>
      <c r="D12" s="42">
        <f t="shared" si="0"/>
        <v>653</v>
      </c>
      <c r="E12" s="41">
        <v>30415</v>
      </c>
      <c r="F12" s="41">
        <v>30244</v>
      </c>
      <c r="G12" s="41">
        <f t="shared" si="1"/>
        <v>60659</v>
      </c>
      <c r="H12" s="40">
        <v>146</v>
      </c>
      <c r="I12" s="41">
        <v>120</v>
      </c>
      <c r="J12" s="42">
        <f t="shared" si="2"/>
        <v>266</v>
      </c>
      <c r="K12" s="41">
        <f t="shared" si="3"/>
        <v>30905</v>
      </c>
      <c r="L12" s="41">
        <f t="shared" si="3"/>
        <v>30673</v>
      </c>
      <c r="M12" s="41">
        <f t="shared" si="3"/>
        <v>61578</v>
      </c>
      <c r="N12" s="38"/>
      <c r="O12" s="43">
        <f t="shared" si="4"/>
        <v>1.118371858642999</v>
      </c>
      <c r="P12" s="43">
        <f t="shared" si="5"/>
        <v>1.0113573135207672</v>
      </c>
      <c r="Q12" s="43">
        <f t="shared" si="6"/>
        <v>1.065044363256785</v>
      </c>
    </row>
    <row r="13" spans="1:17" ht="13.5" customHeight="1">
      <c r="A13" s="39" t="s">
        <v>34</v>
      </c>
      <c r="B13" s="40">
        <v>220</v>
      </c>
      <c r="C13" s="41">
        <v>175</v>
      </c>
      <c r="D13" s="42">
        <f t="shared" si="0"/>
        <v>395</v>
      </c>
      <c r="E13" s="41">
        <v>29528</v>
      </c>
      <c r="F13" s="41">
        <v>28974</v>
      </c>
      <c r="G13" s="41">
        <f t="shared" si="1"/>
        <v>58502</v>
      </c>
      <c r="H13" s="40">
        <v>156</v>
      </c>
      <c r="I13" s="41">
        <v>135</v>
      </c>
      <c r="J13" s="42">
        <f t="shared" si="2"/>
        <v>291</v>
      </c>
      <c r="K13" s="41">
        <f t="shared" si="3"/>
        <v>29904</v>
      </c>
      <c r="L13" s="41">
        <f t="shared" si="3"/>
        <v>29284</v>
      </c>
      <c r="M13" s="41">
        <f t="shared" si="3"/>
        <v>59188</v>
      </c>
      <c r="N13" s="38"/>
      <c r="O13" s="43">
        <f t="shared" si="4"/>
        <v>0.7395455156649187</v>
      </c>
      <c r="P13" s="43">
        <f t="shared" si="5"/>
        <v>0.6003636488387252</v>
      </c>
      <c r="Q13" s="43">
        <f t="shared" si="6"/>
        <v>0.6706623427339253</v>
      </c>
    </row>
    <row r="14" spans="1:17" ht="13.5" customHeight="1">
      <c r="A14" s="39" t="s">
        <v>35</v>
      </c>
      <c r="B14" s="44">
        <v>31</v>
      </c>
      <c r="C14" s="45">
        <v>39</v>
      </c>
      <c r="D14" s="46">
        <f t="shared" si="0"/>
        <v>70</v>
      </c>
      <c r="E14" s="45">
        <v>27714</v>
      </c>
      <c r="F14" s="45">
        <v>27787</v>
      </c>
      <c r="G14" s="45">
        <f t="shared" si="1"/>
        <v>55501</v>
      </c>
      <c r="H14" s="44">
        <v>99</v>
      </c>
      <c r="I14" s="45">
        <v>105</v>
      </c>
      <c r="J14" s="46">
        <f t="shared" si="2"/>
        <v>204</v>
      </c>
      <c r="K14" s="41">
        <f t="shared" si="3"/>
        <v>27844</v>
      </c>
      <c r="L14" s="41">
        <f t="shared" si="3"/>
        <v>27931</v>
      </c>
      <c r="M14" s="41">
        <f t="shared" si="3"/>
        <v>55775</v>
      </c>
      <c r="N14" s="38"/>
      <c r="O14" s="43">
        <f t="shared" si="4"/>
        <v>0.11173184357541899</v>
      </c>
      <c r="P14" s="43">
        <f t="shared" si="5"/>
        <v>0.14015668798964998</v>
      </c>
      <c r="Q14" s="43">
        <f t="shared" si="6"/>
        <v>0.12596498173507764</v>
      </c>
    </row>
    <row r="15" spans="1:17" s="29" customFormat="1" ht="13.5" customHeight="1">
      <c r="A15" s="47" t="s">
        <v>4</v>
      </c>
      <c r="B15" s="48">
        <f>SUM(B9:B14)</f>
        <v>3268</v>
      </c>
      <c r="C15" s="49">
        <f aca="true" t="shared" si="7" ref="C15:M15">SUM(C9:C14)</f>
        <v>3174</v>
      </c>
      <c r="D15" s="50">
        <f t="shared" si="7"/>
        <v>6442</v>
      </c>
      <c r="E15" s="49">
        <f t="shared" si="7"/>
        <v>183476</v>
      </c>
      <c r="F15" s="49">
        <f t="shared" si="7"/>
        <v>180922</v>
      </c>
      <c r="G15" s="49">
        <f t="shared" si="7"/>
        <v>364398</v>
      </c>
      <c r="H15" s="48">
        <f t="shared" si="7"/>
        <v>1032</v>
      </c>
      <c r="I15" s="49">
        <f t="shared" si="7"/>
        <v>889</v>
      </c>
      <c r="J15" s="50">
        <f t="shared" si="7"/>
        <v>1921</v>
      </c>
      <c r="K15" s="49">
        <f t="shared" si="7"/>
        <v>187776</v>
      </c>
      <c r="L15" s="49">
        <f t="shared" si="7"/>
        <v>184985</v>
      </c>
      <c r="M15" s="49">
        <f t="shared" si="7"/>
        <v>372761</v>
      </c>
      <c r="N15" s="51"/>
      <c r="O15" s="52">
        <f t="shared" si="4"/>
        <v>1.7499892901512228</v>
      </c>
      <c r="P15" s="53">
        <f t="shared" si="5"/>
        <v>1.7241004693203548</v>
      </c>
      <c r="Q15" s="53">
        <f t="shared" si="6"/>
        <v>1.737137309891058</v>
      </c>
    </row>
    <row r="16" spans="1:14" s="31" customFormat="1" ht="13.5" customHeight="1">
      <c r="A16" s="54" t="s">
        <v>19</v>
      </c>
      <c r="B16" s="44">
        <v>0</v>
      </c>
      <c r="C16" s="45">
        <v>0</v>
      </c>
      <c r="D16" s="46">
        <v>0</v>
      </c>
      <c r="E16" s="45">
        <v>1190</v>
      </c>
      <c r="F16" s="45">
        <v>1234</v>
      </c>
      <c r="G16" s="45">
        <v>2424</v>
      </c>
      <c r="H16" s="44">
        <v>5780</v>
      </c>
      <c r="I16" s="45">
        <v>5632</v>
      </c>
      <c r="J16" s="46">
        <v>11412</v>
      </c>
      <c r="K16" s="45">
        <f aca="true" t="shared" si="8" ref="K16:M17">SUM(H16,E16,B16)</f>
        <v>6970</v>
      </c>
      <c r="L16" s="45">
        <f t="shared" si="8"/>
        <v>6866</v>
      </c>
      <c r="M16" s="45">
        <f t="shared" si="8"/>
        <v>13836</v>
      </c>
      <c r="N16" s="55"/>
    </row>
    <row r="17" spans="1:14" s="27" customFormat="1" ht="12.75">
      <c r="A17" s="47" t="s">
        <v>36</v>
      </c>
      <c r="B17" s="56">
        <f aca="true" t="shared" si="9" ref="B17:G17">SUM(B15:B16)</f>
        <v>3268</v>
      </c>
      <c r="C17" s="57">
        <f t="shared" si="9"/>
        <v>3174</v>
      </c>
      <c r="D17" s="58">
        <f t="shared" si="9"/>
        <v>6442</v>
      </c>
      <c r="E17" s="57">
        <f t="shared" si="9"/>
        <v>184666</v>
      </c>
      <c r="F17" s="57">
        <f t="shared" si="9"/>
        <v>182156</v>
      </c>
      <c r="G17" s="57">
        <f t="shared" si="9"/>
        <v>366822</v>
      </c>
      <c r="H17" s="56">
        <f>SUM(H15:H16)</f>
        <v>6812</v>
      </c>
      <c r="I17" s="57">
        <f>SUM(I15:I16)</f>
        <v>6521</v>
      </c>
      <c r="J17" s="58">
        <f>SUM(J15:J16)</f>
        <v>13333</v>
      </c>
      <c r="K17" s="57">
        <f t="shared" si="8"/>
        <v>194746</v>
      </c>
      <c r="L17" s="57">
        <f t="shared" si="8"/>
        <v>191851</v>
      </c>
      <c r="M17" s="57">
        <f t="shared" si="8"/>
        <v>386597</v>
      </c>
      <c r="N17" s="51"/>
    </row>
    <row r="18" spans="1:13" s="27" customFormat="1" ht="12.75">
      <c r="A18" s="47"/>
      <c r="B18" s="59"/>
      <c r="C18" s="59"/>
      <c r="D18" s="59"/>
      <c r="E18" s="59"/>
      <c r="F18" s="59"/>
      <c r="G18" s="59"/>
      <c r="H18" s="59"/>
      <c r="I18" s="59"/>
      <c r="J18" s="59"/>
      <c r="K18" s="59"/>
      <c r="L18" s="59"/>
      <c r="M18" s="59"/>
    </row>
    <row r="19" spans="1:17" ht="12.75">
      <c r="A19" s="137" t="s">
        <v>20</v>
      </c>
      <c r="B19" s="137"/>
      <c r="C19" s="137"/>
      <c r="D19" s="137"/>
      <c r="E19" s="137"/>
      <c r="F19" s="137"/>
      <c r="G19" s="137"/>
      <c r="H19" s="137"/>
      <c r="I19" s="137"/>
      <c r="J19" s="137"/>
      <c r="K19" s="137"/>
      <c r="L19" s="137"/>
      <c r="M19" s="137"/>
      <c r="N19" s="137"/>
      <c r="O19" s="137"/>
      <c r="P19" s="137"/>
      <c r="Q19" s="137"/>
    </row>
    <row r="20" spans="1:107" ht="4.5" customHeight="1" thickBot="1">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row>
    <row r="21" spans="1:107" s="29" customFormat="1" ht="13.5" customHeight="1">
      <c r="A21" s="32"/>
      <c r="B21" s="143" t="s">
        <v>24</v>
      </c>
      <c r="C21" s="144"/>
      <c r="D21" s="145"/>
      <c r="E21" s="143" t="s">
        <v>25</v>
      </c>
      <c r="F21" s="144"/>
      <c r="G21" s="145"/>
      <c r="H21" s="143" t="s">
        <v>26</v>
      </c>
      <c r="I21" s="144"/>
      <c r="J21" s="145"/>
      <c r="K21" s="142" t="s">
        <v>4</v>
      </c>
      <c r="L21" s="142"/>
      <c r="M21" s="142"/>
      <c r="N21" s="61"/>
      <c r="O21" s="142" t="s">
        <v>39</v>
      </c>
      <c r="P21" s="142"/>
      <c r="Q21" s="14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row>
    <row r="22" spans="1:107" ht="12.75">
      <c r="A22" s="34"/>
      <c r="B22" s="35" t="s">
        <v>27</v>
      </c>
      <c r="C22" s="36" t="s">
        <v>28</v>
      </c>
      <c r="D22" s="37" t="s">
        <v>29</v>
      </c>
      <c r="E22" s="35" t="s">
        <v>27</v>
      </c>
      <c r="F22" s="36" t="s">
        <v>28</v>
      </c>
      <c r="G22" s="37" t="s">
        <v>29</v>
      </c>
      <c r="H22" s="35" t="s">
        <v>27</v>
      </c>
      <c r="I22" s="36" t="s">
        <v>28</v>
      </c>
      <c r="J22" s="37" t="s">
        <v>29</v>
      </c>
      <c r="K22" s="36" t="s">
        <v>27</v>
      </c>
      <c r="L22" s="36" t="s">
        <v>28</v>
      </c>
      <c r="M22" s="36" t="s">
        <v>29</v>
      </c>
      <c r="N22" s="63"/>
      <c r="O22" s="36" t="s">
        <v>27</v>
      </c>
      <c r="P22" s="36" t="s">
        <v>28</v>
      </c>
      <c r="Q22" s="36" t="s">
        <v>29</v>
      </c>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row>
    <row r="23" spans="1:107" ht="13.5" customHeight="1">
      <c r="A23" s="39" t="s">
        <v>30</v>
      </c>
      <c r="B23" s="40">
        <v>365</v>
      </c>
      <c r="C23" s="41">
        <v>278</v>
      </c>
      <c r="D23" s="42">
        <f aca="true" t="shared" si="10" ref="D23:D28">SUM(B23:C23)</f>
        <v>643</v>
      </c>
      <c r="E23" s="40">
        <v>2894</v>
      </c>
      <c r="F23" s="41">
        <v>2911</v>
      </c>
      <c r="G23" s="42">
        <f aca="true" t="shared" si="11" ref="G23:G28">SUM(E23:F23)</f>
        <v>5805</v>
      </c>
      <c r="H23" s="40">
        <v>622</v>
      </c>
      <c r="I23" s="41">
        <v>561</v>
      </c>
      <c r="J23" s="42">
        <f aca="true" t="shared" si="12" ref="J23:J28">SUM(H23:I23)</f>
        <v>1183</v>
      </c>
      <c r="K23" s="41">
        <f aca="true" t="shared" si="13" ref="K23:K28">SUM(H23,E23,B23)</f>
        <v>3881</v>
      </c>
      <c r="L23" s="41">
        <f aca="true" t="shared" si="14" ref="L23:L28">SUM(I23,F23,C23)</f>
        <v>3750</v>
      </c>
      <c r="M23" s="41">
        <f aca="true" t="shared" si="15" ref="M23:M28">SUM(J23,G23,D23)</f>
        <v>7631</v>
      </c>
      <c r="N23" s="64"/>
      <c r="O23" s="43">
        <f aca="true" t="shared" si="16" ref="O23:O29">B23/(B23+E23)*100</f>
        <v>11.1997545259282</v>
      </c>
      <c r="P23" s="43">
        <f aca="true" t="shared" si="17" ref="P23:P29">C23/(C23+F23)*100</f>
        <v>8.717466290373158</v>
      </c>
      <c r="Q23" s="43">
        <f aca="true" t="shared" si="18" ref="Q23:Q29">D23/(D23+G23)*100</f>
        <v>9.972084367245658</v>
      </c>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row>
    <row r="24" spans="1:107" ht="13.5" customHeight="1">
      <c r="A24" s="39" t="s">
        <v>31</v>
      </c>
      <c r="B24" s="40">
        <v>162</v>
      </c>
      <c r="C24" s="41">
        <v>161</v>
      </c>
      <c r="D24" s="42">
        <f t="shared" si="10"/>
        <v>323</v>
      </c>
      <c r="E24" s="40">
        <v>2798</v>
      </c>
      <c r="F24" s="41">
        <v>2744</v>
      </c>
      <c r="G24" s="42">
        <f t="shared" si="11"/>
        <v>5542</v>
      </c>
      <c r="H24" s="40">
        <v>374</v>
      </c>
      <c r="I24" s="41">
        <v>385</v>
      </c>
      <c r="J24" s="42">
        <f t="shared" si="12"/>
        <v>759</v>
      </c>
      <c r="K24" s="41">
        <f t="shared" si="13"/>
        <v>3334</v>
      </c>
      <c r="L24" s="41">
        <f t="shared" si="14"/>
        <v>3290</v>
      </c>
      <c r="M24" s="41">
        <f t="shared" si="15"/>
        <v>6624</v>
      </c>
      <c r="N24" s="64"/>
      <c r="O24" s="43">
        <f t="shared" si="16"/>
        <v>5.472972972972974</v>
      </c>
      <c r="P24" s="43">
        <f t="shared" si="17"/>
        <v>5.542168674698795</v>
      </c>
      <c r="Q24" s="43">
        <f t="shared" si="18"/>
        <v>5.507246376811594</v>
      </c>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row>
    <row r="25" spans="1:107" ht="13.5" customHeight="1">
      <c r="A25" s="39" t="s">
        <v>32</v>
      </c>
      <c r="B25" s="40">
        <v>134</v>
      </c>
      <c r="C25" s="41">
        <v>142</v>
      </c>
      <c r="D25" s="42">
        <f t="shared" si="10"/>
        <v>276</v>
      </c>
      <c r="E25" s="40">
        <v>2559</v>
      </c>
      <c r="F25" s="41">
        <v>2495</v>
      </c>
      <c r="G25" s="42">
        <f t="shared" si="11"/>
        <v>5054</v>
      </c>
      <c r="H25" s="40">
        <v>379</v>
      </c>
      <c r="I25" s="41">
        <v>350</v>
      </c>
      <c r="J25" s="42">
        <f t="shared" si="12"/>
        <v>729</v>
      </c>
      <c r="K25" s="41">
        <f t="shared" si="13"/>
        <v>3072</v>
      </c>
      <c r="L25" s="41">
        <f t="shared" si="14"/>
        <v>2987</v>
      </c>
      <c r="M25" s="41">
        <f t="shared" si="15"/>
        <v>6059</v>
      </c>
      <c r="N25" s="64"/>
      <c r="O25" s="43">
        <f t="shared" si="16"/>
        <v>4.975863349424434</v>
      </c>
      <c r="P25" s="43">
        <f t="shared" si="17"/>
        <v>5.384907091391733</v>
      </c>
      <c r="Q25" s="43">
        <f t="shared" si="18"/>
        <v>5.178236397748593</v>
      </c>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row>
    <row r="26" spans="1:107" ht="13.5" customHeight="1">
      <c r="A26" s="39" t="s">
        <v>33</v>
      </c>
      <c r="B26" s="40">
        <v>100</v>
      </c>
      <c r="C26" s="41">
        <v>89</v>
      </c>
      <c r="D26" s="42">
        <f t="shared" si="10"/>
        <v>189</v>
      </c>
      <c r="E26" s="40">
        <v>2397</v>
      </c>
      <c r="F26" s="41">
        <v>2335</v>
      </c>
      <c r="G26" s="42">
        <f t="shared" si="11"/>
        <v>4732</v>
      </c>
      <c r="H26" s="40">
        <v>347</v>
      </c>
      <c r="I26" s="41">
        <v>326</v>
      </c>
      <c r="J26" s="42">
        <f t="shared" si="12"/>
        <v>673</v>
      </c>
      <c r="K26" s="41">
        <f t="shared" si="13"/>
        <v>2844</v>
      </c>
      <c r="L26" s="41">
        <f t="shared" si="14"/>
        <v>2750</v>
      </c>
      <c r="M26" s="41">
        <f t="shared" si="15"/>
        <v>5594</v>
      </c>
      <c r="N26" s="64"/>
      <c r="O26" s="43">
        <f t="shared" si="16"/>
        <v>4.004805766920304</v>
      </c>
      <c r="P26" s="43">
        <f t="shared" si="17"/>
        <v>3.6716171617161715</v>
      </c>
      <c r="Q26" s="43">
        <f t="shared" si="18"/>
        <v>3.8406827880512093</v>
      </c>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row>
    <row r="27" spans="1:107" ht="13.5" customHeight="1">
      <c r="A27" s="39" t="s">
        <v>34</v>
      </c>
      <c r="B27" s="40">
        <v>70</v>
      </c>
      <c r="C27" s="41">
        <v>57</v>
      </c>
      <c r="D27" s="42">
        <f t="shared" si="10"/>
        <v>127</v>
      </c>
      <c r="E27" s="40">
        <v>2182</v>
      </c>
      <c r="F27" s="41">
        <v>2134</v>
      </c>
      <c r="G27" s="42">
        <f t="shared" si="11"/>
        <v>4316</v>
      </c>
      <c r="H27" s="40">
        <v>309</v>
      </c>
      <c r="I27" s="41">
        <v>259</v>
      </c>
      <c r="J27" s="42">
        <f t="shared" si="12"/>
        <v>568</v>
      </c>
      <c r="K27" s="41">
        <f t="shared" si="13"/>
        <v>2561</v>
      </c>
      <c r="L27" s="41">
        <f t="shared" si="14"/>
        <v>2450</v>
      </c>
      <c r="M27" s="41">
        <f t="shared" si="15"/>
        <v>5011</v>
      </c>
      <c r="N27" s="64"/>
      <c r="O27" s="43">
        <f t="shared" si="16"/>
        <v>3.108348134991119</v>
      </c>
      <c r="P27" s="43">
        <f t="shared" si="17"/>
        <v>2.601551802829758</v>
      </c>
      <c r="Q27" s="43">
        <f t="shared" si="18"/>
        <v>2.858428989421562</v>
      </c>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row>
    <row r="28" spans="1:107" ht="13.5" customHeight="1">
      <c r="A28" s="39" t="s">
        <v>35</v>
      </c>
      <c r="B28" s="44">
        <v>18</v>
      </c>
      <c r="C28" s="45">
        <v>22</v>
      </c>
      <c r="D28" s="46">
        <f t="shared" si="10"/>
        <v>40</v>
      </c>
      <c r="E28" s="44">
        <v>1840</v>
      </c>
      <c r="F28" s="45">
        <v>1891</v>
      </c>
      <c r="G28" s="46">
        <f t="shared" si="11"/>
        <v>3731</v>
      </c>
      <c r="H28" s="44">
        <v>178</v>
      </c>
      <c r="I28" s="45">
        <v>163</v>
      </c>
      <c r="J28" s="46">
        <f t="shared" si="12"/>
        <v>341</v>
      </c>
      <c r="K28" s="45">
        <f t="shared" si="13"/>
        <v>2036</v>
      </c>
      <c r="L28" s="45">
        <f t="shared" si="14"/>
        <v>2076</v>
      </c>
      <c r="M28" s="45">
        <f t="shared" si="15"/>
        <v>4112</v>
      </c>
      <c r="N28" s="64"/>
      <c r="O28" s="43">
        <f t="shared" si="16"/>
        <v>0.9687836383207751</v>
      </c>
      <c r="P28" s="43">
        <f t="shared" si="17"/>
        <v>1.150026136957658</v>
      </c>
      <c r="Q28" s="43">
        <f t="shared" si="18"/>
        <v>1.0607265977194378</v>
      </c>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row>
    <row r="29" spans="1:107" ht="13.5" customHeight="1">
      <c r="A29" s="47" t="s">
        <v>4</v>
      </c>
      <c r="B29" s="48">
        <f>SUM(B23:B28)</f>
        <v>849</v>
      </c>
      <c r="C29" s="49">
        <f aca="true" t="shared" si="19" ref="C29:M29">SUM(C23:C28)</f>
        <v>749</v>
      </c>
      <c r="D29" s="50">
        <f t="shared" si="19"/>
        <v>1598</v>
      </c>
      <c r="E29" s="48">
        <f t="shared" si="19"/>
        <v>14670</v>
      </c>
      <c r="F29" s="49">
        <f t="shared" si="19"/>
        <v>14510</v>
      </c>
      <c r="G29" s="50">
        <f t="shared" si="19"/>
        <v>29180</v>
      </c>
      <c r="H29" s="48">
        <f t="shared" si="19"/>
        <v>2209</v>
      </c>
      <c r="I29" s="49">
        <f t="shared" si="19"/>
        <v>2044</v>
      </c>
      <c r="J29" s="50">
        <f t="shared" si="19"/>
        <v>4253</v>
      </c>
      <c r="K29" s="49">
        <f t="shared" si="19"/>
        <v>17728</v>
      </c>
      <c r="L29" s="49">
        <f t="shared" si="19"/>
        <v>17303</v>
      </c>
      <c r="M29" s="49">
        <f t="shared" si="19"/>
        <v>35031</v>
      </c>
      <c r="N29" s="66"/>
      <c r="O29" s="52">
        <f t="shared" si="16"/>
        <v>5.470713319157163</v>
      </c>
      <c r="P29" s="53">
        <f t="shared" si="17"/>
        <v>4.9085785438102105</v>
      </c>
      <c r="Q29" s="53">
        <f t="shared" si="18"/>
        <v>5.192020274221846</v>
      </c>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row>
    <row r="30" spans="1:107" ht="13.5" customHeight="1">
      <c r="A30" s="68" t="s">
        <v>19</v>
      </c>
      <c r="B30" s="44">
        <v>0</v>
      </c>
      <c r="C30" s="45">
        <v>0</v>
      </c>
      <c r="D30" s="46">
        <v>0</v>
      </c>
      <c r="E30" s="44">
        <v>93</v>
      </c>
      <c r="F30" s="45">
        <v>121</v>
      </c>
      <c r="G30" s="46">
        <v>214</v>
      </c>
      <c r="H30" s="44">
        <v>540</v>
      </c>
      <c r="I30" s="45">
        <v>529</v>
      </c>
      <c r="J30" s="46">
        <v>1069</v>
      </c>
      <c r="K30" s="45">
        <f>SUM(H30,E30,B30)</f>
        <v>633</v>
      </c>
      <c r="L30" s="45">
        <f>SUM(I30,F30,C30)</f>
        <v>650</v>
      </c>
      <c r="M30" s="45">
        <f>SUM(J30,G30,D30)</f>
        <v>1283</v>
      </c>
      <c r="N30" s="55"/>
      <c r="O30" s="31"/>
      <c r="P30" s="31"/>
      <c r="Q30" s="31"/>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row>
    <row r="31" spans="1:107" ht="13.5" customHeight="1">
      <c r="A31" s="47" t="s">
        <v>22</v>
      </c>
      <c r="B31" s="56">
        <f>SUM(B29:B30)</f>
        <v>849</v>
      </c>
      <c r="C31" s="57">
        <f aca="true" t="shared" si="20" ref="C31:J31">SUM(C29:C30)</f>
        <v>749</v>
      </c>
      <c r="D31" s="58">
        <f t="shared" si="20"/>
        <v>1598</v>
      </c>
      <c r="E31" s="56">
        <f t="shared" si="20"/>
        <v>14763</v>
      </c>
      <c r="F31" s="57">
        <f t="shared" si="20"/>
        <v>14631</v>
      </c>
      <c r="G31" s="58">
        <f t="shared" si="20"/>
        <v>29394</v>
      </c>
      <c r="H31" s="56">
        <f t="shared" si="20"/>
        <v>2749</v>
      </c>
      <c r="I31" s="57">
        <f t="shared" si="20"/>
        <v>2573</v>
      </c>
      <c r="J31" s="58">
        <f t="shared" si="20"/>
        <v>5322</v>
      </c>
      <c r="K31" s="57">
        <f>SUM(E31,B31,H31)</f>
        <v>18361</v>
      </c>
      <c r="L31" s="57">
        <f>SUM(F31,C31,I31)</f>
        <v>17953</v>
      </c>
      <c r="M31" s="57">
        <f>SUM(K31:L31)</f>
        <v>36314</v>
      </c>
      <c r="N31" s="66"/>
      <c r="O31" s="27"/>
      <c r="P31" s="27"/>
      <c r="Q31" s="2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row>
    <row r="32" spans="1:107" ht="13.5" customHeight="1">
      <c r="A32" s="47"/>
      <c r="B32" s="59"/>
      <c r="C32" s="59"/>
      <c r="D32" s="59"/>
      <c r="E32" s="59"/>
      <c r="F32" s="59"/>
      <c r="G32" s="59"/>
      <c r="H32" s="59"/>
      <c r="I32" s="59"/>
      <c r="J32" s="59"/>
      <c r="K32" s="59"/>
      <c r="L32" s="59"/>
      <c r="M32" s="59"/>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row>
    <row r="33" spans="1:17" ht="12.75">
      <c r="A33" s="146" t="s">
        <v>21</v>
      </c>
      <c r="B33" s="146"/>
      <c r="C33" s="146"/>
      <c r="D33" s="146"/>
      <c r="E33" s="146"/>
      <c r="F33" s="146"/>
      <c r="G33" s="146"/>
      <c r="H33" s="146"/>
      <c r="I33" s="146"/>
      <c r="J33" s="146"/>
      <c r="K33" s="146"/>
      <c r="L33" s="146"/>
      <c r="M33" s="146"/>
      <c r="N33" s="146"/>
      <c r="O33" s="146"/>
      <c r="P33" s="146"/>
      <c r="Q33" s="146"/>
    </row>
    <row r="34" ht="5.25" customHeight="1" thickBot="1"/>
    <row r="35" spans="1:17" ht="13.5" customHeight="1">
      <c r="A35" s="32"/>
      <c r="B35" s="143" t="s">
        <v>24</v>
      </c>
      <c r="C35" s="144"/>
      <c r="D35" s="145"/>
      <c r="E35" s="144" t="s">
        <v>25</v>
      </c>
      <c r="F35" s="144"/>
      <c r="G35" s="144"/>
      <c r="H35" s="143" t="s">
        <v>26</v>
      </c>
      <c r="I35" s="144"/>
      <c r="J35" s="145"/>
      <c r="K35" s="142" t="s">
        <v>4</v>
      </c>
      <c r="L35" s="142"/>
      <c r="M35" s="142"/>
      <c r="N35" s="33"/>
      <c r="O35" s="142" t="s">
        <v>39</v>
      </c>
      <c r="P35" s="142"/>
      <c r="Q35" s="142"/>
    </row>
    <row r="36" spans="1:17" ht="12.75">
      <c r="A36" s="34"/>
      <c r="B36" s="35" t="s">
        <v>27</v>
      </c>
      <c r="C36" s="36" t="s">
        <v>28</v>
      </c>
      <c r="D36" s="37" t="s">
        <v>29</v>
      </c>
      <c r="E36" s="36" t="s">
        <v>27</v>
      </c>
      <c r="F36" s="36" t="s">
        <v>28</v>
      </c>
      <c r="G36" s="36" t="s">
        <v>29</v>
      </c>
      <c r="H36" s="35" t="s">
        <v>27</v>
      </c>
      <c r="I36" s="36" t="s">
        <v>28</v>
      </c>
      <c r="J36" s="37" t="s">
        <v>29</v>
      </c>
      <c r="K36" s="36" t="s">
        <v>27</v>
      </c>
      <c r="L36" s="36" t="s">
        <v>28</v>
      </c>
      <c r="M36" s="36" t="s">
        <v>29</v>
      </c>
      <c r="N36" s="38"/>
      <c r="O36" s="36" t="s">
        <v>27</v>
      </c>
      <c r="P36" s="36" t="s">
        <v>28</v>
      </c>
      <c r="Q36" s="36" t="s">
        <v>29</v>
      </c>
    </row>
    <row r="37" spans="1:17" ht="12.75">
      <c r="A37" s="39" t="s">
        <v>30</v>
      </c>
      <c r="B37" s="40">
        <f aca="true" t="shared" si="21" ref="B37:M37">SUM(B23,B9)</f>
        <v>1899</v>
      </c>
      <c r="C37" s="41">
        <f t="shared" si="21"/>
        <v>1605</v>
      </c>
      <c r="D37" s="42">
        <f t="shared" si="21"/>
        <v>3504</v>
      </c>
      <c r="E37" s="41">
        <f t="shared" si="21"/>
        <v>35335</v>
      </c>
      <c r="F37" s="41">
        <f t="shared" si="21"/>
        <v>34207</v>
      </c>
      <c r="G37" s="41">
        <f t="shared" si="21"/>
        <v>69542</v>
      </c>
      <c r="H37" s="40">
        <f t="shared" si="21"/>
        <v>899</v>
      </c>
      <c r="I37" s="41">
        <f t="shared" si="21"/>
        <v>786</v>
      </c>
      <c r="J37" s="42">
        <f t="shared" si="21"/>
        <v>1685</v>
      </c>
      <c r="K37" s="41">
        <f t="shared" si="21"/>
        <v>38133</v>
      </c>
      <c r="L37" s="41">
        <f t="shared" si="21"/>
        <v>36598</v>
      </c>
      <c r="M37" s="41">
        <f t="shared" si="21"/>
        <v>74731</v>
      </c>
      <c r="N37" s="38"/>
      <c r="O37" s="43">
        <f aca="true" t="shared" si="22" ref="O37:O43">B37/(B37+E37)*100</f>
        <v>5.100177257345437</v>
      </c>
      <c r="P37" s="43">
        <f aca="true" t="shared" si="23" ref="P37:P43">C37/(C37+F37)*100</f>
        <v>4.481737964927957</v>
      </c>
      <c r="Q37" s="43">
        <f aca="true" t="shared" si="24" ref="Q37:Q43">D37/(D37+G37)*100</f>
        <v>4.796977247214084</v>
      </c>
    </row>
    <row r="38" spans="1:17" ht="12.75">
      <c r="A38" s="39" t="s">
        <v>31</v>
      </c>
      <c r="B38" s="40">
        <f aca="true" t="shared" si="25" ref="B38:M38">SUM(B24,B10)</f>
        <v>869</v>
      </c>
      <c r="C38" s="41">
        <f t="shared" si="25"/>
        <v>985</v>
      </c>
      <c r="D38" s="42">
        <f t="shared" si="25"/>
        <v>1854</v>
      </c>
      <c r="E38" s="41">
        <f t="shared" si="25"/>
        <v>35076</v>
      </c>
      <c r="F38" s="41">
        <f t="shared" si="25"/>
        <v>34608</v>
      </c>
      <c r="G38" s="41">
        <f t="shared" si="25"/>
        <v>69684</v>
      </c>
      <c r="H38" s="40">
        <f t="shared" si="25"/>
        <v>547</v>
      </c>
      <c r="I38" s="41">
        <f t="shared" si="25"/>
        <v>541</v>
      </c>
      <c r="J38" s="42">
        <f t="shared" si="25"/>
        <v>1088</v>
      </c>
      <c r="K38" s="41">
        <f t="shared" si="25"/>
        <v>36492</v>
      </c>
      <c r="L38" s="41">
        <f t="shared" si="25"/>
        <v>36134</v>
      </c>
      <c r="M38" s="41">
        <f t="shared" si="25"/>
        <v>72626</v>
      </c>
      <c r="N38" s="38"/>
      <c r="O38" s="43">
        <f t="shared" si="22"/>
        <v>2.417582417582418</v>
      </c>
      <c r="P38" s="43">
        <f t="shared" si="23"/>
        <v>2.7673980838929</v>
      </c>
      <c r="Q38" s="43">
        <f t="shared" si="24"/>
        <v>2.5916296234169254</v>
      </c>
    </row>
    <row r="39" spans="1:17" ht="12.75">
      <c r="A39" s="39" t="s">
        <v>32</v>
      </c>
      <c r="B39" s="40">
        <f aca="true" t="shared" si="26" ref="B39:M39">SUM(B25,B11)</f>
        <v>566</v>
      </c>
      <c r="C39" s="41">
        <f t="shared" si="26"/>
        <v>642</v>
      </c>
      <c r="D39" s="42">
        <f t="shared" si="26"/>
        <v>1208</v>
      </c>
      <c r="E39" s="41">
        <f t="shared" si="26"/>
        <v>33659</v>
      </c>
      <c r="F39" s="41">
        <f t="shared" si="26"/>
        <v>33252</v>
      </c>
      <c r="G39" s="41">
        <f t="shared" si="26"/>
        <v>66911</v>
      </c>
      <c r="H39" s="40">
        <f t="shared" si="26"/>
        <v>560</v>
      </c>
      <c r="I39" s="41">
        <f t="shared" si="26"/>
        <v>498</v>
      </c>
      <c r="J39" s="42">
        <f t="shared" si="26"/>
        <v>1058</v>
      </c>
      <c r="K39" s="41">
        <f t="shared" si="26"/>
        <v>34785</v>
      </c>
      <c r="L39" s="41">
        <f t="shared" si="26"/>
        <v>34392</v>
      </c>
      <c r="M39" s="41">
        <f t="shared" si="26"/>
        <v>69177</v>
      </c>
      <c r="N39" s="38"/>
      <c r="O39" s="43">
        <f t="shared" si="22"/>
        <v>1.6537618699780863</v>
      </c>
      <c r="P39" s="43">
        <f t="shared" si="23"/>
        <v>1.894140555850593</v>
      </c>
      <c r="Q39" s="43">
        <f t="shared" si="24"/>
        <v>1.773367195642919</v>
      </c>
    </row>
    <row r="40" spans="1:17" ht="12.75">
      <c r="A40" s="39" t="s">
        <v>33</v>
      </c>
      <c r="B40" s="40">
        <f aca="true" t="shared" si="27" ref="B40:M40">SUM(B26,B12)</f>
        <v>444</v>
      </c>
      <c r="C40" s="41">
        <f t="shared" si="27"/>
        <v>398</v>
      </c>
      <c r="D40" s="42">
        <f t="shared" si="27"/>
        <v>842</v>
      </c>
      <c r="E40" s="41">
        <f t="shared" si="27"/>
        <v>32812</v>
      </c>
      <c r="F40" s="41">
        <f t="shared" si="27"/>
        <v>32579</v>
      </c>
      <c r="G40" s="41">
        <f t="shared" si="27"/>
        <v>65391</v>
      </c>
      <c r="H40" s="40">
        <f t="shared" si="27"/>
        <v>493</v>
      </c>
      <c r="I40" s="41">
        <f t="shared" si="27"/>
        <v>446</v>
      </c>
      <c r="J40" s="42">
        <f t="shared" si="27"/>
        <v>939</v>
      </c>
      <c r="K40" s="41">
        <f t="shared" si="27"/>
        <v>33749</v>
      </c>
      <c r="L40" s="41">
        <f t="shared" si="27"/>
        <v>33423</v>
      </c>
      <c r="M40" s="41">
        <f t="shared" si="27"/>
        <v>67172</v>
      </c>
      <c r="N40" s="38"/>
      <c r="O40" s="43">
        <f t="shared" si="22"/>
        <v>1.3350974260283859</v>
      </c>
      <c r="P40" s="43">
        <f t="shared" si="23"/>
        <v>1.2069017800285047</v>
      </c>
      <c r="Q40" s="43">
        <f t="shared" si="24"/>
        <v>1.2712696088052784</v>
      </c>
    </row>
    <row r="41" spans="1:17" ht="12.75">
      <c r="A41" s="39" t="s">
        <v>34</v>
      </c>
      <c r="B41" s="40">
        <f aca="true" t="shared" si="28" ref="B41:M41">SUM(B27,B13)</f>
        <v>290</v>
      </c>
      <c r="C41" s="41">
        <f t="shared" si="28"/>
        <v>232</v>
      </c>
      <c r="D41" s="42">
        <f t="shared" si="28"/>
        <v>522</v>
      </c>
      <c r="E41" s="41">
        <f t="shared" si="28"/>
        <v>31710</v>
      </c>
      <c r="F41" s="41">
        <f t="shared" si="28"/>
        <v>31108</v>
      </c>
      <c r="G41" s="41">
        <f t="shared" si="28"/>
        <v>62818</v>
      </c>
      <c r="H41" s="40">
        <f t="shared" si="28"/>
        <v>465</v>
      </c>
      <c r="I41" s="41">
        <f t="shared" si="28"/>
        <v>394</v>
      </c>
      <c r="J41" s="42">
        <f t="shared" si="28"/>
        <v>859</v>
      </c>
      <c r="K41" s="41">
        <f t="shared" si="28"/>
        <v>32465</v>
      </c>
      <c r="L41" s="41">
        <f t="shared" si="28"/>
        <v>31734</v>
      </c>
      <c r="M41" s="41">
        <f t="shared" si="28"/>
        <v>64199</v>
      </c>
      <c r="N41" s="38"/>
      <c r="O41" s="43">
        <f t="shared" si="22"/>
        <v>0.9062499999999999</v>
      </c>
      <c r="P41" s="43">
        <f t="shared" si="23"/>
        <v>0.7402680280791321</v>
      </c>
      <c r="Q41" s="43">
        <f t="shared" si="24"/>
        <v>0.8241237764445847</v>
      </c>
    </row>
    <row r="42" spans="1:17" ht="12.75">
      <c r="A42" s="39" t="s">
        <v>35</v>
      </c>
      <c r="B42" s="44">
        <f aca="true" t="shared" si="29" ref="B42:M42">SUM(B28,B14)</f>
        <v>49</v>
      </c>
      <c r="C42" s="45">
        <f t="shared" si="29"/>
        <v>61</v>
      </c>
      <c r="D42" s="46">
        <f t="shared" si="29"/>
        <v>110</v>
      </c>
      <c r="E42" s="45">
        <f t="shared" si="29"/>
        <v>29554</v>
      </c>
      <c r="F42" s="45">
        <f t="shared" si="29"/>
        <v>29678</v>
      </c>
      <c r="G42" s="45">
        <f t="shared" si="29"/>
        <v>59232</v>
      </c>
      <c r="H42" s="44">
        <f t="shared" si="29"/>
        <v>277</v>
      </c>
      <c r="I42" s="45">
        <f t="shared" si="29"/>
        <v>268</v>
      </c>
      <c r="J42" s="46">
        <f t="shared" si="29"/>
        <v>545</v>
      </c>
      <c r="K42" s="45">
        <f t="shared" si="29"/>
        <v>29880</v>
      </c>
      <c r="L42" s="45">
        <f t="shared" si="29"/>
        <v>30007</v>
      </c>
      <c r="M42" s="45">
        <f t="shared" si="29"/>
        <v>59887</v>
      </c>
      <c r="N42" s="38"/>
      <c r="O42" s="43">
        <f t="shared" si="22"/>
        <v>0.1655237644833294</v>
      </c>
      <c r="P42" s="43">
        <f t="shared" si="23"/>
        <v>0.20511785870405866</v>
      </c>
      <c r="Q42" s="43">
        <f t="shared" si="24"/>
        <v>0.18536618246772943</v>
      </c>
    </row>
    <row r="43" spans="1:17" ht="13.5" customHeight="1">
      <c r="A43" s="47" t="s">
        <v>4</v>
      </c>
      <c r="B43" s="48">
        <f aca="true" t="shared" si="30" ref="B43:M43">SUM(B29,B15)</f>
        <v>4117</v>
      </c>
      <c r="C43" s="49">
        <f t="shared" si="30"/>
        <v>3923</v>
      </c>
      <c r="D43" s="50">
        <f t="shared" si="30"/>
        <v>8040</v>
      </c>
      <c r="E43" s="49">
        <f t="shared" si="30"/>
        <v>198146</v>
      </c>
      <c r="F43" s="49">
        <f t="shared" si="30"/>
        <v>195432</v>
      </c>
      <c r="G43" s="49">
        <f t="shared" si="30"/>
        <v>393578</v>
      </c>
      <c r="H43" s="48">
        <f t="shared" si="30"/>
        <v>3241</v>
      </c>
      <c r="I43" s="49">
        <f t="shared" si="30"/>
        <v>2933</v>
      </c>
      <c r="J43" s="50">
        <f t="shared" si="30"/>
        <v>6174</v>
      </c>
      <c r="K43" s="49">
        <f t="shared" si="30"/>
        <v>205504</v>
      </c>
      <c r="L43" s="49">
        <f t="shared" si="30"/>
        <v>202288</v>
      </c>
      <c r="M43" s="49">
        <f t="shared" si="30"/>
        <v>407792</v>
      </c>
      <c r="N43" s="38"/>
      <c r="O43" s="52">
        <f t="shared" si="22"/>
        <v>2.035468671976585</v>
      </c>
      <c r="P43" s="53">
        <f t="shared" si="23"/>
        <v>1.967846304331469</v>
      </c>
      <c r="Q43" s="53">
        <f t="shared" si="24"/>
        <v>2.0019023051755647</v>
      </c>
    </row>
    <row r="44" spans="1:17" ht="13.5" customHeight="1">
      <c r="A44" s="54" t="s">
        <v>19</v>
      </c>
      <c r="B44" s="44">
        <f aca="true" t="shared" si="31" ref="B44:M44">SUM(B30,B16)</f>
        <v>0</v>
      </c>
      <c r="C44" s="45">
        <f t="shared" si="31"/>
        <v>0</v>
      </c>
      <c r="D44" s="46">
        <f t="shared" si="31"/>
        <v>0</v>
      </c>
      <c r="E44" s="45">
        <f t="shared" si="31"/>
        <v>1283</v>
      </c>
      <c r="F44" s="45">
        <f t="shared" si="31"/>
        <v>1355</v>
      </c>
      <c r="G44" s="45">
        <f t="shared" si="31"/>
        <v>2638</v>
      </c>
      <c r="H44" s="44">
        <f t="shared" si="31"/>
        <v>6320</v>
      </c>
      <c r="I44" s="45">
        <f t="shared" si="31"/>
        <v>6161</v>
      </c>
      <c r="J44" s="46">
        <f t="shared" si="31"/>
        <v>12481</v>
      </c>
      <c r="K44" s="45">
        <f t="shared" si="31"/>
        <v>7603</v>
      </c>
      <c r="L44" s="45">
        <f t="shared" si="31"/>
        <v>7516</v>
      </c>
      <c r="M44" s="45">
        <f t="shared" si="31"/>
        <v>15119</v>
      </c>
      <c r="N44" s="38"/>
      <c r="O44" s="31"/>
      <c r="P44" s="31"/>
      <c r="Q44" s="31"/>
    </row>
    <row r="45" spans="1:17" ht="12.75">
      <c r="A45" s="47" t="s">
        <v>22</v>
      </c>
      <c r="B45" s="56">
        <f aca="true" t="shared" si="32" ref="B45:M45">SUM(B31,B17)</f>
        <v>4117</v>
      </c>
      <c r="C45" s="57">
        <f t="shared" si="32"/>
        <v>3923</v>
      </c>
      <c r="D45" s="58">
        <f t="shared" si="32"/>
        <v>8040</v>
      </c>
      <c r="E45" s="57">
        <f t="shared" si="32"/>
        <v>199429</v>
      </c>
      <c r="F45" s="57">
        <f t="shared" si="32"/>
        <v>196787</v>
      </c>
      <c r="G45" s="57">
        <f t="shared" si="32"/>
        <v>396216</v>
      </c>
      <c r="H45" s="56">
        <f t="shared" si="32"/>
        <v>9561</v>
      </c>
      <c r="I45" s="57">
        <f t="shared" si="32"/>
        <v>9094</v>
      </c>
      <c r="J45" s="58">
        <f t="shared" si="32"/>
        <v>18655</v>
      </c>
      <c r="K45" s="57">
        <f t="shared" si="32"/>
        <v>213107</v>
      </c>
      <c r="L45" s="57">
        <f t="shared" si="32"/>
        <v>209804</v>
      </c>
      <c r="M45" s="57">
        <f t="shared" si="32"/>
        <v>422911</v>
      </c>
      <c r="N45" s="38"/>
      <c r="O45" s="27"/>
      <c r="P45" s="27"/>
      <c r="Q45" s="27"/>
    </row>
    <row r="66" ht="12.75">
      <c r="B66" s="130"/>
    </row>
  </sheetData>
  <sheetProtection/>
  <mergeCells count="20">
    <mergeCell ref="A19:Q19"/>
    <mergeCell ref="A33:Q33"/>
    <mergeCell ref="K7:M7"/>
    <mergeCell ref="E21:G21"/>
    <mergeCell ref="H21:J21"/>
    <mergeCell ref="K21:M21"/>
    <mergeCell ref="B7:D7"/>
    <mergeCell ref="E7:G7"/>
    <mergeCell ref="H7:J7"/>
    <mergeCell ref="B21:D21"/>
    <mergeCell ref="O35:Q35"/>
    <mergeCell ref="B35:D35"/>
    <mergeCell ref="E35:G35"/>
    <mergeCell ref="H35:J35"/>
    <mergeCell ref="K35:M35"/>
    <mergeCell ref="A2:Q2"/>
    <mergeCell ref="A3:Q3"/>
    <mergeCell ref="A5:Q5"/>
    <mergeCell ref="O7:Q7"/>
    <mergeCell ref="O21:Q21"/>
  </mergeCells>
  <printOptions horizontalCentered="1"/>
  <pageMargins left="0.1968503937007874" right="0.1968503937007874" top="0" bottom="0" header="0.5118110236220472" footer="0.5118110236220472"/>
  <pageSetup horizontalDpi="600" verticalDpi="600" orientation="landscape" paperSize="9" scale="80" r:id="rId2"/>
  <headerFooter alignWithMargins="0">
    <oddFooter>&amp;R&amp;A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Vermeulen, Geert</cp:lastModifiedBy>
  <cp:lastPrinted>2011-07-25T08:03:26Z</cp:lastPrinted>
  <dcterms:created xsi:type="dcterms:W3CDTF">2010-07-12T10:39:45Z</dcterms:created>
  <dcterms:modified xsi:type="dcterms:W3CDTF">2016-08-18T11:10:36Z</dcterms:modified>
  <cp:category/>
  <cp:version/>
  <cp:contentType/>
  <cp:contentStatus/>
</cp:coreProperties>
</file>