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15PBAS01" sheetId="2" r:id="rId2"/>
    <sheet name="15PBAS02" sheetId="3" r:id="rId3"/>
    <sheet name="15PBAS03" sheetId="4" r:id="rId4"/>
    <sheet name="15PBAS04" sheetId="5" r:id="rId5"/>
    <sheet name="15PBAS05" sheetId="6" r:id="rId6"/>
    <sheet name="15PBAS06" sheetId="7" r:id="rId7"/>
    <sheet name="15PBAS07" sheetId="8" r:id="rId8"/>
    <sheet name="15PBAS08" sheetId="9" r:id="rId9"/>
  </sheets>
  <definedNames>
    <definedName name="_xlnm.Print_Area" localSheetId="1">'15PBAS01'!$A$1:$J$76</definedName>
    <definedName name="_xlnm.Print_Area" localSheetId="2">'15PBAS02'!$A$1:$J$76</definedName>
    <definedName name="_xlnm.Print_Area" localSheetId="3">'15PBAS03'!$A$1:$J$74</definedName>
    <definedName name="_xlnm.Print_Area" localSheetId="6">'15PBAS06'!$A$1:$J$74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<sst xmlns="http://schemas.openxmlformats.org/spreadsheetml/2006/main" count="827" uniqueCount="64">
  <si>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</si>
  <si>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</si>
  <si>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</si>
  <si>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</si>
  <si>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</si>
  <si>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</si>
  <si>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</si>
  <si>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</si>
  <si>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</si>
  <si>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</si>
  <si>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</si>
  <si>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</si>
  <si>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</si>
  <si>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</si>
  <si>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</si>
  <si>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</si>
  <si>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</si>
  <si>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</si>
  <si>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</si>
  <si>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</si>
  <si>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</si>
  <si>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</si>
  <si>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</si>
  <si>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</si>
  <si>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</si>
  <si>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</si>
  <si>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</si>
  <si>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</si>
  <si>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</si>
  <si>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</si>
  <si>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</si>
  <si>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</si>
  <si>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</si>
  <si>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</si>
  <si>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</si>
  <si>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</si>
  <si>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</si>
  <si>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</si>
  <si>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</si>
  <si>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</si>
  <si>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</si>
  <si>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</si>
  <si>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</si>
  <si>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</si>
  <si>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</si>
  <si>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</si>
  <si>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</si>
  <si>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</si>
  <si>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</si>
  <si>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</si>
  <si>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</si>
  <si>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Alle soorten schoolbestuur</t>
  </si>
  <si>
    <t>Schooljaar 2015-2016</t>
  </si>
  <si>
    <t>Aantal budgettaire fulltime-equivalenten (inclusief alle vervangingen, TBS+ en Bonus) - januari 2016</t>
  </si>
  <si>
    <t>Aantal personen (inclusief alle vervangingen, TBS+ en Bonus) - januari 2016</t>
  </si>
  <si>
    <t>Aantal personen (inclusief alle vervangingen, TBS+ en Bonus) -  januari 2016</t>
  </si>
  <si>
    <t>15PBAS01</t>
  </si>
  <si>
    <t>15PBAS02</t>
  </si>
  <si>
    <t>15PBAS03</t>
  </si>
  <si>
    <t>15PBAS04</t>
  </si>
  <si>
    <t>15PBAS05</t>
  </si>
  <si>
    <t>15PBAS06</t>
  </si>
  <si>
    <t>15PBAS07</t>
  </si>
  <si>
    <t>15PBAS08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</si>
</sst>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0;\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4" applyNumberFormat="1" applyFont="1">
      <alignment/>
      <protection/>
    </xf>
    <xf numFmtId="3" fontId="3" fillId="0" borderId="0" xfId="54" applyNumberFormat="1" applyFont="1">
      <alignment/>
      <protection/>
    </xf>
    <xf numFmtId="0" fontId="3" fillId="0" borderId="0" xfId="54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/>
      <protection/>
    </xf>
    <xf numFmtId="3" fontId="3" fillId="0" borderId="10" xfId="54" applyNumberFormat="1" applyFont="1" applyBorder="1" applyAlignment="1">
      <alignment horizontal="center"/>
      <protection/>
    </xf>
    <xf numFmtId="3" fontId="3" fillId="0" borderId="17" xfId="54" applyNumberFormat="1" applyFont="1" applyBorder="1" applyAlignment="1">
      <alignment horizontal="centerContinuous"/>
      <protection/>
    </xf>
    <xf numFmtId="3" fontId="3" fillId="0" borderId="10" xfId="54" applyNumberFormat="1" applyFont="1" applyBorder="1" applyAlignment="1">
      <alignment horizontal="centerContinuous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3" fillId="0" borderId="13" xfId="54" applyNumberFormat="1" applyFont="1" applyBorder="1" applyAlignment="1">
      <alignment horizontal="right"/>
      <protection/>
    </xf>
    <xf numFmtId="164" fontId="3" fillId="0" borderId="14" xfId="54" applyNumberFormat="1" applyFont="1" applyBorder="1">
      <alignment/>
      <protection/>
    </xf>
    <xf numFmtId="3" fontId="2" fillId="0" borderId="0" xfId="54" applyNumberFormat="1" applyFont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3" fillId="0" borderId="0" xfId="55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17" xfId="55" applyNumberFormat="1" applyFont="1" applyBorder="1" applyAlignment="1">
      <alignment horizontal="centerContinuous"/>
      <protection/>
    </xf>
    <xf numFmtId="3" fontId="3" fillId="0" borderId="10" xfId="55" applyNumberFormat="1" applyFont="1" applyBorder="1" applyAlignment="1">
      <alignment horizontal="centerContinuous"/>
      <protection/>
    </xf>
    <xf numFmtId="3" fontId="3" fillId="0" borderId="18" xfId="55" applyNumberFormat="1" applyFont="1" applyBorder="1" applyAlignment="1">
      <alignment horizontal="centerContinuous"/>
      <protection/>
    </xf>
    <xf numFmtId="3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3" fontId="3" fillId="0" borderId="13" xfId="55" applyNumberFormat="1" applyFont="1" applyBorder="1" applyAlignment="1">
      <alignment horizontal="right"/>
      <protection/>
    </xf>
    <xf numFmtId="164" fontId="3" fillId="0" borderId="13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3" fillId="0" borderId="13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Continuous"/>
      <protection/>
    </xf>
    <xf numFmtId="3" fontId="3" fillId="0" borderId="10" xfId="56" applyNumberFormat="1" applyFont="1" applyBorder="1" applyAlignment="1">
      <alignment horizontal="centerContinuous"/>
      <protection/>
    </xf>
    <xf numFmtId="3" fontId="3" fillId="0" borderId="18" xfId="56" applyNumberFormat="1" applyFont="1" applyBorder="1" applyAlignment="1">
      <alignment horizontal="centerContinuous"/>
      <protection/>
    </xf>
    <xf numFmtId="3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3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>
      <alignment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18" xfId="57" applyNumberFormat="1" applyFont="1" applyBorder="1" applyAlignment="1">
      <alignment horizontal="centerContinuous"/>
      <protection/>
    </xf>
    <xf numFmtId="3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4" applyNumberFormat="1" applyFont="1" applyBorder="1" applyAlignment="1">
      <alignment horizontal="left"/>
      <protection/>
    </xf>
    <xf numFmtId="3" fontId="3" fillId="0" borderId="14" xfId="55" applyNumberFormat="1" applyFont="1" applyBorder="1" applyAlignment="1">
      <alignment horizontal="left"/>
      <protection/>
    </xf>
    <xf numFmtId="3" fontId="3" fillId="0" borderId="14" xfId="56" applyNumberFormat="1" applyFont="1" applyBorder="1" applyAlignment="1">
      <alignment horizontal="left"/>
      <protection/>
    </xf>
    <xf numFmtId="165" fontId="3" fillId="0" borderId="0" xfId="54" applyNumberFormat="1" applyFont="1" applyBorder="1" applyAlignment="1">
      <alignment horizontal="right"/>
      <protection/>
    </xf>
    <xf numFmtId="164" fontId="3" fillId="0" borderId="0" xfId="54" applyNumberFormat="1" applyFont="1" applyBorder="1">
      <alignment/>
      <protection/>
    </xf>
    <xf numFmtId="164" fontId="3" fillId="0" borderId="20" xfId="54" applyNumberFormat="1" applyFont="1" applyBorder="1">
      <alignment/>
      <protection/>
    </xf>
    <xf numFmtId="3" fontId="3" fillId="0" borderId="14" xfId="57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BAS04" xfId="54"/>
    <cellStyle name="Standaard_96PBAS05" xfId="55"/>
    <cellStyle name="Standaard_96PBAS07" xfId="56"/>
    <cellStyle name="Standaard_96PBAS08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9.140625" style="128" customWidth="1"/>
    <col min="2" max="2" width="3.8515625" style="128" customWidth="1"/>
    <col min="3" max="16384" width="9.140625" style="128" customWidth="1"/>
  </cols>
  <sheetData>
    <row r="1" ht="15">
      <c r="A1" s="129" t="s">
        <v>42</v>
      </c>
    </row>
    <row r="3" ht="12.75">
      <c r="A3" s="127" t="s">
        <v>43</v>
      </c>
    </row>
    <row r="4" spans="1:3" ht="12.75">
      <c r="A4" s="133" t="s">
        <v>56</v>
      </c>
      <c r="C4" s="128" t="s">
        <v>44</v>
      </c>
    </row>
    <row r="5" spans="1:3" ht="12.75">
      <c r="A5" s="133" t="s">
        <v>57</v>
      </c>
      <c r="C5" s="128" t="s">
        <v>45</v>
      </c>
    </row>
    <row r="7" ht="12.75">
      <c r="A7" s="127" t="s">
        <v>46</v>
      </c>
    </row>
    <row r="8" spans="1:3" ht="12.75">
      <c r="A8" s="133" t="s">
        <v>58</v>
      </c>
      <c r="C8" s="128" t="s">
        <v>44</v>
      </c>
    </row>
    <row r="9" spans="1:3" ht="12.75">
      <c r="A9" s="133" t="s">
        <v>59</v>
      </c>
      <c r="C9" s="128" t="s">
        <v>47</v>
      </c>
    </row>
    <row r="10" spans="1:3" ht="12.75">
      <c r="A10" s="133" t="s">
        <v>60</v>
      </c>
      <c r="C10" s="128" t="s">
        <v>48</v>
      </c>
    </row>
    <row r="11" spans="1:3" ht="12.75">
      <c r="A11" s="133" t="s">
        <v>61</v>
      </c>
      <c r="C11" s="128" t="s">
        <v>45</v>
      </c>
    </row>
    <row r="12" spans="1:3" ht="12.75">
      <c r="A12" s="133" t="s">
        <v>62</v>
      </c>
      <c r="C12" s="128" t="s">
        <v>49</v>
      </c>
    </row>
    <row r="13" spans="1:3" ht="12.75">
      <c r="A13" s="133" t="s">
        <v>63</v>
      </c>
      <c r="C13" s="128" t="s">
        <v>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94" sqref="A94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67</v>
      </c>
      <c r="C12" s="16">
        <v>2115</v>
      </c>
      <c r="D12" s="16">
        <f>SUM(B12:C12)</f>
        <v>2182</v>
      </c>
      <c r="E12" s="17">
        <v>46</v>
      </c>
      <c r="F12" s="16">
        <v>716</v>
      </c>
      <c r="G12" s="16">
        <f>SUM(E12:F12)</f>
        <v>762</v>
      </c>
      <c r="H12" s="17">
        <f aca="true" t="shared" si="0" ref="H12:I15">SUM(B12,E12)</f>
        <v>113</v>
      </c>
      <c r="I12" s="16">
        <f t="shared" si="0"/>
        <v>2831</v>
      </c>
      <c r="J12" s="16">
        <f>SUM(H12:I12)</f>
        <v>2944</v>
      </c>
    </row>
    <row r="13" spans="1:10" ht="12.75">
      <c r="A13" s="2" t="s">
        <v>39</v>
      </c>
      <c r="B13" s="15">
        <v>214</v>
      </c>
      <c r="C13" s="16">
        <v>8322</v>
      </c>
      <c r="D13" s="16">
        <f>SUM(B13:C13)</f>
        <v>8536</v>
      </c>
      <c r="E13" s="17">
        <v>129</v>
      </c>
      <c r="F13" s="16">
        <v>2842</v>
      </c>
      <c r="G13" s="16">
        <f>SUM(E13:F13)</f>
        <v>2971</v>
      </c>
      <c r="H13" s="17">
        <f t="shared" si="0"/>
        <v>343</v>
      </c>
      <c r="I13" s="16">
        <f t="shared" si="0"/>
        <v>11164</v>
      </c>
      <c r="J13" s="16">
        <f>SUM(H13:I13)</f>
        <v>11507</v>
      </c>
    </row>
    <row r="14" spans="1:10" ht="12.75">
      <c r="A14" s="2" t="s">
        <v>40</v>
      </c>
      <c r="B14" s="15">
        <v>0</v>
      </c>
      <c r="C14" s="18">
        <v>7</v>
      </c>
      <c r="D14" s="16">
        <f>SUM(B14:C14)</f>
        <v>7</v>
      </c>
      <c r="E14" s="15">
        <v>0</v>
      </c>
      <c r="F14" s="16">
        <v>2</v>
      </c>
      <c r="G14" s="16">
        <f>SUM(E14:F14)</f>
        <v>2</v>
      </c>
      <c r="H14" s="17">
        <f t="shared" si="0"/>
        <v>0</v>
      </c>
      <c r="I14" s="16">
        <f t="shared" si="0"/>
        <v>9</v>
      </c>
      <c r="J14" s="16">
        <f>SUM(H14:I14)</f>
        <v>9</v>
      </c>
    </row>
    <row r="15" spans="1:10" ht="12.75">
      <c r="A15" s="2" t="s">
        <v>41</v>
      </c>
      <c r="B15" s="17">
        <v>90</v>
      </c>
      <c r="C15" s="16">
        <v>3182</v>
      </c>
      <c r="D15" s="16">
        <f>SUM(B15:C15)</f>
        <v>3272</v>
      </c>
      <c r="E15" s="17">
        <v>60</v>
      </c>
      <c r="F15" s="16">
        <v>1043</v>
      </c>
      <c r="G15" s="16">
        <f>SUM(E15:F15)</f>
        <v>1103</v>
      </c>
      <c r="H15" s="17">
        <f t="shared" si="0"/>
        <v>150</v>
      </c>
      <c r="I15" s="16">
        <f t="shared" si="0"/>
        <v>4225</v>
      </c>
      <c r="J15" s="16">
        <f>SUM(H15:I15)</f>
        <v>4375</v>
      </c>
    </row>
    <row r="16" spans="1:10" s="1" customFormat="1" ht="12.75">
      <c r="A16" s="13" t="s">
        <v>5</v>
      </c>
      <c r="B16" s="19">
        <f>SUM(B12:B15)</f>
        <v>371</v>
      </c>
      <c r="C16" s="20">
        <f aca="true" t="shared" si="1" ref="C16:J16">SUM(C12:C15)</f>
        <v>13626</v>
      </c>
      <c r="D16" s="20">
        <f t="shared" si="1"/>
        <v>13997</v>
      </c>
      <c r="E16" s="19">
        <f t="shared" si="1"/>
        <v>235</v>
      </c>
      <c r="F16" s="20">
        <f t="shared" si="1"/>
        <v>4603</v>
      </c>
      <c r="G16" s="20">
        <f t="shared" si="1"/>
        <v>4838</v>
      </c>
      <c r="H16" s="19">
        <f t="shared" si="1"/>
        <v>606</v>
      </c>
      <c r="I16" s="20">
        <f t="shared" si="1"/>
        <v>18229</v>
      </c>
      <c r="J16" s="20">
        <f t="shared" si="1"/>
        <v>18835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98</v>
      </c>
      <c r="D19" s="16">
        <f>SUM(B19:C19)</f>
        <v>98</v>
      </c>
      <c r="E19" s="17">
        <v>0</v>
      </c>
      <c r="F19" s="16">
        <v>20</v>
      </c>
      <c r="G19" s="16">
        <f>SUM(E19:F19)</f>
        <v>20</v>
      </c>
      <c r="H19" s="17">
        <f aca="true" t="shared" si="2" ref="H19:I22">SUM(B19,E19)</f>
        <v>0</v>
      </c>
      <c r="I19" s="16">
        <f t="shared" si="2"/>
        <v>118</v>
      </c>
      <c r="J19" s="16">
        <f>SUM(H19:I19)</f>
        <v>118</v>
      </c>
    </row>
    <row r="20" spans="1:10" ht="12.75">
      <c r="A20" s="2" t="s">
        <v>39</v>
      </c>
      <c r="B20" s="15">
        <v>7</v>
      </c>
      <c r="C20" s="18">
        <v>236</v>
      </c>
      <c r="D20" s="16">
        <f>SUM(B20:C20)</f>
        <v>243</v>
      </c>
      <c r="E20" s="17">
        <v>4</v>
      </c>
      <c r="F20" s="16">
        <v>76</v>
      </c>
      <c r="G20" s="16">
        <f>SUM(E20:F20)</f>
        <v>80</v>
      </c>
      <c r="H20" s="17">
        <f t="shared" si="2"/>
        <v>11</v>
      </c>
      <c r="I20" s="16">
        <f t="shared" si="2"/>
        <v>312</v>
      </c>
      <c r="J20" s="16">
        <f>SUM(H20:I20)</f>
        <v>323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f>25+9</f>
        <v>34</v>
      </c>
      <c r="D22" s="16">
        <f>SUM(B22:C22)</f>
        <v>36</v>
      </c>
      <c r="E22" s="17">
        <v>0</v>
      </c>
      <c r="F22" s="16">
        <f>10+4</f>
        <v>14</v>
      </c>
      <c r="G22" s="16">
        <f>SUM(E22:F22)</f>
        <v>14</v>
      </c>
      <c r="H22" s="17">
        <f t="shared" si="2"/>
        <v>2</v>
      </c>
      <c r="I22" s="16">
        <f t="shared" si="2"/>
        <v>48</v>
      </c>
      <c r="J22" s="16">
        <f>SUM(H22:I22)</f>
        <v>50</v>
      </c>
    </row>
    <row r="23" spans="1:10" s="1" customFormat="1" ht="12.75">
      <c r="A23" s="13" t="s">
        <v>5</v>
      </c>
      <c r="B23" s="22">
        <f aca="true" t="shared" si="3" ref="B23:J23">SUM(B19:B22)</f>
        <v>9</v>
      </c>
      <c r="C23" s="20">
        <f t="shared" si="3"/>
        <v>368</v>
      </c>
      <c r="D23" s="20">
        <f t="shared" si="3"/>
        <v>377</v>
      </c>
      <c r="E23" s="19">
        <f t="shared" si="3"/>
        <v>4</v>
      </c>
      <c r="F23" s="20">
        <f t="shared" si="3"/>
        <v>110</v>
      </c>
      <c r="G23" s="20">
        <f t="shared" si="3"/>
        <v>114</v>
      </c>
      <c r="H23" s="19">
        <f t="shared" si="3"/>
        <v>13</v>
      </c>
      <c r="I23" s="20">
        <f t="shared" si="3"/>
        <v>478</v>
      </c>
      <c r="J23" s="20">
        <f t="shared" si="3"/>
        <v>491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67</v>
      </c>
      <c r="C26" s="16">
        <f t="shared" si="4"/>
        <v>2213</v>
      </c>
      <c r="D26" s="16">
        <f>SUM(B26:C26)</f>
        <v>2280</v>
      </c>
      <c r="E26" s="17">
        <f aca="true" t="shared" si="5" ref="E26:F29">SUM(E12,E19)</f>
        <v>46</v>
      </c>
      <c r="F26" s="16">
        <f t="shared" si="5"/>
        <v>736</v>
      </c>
      <c r="G26" s="16">
        <f>SUM(E26:F26)</f>
        <v>782</v>
      </c>
      <c r="H26" s="17">
        <f aca="true" t="shared" si="6" ref="H26:I29">SUM(B26,E26)</f>
        <v>113</v>
      </c>
      <c r="I26" s="16">
        <f t="shared" si="6"/>
        <v>2949</v>
      </c>
      <c r="J26" s="16">
        <f>SUM(H26:I26)</f>
        <v>3062</v>
      </c>
    </row>
    <row r="27" spans="1:10" ht="12.75">
      <c r="A27" s="2" t="s">
        <v>39</v>
      </c>
      <c r="B27" s="17">
        <f t="shared" si="4"/>
        <v>221</v>
      </c>
      <c r="C27" s="16">
        <f t="shared" si="4"/>
        <v>8558</v>
      </c>
      <c r="D27" s="16">
        <f>SUM(B27:C27)</f>
        <v>8779</v>
      </c>
      <c r="E27" s="17">
        <f t="shared" si="5"/>
        <v>133</v>
      </c>
      <c r="F27" s="16">
        <f t="shared" si="5"/>
        <v>2918</v>
      </c>
      <c r="G27" s="16">
        <f>SUM(E27:F27)</f>
        <v>3051</v>
      </c>
      <c r="H27" s="17">
        <f t="shared" si="6"/>
        <v>354</v>
      </c>
      <c r="I27" s="16">
        <f t="shared" si="6"/>
        <v>11476</v>
      </c>
      <c r="J27" s="16">
        <f>SUM(H27:I27)</f>
        <v>11830</v>
      </c>
    </row>
    <row r="28" spans="1:10" ht="12.75">
      <c r="A28" s="2" t="s">
        <v>40</v>
      </c>
      <c r="B28" s="17">
        <f t="shared" si="4"/>
        <v>0</v>
      </c>
      <c r="C28" s="16">
        <f t="shared" si="4"/>
        <v>7</v>
      </c>
      <c r="D28" s="16">
        <f>SUM(B28:C28)</f>
        <v>7</v>
      </c>
      <c r="E28" s="17">
        <f t="shared" si="5"/>
        <v>0</v>
      </c>
      <c r="F28" s="16">
        <f t="shared" si="5"/>
        <v>2</v>
      </c>
      <c r="G28" s="16">
        <f>SUM(E28:F28)</f>
        <v>2</v>
      </c>
      <c r="H28" s="17">
        <f t="shared" si="6"/>
        <v>0</v>
      </c>
      <c r="I28" s="16">
        <f t="shared" si="6"/>
        <v>9</v>
      </c>
      <c r="J28" s="16">
        <f>SUM(H28:I28)</f>
        <v>9</v>
      </c>
    </row>
    <row r="29" spans="1:10" ht="12.75">
      <c r="A29" s="2" t="s">
        <v>41</v>
      </c>
      <c r="B29" s="17">
        <f t="shared" si="4"/>
        <v>92</v>
      </c>
      <c r="C29" s="16">
        <f t="shared" si="4"/>
        <v>3216</v>
      </c>
      <c r="D29" s="16">
        <f>SUM(B29:C29)</f>
        <v>3308</v>
      </c>
      <c r="E29" s="17">
        <f t="shared" si="5"/>
        <v>60</v>
      </c>
      <c r="F29" s="16">
        <f t="shared" si="5"/>
        <v>1057</v>
      </c>
      <c r="G29" s="16">
        <f>SUM(E29:F29)</f>
        <v>1117</v>
      </c>
      <c r="H29" s="17">
        <f t="shared" si="6"/>
        <v>152</v>
      </c>
      <c r="I29" s="16">
        <f t="shared" si="6"/>
        <v>4273</v>
      </c>
      <c r="J29" s="16">
        <f>SUM(H29:I29)</f>
        <v>4425</v>
      </c>
    </row>
    <row r="30" spans="1:10" s="1" customFormat="1" ht="12.75">
      <c r="A30" s="13" t="s">
        <v>5</v>
      </c>
      <c r="B30" s="19">
        <f aca="true" t="shared" si="7" ref="B30:J30">SUM(B26:B29)</f>
        <v>380</v>
      </c>
      <c r="C30" s="20">
        <f t="shared" si="7"/>
        <v>13994</v>
      </c>
      <c r="D30" s="20">
        <f>SUM(B30:C30)</f>
        <v>14374</v>
      </c>
      <c r="E30" s="19">
        <f t="shared" si="7"/>
        <v>239</v>
      </c>
      <c r="F30" s="20">
        <f t="shared" si="7"/>
        <v>4713</v>
      </c>
      <c r="G30" s="20">
        <f>SUM(E30:F30)</f>
        <v>4952</v>
      </c>
      <c r="H30" s="19">
        <f t="shared" si="7"/>
        <v>619</v>
      </c>
      <c r="I30" s="20">
        <f t="shared" si="7"/>
        <v>18707</v>
      </c>
      <c r="J30" s="20">
        <f t="shared" si="7"/>
        <v>19326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660</v>
      </c>
      <c r="C34" s="16">
        <v>3144</v>
      </c>
      <c r="D34" s="16">
        <f>SUM(B34:C34)</f>
        <v>3804</v>
      </c>
      <c r="E34" s="17">
        <v>273</v>
      </c>
      <c r="F34" s="16">
        <v>1220</v>
      </c>
      <c r="G34" s="16">
        <f>SUM(E34:F34)</f>
        <v>1493</v>
      </c>
      <c r="H34" s="17">
        <f aca="true" t="shared" si="8" ref="H34:I37">SUM(B34,E34)</f>
        <v>933</v>
      </c>
      <c r="I34" s="16">
        <f t="shared" si="8"/>
        <v>4364</v>
      </c>
      <c r="J34" s="16">
        <f>SUM(H34:I34)</f>
        <v>5297</v>
      </c>
    </row>
    <row r="35" spans="1:10" ht="12.75">
      <c r="A35" s="2" t="s">
        <v>39</v>
      </c>
      <c r="B35" s="15">
        <v>3238</v>
      </c>
      <c r="C35" s="16">
        <v>11202</v>
      </c>
      <c r="D35" s="16">
        <f>SUM(B35:C35)</f>
        <v>14440</v>
      </c>
      <c r="E35" s="17">
        <v>779</v>
      </c>
      <c r="F35" s="16">
        <v>4065</v>
      </c>
      <c r="G35" s="16">
        <f>SUM(E35:F35)</f>
        <v>4844</v>
      </c>
      <c r="H35" s="17">
        <f t="shared" si="8"/>
        <v>4017</v>
      </c>
      <c r="I35" s="16">
        <f t="shared" si="8"/>
        <v>15267</v>
      </c>
      <c r="J35" s="16">
        <f>SUM(H35:I35)</f>
        <v>19284</v>
      </c>
    </row>
    <row r="36" spans="1:10" ht="12.75">
      <c r="A36" s="2" t="s">
        <v>40</v>
      </c>
      <c r="B36" s="15">
        <v>2</v>
      </c>
      <c r="C36" s="18">
        <v>9</v>
      </c>
      <c r="D36" s="16">
        <f>SUM(B36:C36)</f>
        <v>11</v>
      </c>
      <c r="E36" s="15">
        <v>0</v>
      </c>
      <c r="F36" s="16">
        <v>6</v>
      </c>
      <c r="G36" s="16">
        <f>SUM(E36:F36)</f>
        <v>6</v>
      </c>
      <c r="H36" s="17">
        <f t="shared" si="8"/>
        <v>2</v>
      </c>
      <c r="I36" s="16">
        <f t="shared" si="8"/>
        <v>15</v>
      </c>
      <c r="J36" s="16">
        <f>SUM(H36:I36)</f>
        <v>17</v>
      </c>
    </row>
    <row r="37" spans="1:10" ht="12.75">
      <c r="A37" s="2" t="s">
        <v>41</v>
      </c>
      <c r="B37" s="17">
        <v>1172</v>
      </c>
      <c r="C37" s="16">
        <v>4411</v>
      </c>
      <c r="D37" s="16">
        <f>SUM(B37:C37)</f>
        <v>5583</v>
      </c>
      <c r="E37" s="17">
        <v>389</v>
      </c>
      <c r="F37" s="16">
        <v>1841</v>
      </c>
      <c r="G37" s="16">
        <f>SUM(E37:F37)</f>
        <v>2230</v>
      </c>
      <c r="H37" s="17">
        <f t="shared" si="8"/>
        <v>1561</v>
      </c>
      <c r="I37" s="16">
        <f t="shared" si="8"/>
        <v>6252</v>
      </c>
      <c r="J37" s="16">
        <f>SUM(H37:I37)</f>
        <v>7813</v>
      </c>
    </row>
    <row r="38" spans="1:10" s="1" customFormat="1" ht="12.75">
      <c r="A38" s="13" t="s">
        <v>5</v>
      </c>
      <c r="B38" s="19">
        <f aca="true" t="shared" si="9" ref="B38:J38">SUM(B34:B37)</f>
        <v>5072</v>
      </c>
      <c r="C38" s="20">
        <f t="shared" si="9"/>
        <v>18766</v>
      </c>
      <c r="D38" s="20">
        <f t="shared" si="9"/>
        <v>23838</v>
      </c>
      <c r="E38" s="19">
        <f t="shared" si="9"/>
        <v>1441</v>
      </c>
      <c r="F38" s="20">
        <f t="shared" si="9"/>
        <v>7132</v>
      </c>
      <c r="G38" s="20">
        <f t="shared" si="9"/>
        <v>8573</v>
      </c>
      <c r="H38" s="19">
        <f t="shared" si="9"/>
        <v>6513</v>
      </c>
      <c r="I38" s="20">
        <f t="shared" si="9"/>
        <v>25898</v>
      </c>
      <c r="J38" s="20">
        <f t="shared" si="9"/>
        <v>32411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196</v>
      </c>
      <c r="C41" s="16">
        <v>886</v>
      </c>
      <c r="D41" s="16">
        <f>SUM(B41:C41)</f>
        <v>1082</v>
      </c>
      <c r="E41" s="17">
        <v>52</v>
      </c>
      <c r="F41" s="16">
        <v>295</v>
      </c>
      <c r="G41" s="16">
        <f>SUM(E41:F41)</f>
        <v>347</v>
      </c>
      <c r="H41" s="17">
        <f aca="true" t="shared" si="10" ref="H41:I44">SUM(B41,E41)</f>
        <v>248</v>
      </c>
      <c r="I41" s="16">
        <f t="shared" si="10"/>
        <v>1181</v>
      </c>
      <c r="J41" s="16">
        <f>SUM(H41:I41)</f>
        <v>1429</v>
      </c>
    </row>
    <row r="42" spans="1:10" ht="12.75">
      <c r="A42" s="2" t="s">
        <v>39</v>
      </c>
      <c r="B42" s="15">
        <v>521</v>
      </c>
      <c r="C42" s="18">
        <v>2045</v>
      </c>
      <c r="D42" s="16">
        <f>SUM(B42:C42)</f>
        <v>2566</v>
      </c>
      <c r="E42" s="17">
        <v>121</v>
      </c>
      <c r="F42" s="16">
        <v>725</v>
      </c>
      <c r="G42" s="16">
        <f>SUM(E42:F42)</f>
        <v>846</v>
      </c>
      <c r="H42" s="17">
        <f t="shared" si="10"/>
        <v>642</v>
      </c>
      <c r="I42" s="16">
        <f t="shared" si="10"/>
        <v>2770</v>
      </c>
      <c r="J42" s="16">
        <f>SUM(H42:I42)</f>
        <v>3412</v>
      </c>
    </row>
    <row r="43" spans="1:10" ht="12.75">
      <c r="A43" s="2" t="s">
        <v>40</v>
      </c>
      <c r="B43" s="15">
        <v>15</v>
      </c>
      <c r="C43" s="21">
        <v>73</v>
      </c>
      <c r="D43" s="16">
        <f>SUM(B43:C43)</f>
        <v>88</v>
      </c>
      <c r="E43" s="17">
        <v>2</v>
      </c>
      <c r="F43" s="21">
        <v>19</v>
      </c>
      <c r="G43" s="16">
        <f>SUM(E43:F43)</f>
        <v>21</v>
      </c>
      <c r="H43" s="17">
        <f t="shared" si="10"/>
        <v>17</v>
      </c>
      <c r="I43" s="16">
        <f t="shared" si="10"/>
        <v>92</v>
      </c>
      <c r="J43" s="16">
        <f>SUM(H43:I43)</f>
        <v>109</v>
      </c>
    </row>
    <row r="44" spans="1:10" ht="12.75">
      <c r="A44" s="2" t="s">
        <v>41</v>
      </c>
      <c r="B44" s="15">
        <f>89+3</f>
        <v>92</v>
      </c>
      <c r="C44" s="18">
        <f>463+25</f>
        <v>488</v>
      </c>
      <c r="D44" s="16">
        <f>SUM(B44:C44)</f>
        <v>580</v>
      </c>
      <c r="E44" s="17">
        <f>23+1</f>
        <v>24</v>
      </c>
      <c r="F44" s="16">
        <f>165+17</f>
        <v>182</v>
      </c>
      <c r="G44" s="16">
        <f>SUM(E44:F44)</f>
        <v>206</v>
      </c>
      <c r="H44" s="17">
        <f t="shared" si="10"/>
        <v>116</v>
      </c>
      <c r="I44" s="16">
        <f t="shared" si="10"/>
        <v>670</v>
      </c>
      <c r="J44" s="16">
        <f>SUM(H44:I44)</f>
        <v>786</v>
      </c>
    </row>
    <row r="45" spans="1:10" s="1" customFormat="1" ht="12.75">
      <c r="A45" s="13" t="s">
        <v>5</v>
      </c>
      <c r="B45" s="22">
        <f aca="true" t="shared" si="11" ref="B45:J45">SUM(B41:B44)</f>
        <v>824</v>
      </c>
      <c r="C45" s="20">
        <f t="shared" si="11"/>
        <v>3492</v>
      </c>
      <c r="D45" s="20">
        <f t="shared" si="11"/>
        <v>4316</v>
      </c>
      <c r="E45" s="19">
        <f t="shared" si="11"/>
        <v>199</v>
      </c>
      <c r="F45" s="20">
        <f t="shared" si="11"/>
        <v>1221</v>
      </c>
      <c r="G45" s="20">
        <f t="shared" si="11"/>
        <v>1420</v>
      </c>
      <c r="H45" s="19">
        <f t="shared" si="11"/>
        <v>1023</v>
      </c>
      <c r="I45" s="20">
        <f t="shared" si="11"/>
        <v>4713</v>
      </c>
      <c r="J45" s="20">
        <f t="shared" si="11"/>
        <v>5736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856</v>
      </c>
      <c r="C48" s="16">
        <f t="shared" si="12"/>
        <v>4030</v>
      </c>
      <c r="D48" s="16">
        <f>SUM(B48:C48)</f>
        <v>4886</v>
      </c>
      <c r="E48" s="17">
        <f aca="true" t="shared" si="13" ref="E48:F51">SUM(E34,E41)</f>
        <v>325</v>
      </c>
      <c r="F48" s="16">
        <f t="shared" si="13"/>
        <v>1515</v>
      </c>
      <c r="G48" s="16">
        <f>SUM(E48:F48)</f>
        <v>1840</v>
      </c>
      <c r="H48" s="17">
        <f aca="true" t="shared" si="14" ref="H48:I51">SUM(B48,E48)</f>
        <v>1181</v>
      </c>
      <c r="I48" s="16">
        <f t="shared" si="14"/>
        <v>5545</v>
      </c>
      <c r="J48" s="16">
        <f>SUM(H48:I48)</f>
        <v>6726</v>
      </c>
    </row>
    <row r="49" spans="1:10" ht="12.75">
      <c r="A49" s="2" t="s">
        <v>39</v>
      </c>
      <c r="B49" s="17">
        <f t="shared" si="12"/>
        <v>3759</v>
      </c>
      <c r="C49" s="16">
        <f t="shared" si="12"/>
        <v>13247</v>
      </c>
      <c r="D49" s="16">
        <f>SUM(B49:C49)</f>
        <v>17006</v>
      </c>
      <c r="E49" s="17">
        <f t="shared" si="13"/>
        <v>900</v>
      </c>
      <c r="F49" s="16">
        <f t="shared" si="13"/>
        <v>4790</v>
      </c>
      <c r="G49" s="16">
        <f>SUM(E49:F49)</f>
        <v>5690</v>
      </c>
      <c r="H49" s="17">
        <f t="shared" si="14"/>
        <v>4659</v>
      </c>
      <c r="I49" s="16">
        <f t="shared" si="14"/>
        <v>18037</v>
      </c>
      <c r="J49" s="16">
        <f>SUM(H49:I49)</f>
        <v>22696</v>
      </c>
    </row>
    <row r="50" spans="1:10" ht="12.75">
      <c r="A50" s="2" t="s">
        <v>40</v>
      </c>
      <c r="B50" s="17">
        <f t="shared" si="12"/>
        <v>17</v>
      </c>
      <c r="C50" s="16">
        <f t="shared" si="12"/>
        <v>82</v>
      </c>
      <c r="D50" s="16">
        <f>SUM(B50:C50)</f>
        <v>99</v>
      </c>
      <c r="E50" s="17">
        <f t="shared" si="13"/>
        <v>2</v>
      </c>
      <c r="F50" s="16">
        <f t="shared" si="13"/>
        <v>25</v>
      </c>
      <c r="G50" s="16">
        <f>SUM(E50:F50)</f>
        <v>27</v>
      </c>
      <c r="H50" s="17">
        <f t="shared" si="14"/>
        <v>19</v>
      </c>
      <c r="I50" s="16">
        <f t="shared" si="14"/>
        <v>107</v>
      </c>
      <c r="J50" s="16">
        <f>SUM(H50:I50)</f>
        <v>126</v>
      </c>
    </row>
    <row r="51" spans="1:10" ht="12.75">
      <c r="A51" s="2" t="s">
        <v>41</v>
      </c>
      <c r="B51" s="17">
        <f t="shared" si="12"/>
        <v>1264</v>
      </c>
      <c r="C51" s="16">
        <f t="shared" si="12"/>
        <v>4899</v>
      </c>
      <c r="D51" s="16">
        <f>SUM(B51:C51)</f>
        <v>6163</v>
      </c>
      <c r="E51" s="17">
        <f t="shared" si="13"/>
        <v>413</v>
      </c>
      <c r="F51" s="16">
        <f t="shared" si="13"/>
        <v>2023</v>
      </c>
      <c r="G51" s="16">
        <f>SUM(E51:F51)</f>
        <v>2436</v>
      </c>
      <c r="H51" s="17">
        <f t="shared" si="14"/>
        <v>1677</v>
      </c>
      <c r="I51" s="16">
        <f t="shared" si="14"/>
        <v>6922</v>
      </c>
      <c r="J51" s="16">
        <f>SUM(H51:I51)</f>
        <v>8599</v>
      </c>
    </row>
    <row r="52" spans="1:10" s="1" customFormat="1" ht="12.75">
      <c r="A52" s="13" t="s">
        <v>5</v>
      </c>
      <c r="B52" s="19">
        <f>SUM(B48:B51)</f>
        <v>5896</v>
      </c>
      <c r="C52" s="20">
        <f>SUM(C48:C51)</f>
        <v>22258</v>
      </c>
      <c r="D52" s="20">
        <f>SUM(B52:C52)</f>
        <v>28154</v>
      </c>
      <c r="E52" s="19">
        <f>SUM(E48:E51)</f>
        <v>1640</v>
      </c>
      <c r="F52" s="20">
        <f>SUM(F48:F51)</f>
        <v>8353</v>
      </c>
      <c r="G52" s="20">
        <f>SUM(E52:F52)</f>
        <v>9993</v>
      </c>
      <c r="H52" s="19">
        <f>SUM(H48:H51)</f>
        <v>7536</v>
      </c>
      <c r="I52" s="20">
        <f>SUM(I48:I51)</f>
        <v>30611</v>
      </c>
      <c r="J52" s="20">
        <f>SUM(J48:J51)</f>
        <v>38147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727</v>
      </c>
      <c r="C56" s="21">
        <f t="shared" si="15"/>
        <v>5259</v>
      </c>
      <c r="D56" s="16">
        <f>SUM(B56:C56)</f>
        <v>5986</v>
      </c>
      <c r="E56" s="17">
        <f aca="true" t="shared" si="16" ref="E56:F59">E12+E34</f>
        <v>319</v>
      </c>
      <c r="F56" s="109">
        <f t="shared" si="16"/>
        <v>1936</v>
      </c>
      <c r="G56" s="16">
        <f>SUM(E56:F56)</f>
        <v>2255</v>
      </c>
      <c r="H56" s="17">
        <f aca="true" t="shared" si="17" ref="H56:I59">SUM(B56,E56)</f>
        <v>1046</v>
      </c>
      <c r="I56" s="16">
        <f t="shared" si="17"/>
        <v>7195</v>
      </c>
      <c r="J56" s="16">
        <f>SUM(H56:I56)</f>
        <v>8241</v>
      </c>
    </row>
    <row r="57" spans="1:10" ht="12.75">
      <c r="A57" s="2" t="s">
        <v>39</v>
      </c>
      <c r="B57" s="15">
        <f t="shared" si="15"/>
        <v>3452</v>
      </c>
      <c r="C57" s="21">
        <f t="shared" si="15"/>
        <v>19524</v>
      </c>
      <c r="D57" s="16">
        <f>SUM(B57:C57)</f>
        <v>22976</v>
      </c>
      <c r="E57" s="17">
        <f t="shared" si="16"/>
        <v>908</v>
      </c>
      <c r="F57" s="109">
        <f t="shared" si="16"/>
        <v>6907</v>
      </c>
      <c r="G57" s="16">
        <f>SUM(E57:F57)</f>
        <v>7815</v>
      </c>
      <c r="H57" s="17">
        <f t="shared" si="17"/>
        <v>4360</v>
      </c>
      <c r="I57" s="16">
        <f t="shared" si="17"/>
        <v>26431</v>
      </c>
      <c r="J57" s="16">
        <f>SUM(H57:I57)</f>
        <v>30791</v>
      </c>
    </row>
    <row r="58" spans="1:10" ht="12.75">
      <c r="A58" s="2" t="s">
        <v>40</v>
      </c>
      <c r="B58" s="15">
        <f t="shared" si="15"/>
        <v>2</v>
      </c>
      <c r="C58" s="21">
        <f t="shared" si="15"/>
        <v>16</v>
      </c>
      <c r="D58" s="16">
        <f>SUM(B58:C58)</f>
        <v>18</v>
      </c>
      <c r="E58" s="17">
        <f t="shared" si="16"/>
        <v>0</v>
      </c>
      <c r="F58" s="109">
        <f t="shared" si="16"/>
        <v>8</v>
      </c>
      <c r="G58" s="16">
        <f>SUM(E58:F58)</f>
        <v>8</v>
      </c>
      <c r="H58" s="17">
        <f t="shared" si="17"/>
        <v>2</v>
      </c>
      <c r="I58" s="16">
        <f t="shared" si="17"/>
        <v>24</v>
      </c>
      <c r="J58" s="16">
        <f>SUM(H58:I58)</f>
        <v>26</v>
      </c>
    </row>
    <row r="59" spans="1:10" ht="12.75">
      <c r="A59" s="2" t="s">
        <v>41</v>
      </c>
      <c r="B59" s="110">
        <f t="shared" si="15"/>
        <v>1262</v>
      </c>
      <c r="C59" s="21">
        <f t="shared" si="15"/>
        <v>7593</v>
      </c>
      <c r="D59" s="16">
        <f>SUM(B59:C59)</f>
        <v>8855</v>
      </c>
      <c r="E59" s="111">
        <f t="shared" si="16"/>
        <v>449</v>
      </c>
      <c r="F59" s="109">
        <f t="shared" si="16"/>
        <v>2884</v>
      </c>
      <c r="G59" s="16">
        <f>SUM(E59:F59)</f>
        <v>3333</v>
      </c>
      <c r="H59" s="17">
        <f t="shared" si="17"/>
        <v>1711</v>
      </c>
      <c r="I59" s="16">
        <f t="shared" si="17"/>
        <v>10477</v>
      </c>
      <c r="J59" s="16">
        <f>SUM(H59:I59)</f>
        <v>12188</v>
      </c>
    </row>
    <row r="60" spans="1:10" s="1" customFormat="1" ht="12.75">
      <c r="A60" s="13" t="s">
        <v>5</v>
      </c>
      <c r="B60" s="19">
        <f aca="true" t="shared" si="18" ref="B60:J60">SUM(B56:B59)</f>
        <v>5443</v>
      </c>
      <c r="C60" s="20">
        <f t="shared" si="18"/>
        <v>32392</v>
      </c>
      <c r="D60" s="20">
        <f t="shared" si="18"/>
        <v>37835</v>
      </c>
      <c r="E60" s="19">
        <f t="shared" si="18"/>
        <v>1676</v>
      </c>
      <c r="F60" s="20">
        <f t="shared" si="18"/>
        <v>11735</v>
      </c>
      <c r="G60" s="20">
        <f t="shared" si="18"/>
        <v>13411</v>
      </c>
      <c r="H60" s="19">
        <f t="shared" si="18"/>
        <v>7119</v>
      </c>
      <c r="I60" s="20">
        <f t="shared" si="18"/>
        <v>44127</v>
      </c>
      <c r="J60" s="20">
        <f t="shared" si="18"/>
        <v>51246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196</v>
      </c>
      <c r="C63" s="21">
        <f t="shared" si="19"/>
        <v>984</v>
      </c>
      <c r="D63" s="16">
        <f>SUM(B63:C63)</f>
        <v>1180</v>
      </c>
      <c r="E63" s="17">
        <f aca="true" t="shared" si="20" ref="E63:F66">E19+E41</f>
        <v>52</v>
      </c>
      <c r="F63" s="109">
        <f t="shared" si="20"/>
        <v>315</v>
      </c>
      <c r="G63" s="16">
        <f>SUM(E63:F63)</f>
        <v>367</v>
      </c>
      <c r="H63" s="17">
        <f aca="true" t="shared" si="21" ref="H63:I66">SUM(B63,E63)</f>
        <v>248</v>
      </c>
      <c r="I63" s="16">
        <f t="shared" si="21"/>
        <v>1299</v>
      </c>
      <c r="J63" s="16">
        <f>SUM(H63:I63)</f>
        <v>1547</v>
      </c>
    </row>
    <row r="64" spans="1:10" ht="12.75">
      <c r="A64" s="2" t="s">
        <v>39</v>
      </c>
      <c r="B64" s="15">
        <f t="shared" si="19"/>
        <v>528</v>
      </c>
      <c r="C64" s="21">
        <f t="shared" si="19"/>
        <v>2281</v>
      </c>
      <c r="D64" s="16">
        <f>SUM(B64:C64)</f>
        <v>2809</v>
      </c>
      <c r="E64" s="17">
        <f t="shared" si="20"/>
        <v>125</v>
      </c>
      <c r="F64" s="109">
        <f t="shared" si="20"/>
        <v>801</v>
      </c>
      <c r="G64" s="16">
        <f>SUM(E64:F64)</f>
        <v>926</v>
      </c>
      <c r="H64" s="17">
        <f t="shared" si="21"/>
        <v>653</v>
      </c>
      <c r="I64" s="16">
        <f t="shared" si="21"/>
        <v>3082</v>
      </c>
      <c r="J64" s="16">
        <f>SUM(H64:I64)</f>
        <v>3735</v>
      </c>
    </row>
    <row r="65" spans="1:10" ht="12.75">
      <c r="A65" s="2" t="s">
        <v>40</v>
      </c>
      <c r="B65" s="15">
        <f t="shared" si="19"/>
        <v>15</v>
      </c>
      <c r="C65" s="21">
        <f t="shared" si="19"/>
        <v>73</v>
      </c>
      <c r="D65" s="16">
        <f>SUM(B65:C65)</f>
        <v>88</v>
      </c>
      <c r="E65" s="17">
        <f t="shared" si="20"/>
        <v>2</v>
      </c>
      <c r="F65" s="109">
        <f t="shared" si="20"/>
        <v>19</v>
      </c>
      <c r="G65" s="16">
        <f>SUM(E65:F65)</f>
        <v>21</v>
      </c>
      <c r="H65" s="17">
        <f t="shared" si="21"/>
        <v>17</v>
      </c>
      <c r="I65" s="16">
        <f t="shared" si="21"/>
        <v>92</v>
      </c>
      <c r="J65" s="16">
        <f>SUM(H65:I65)</f>
        <v>109</v>
      </c>
    </row>
    <row r="66" spans="1:10" ht="12.75">
      <c r="A66" s="2" t="s">
        <v>41</v>
      </c>
      <c r="B66" s="110">
        <f t="shared" si="19"/>
        <v>94</v>
      </c>
      <c r="C66" s="21">
        <f t="shared" si="19"/>
        <v>522</v>
      </c>
      <c r="D66" s="16">
        <f>SUM(B66:C66)</f>
        <v>616</v>
      </c>
      <c r="E66" s="111">
        <f t="shared" si="20"/>
        <v>24</v>
      </c>
      <c r="F66" s="109">
        <f t="shared" si="20"/>
        <v>196</v>
      </c>
      <c r="G66" s="16">
        <f>SUM(E66:F66)</f>
        <v>220</v>
      </c>
      <c r="H66" s="17">
        <f t="shared" si="21"/>
        <v>118</v>
      </c>
      <c r="I66" s="16">
        <f t="shared" si="21"/>
        <v>718</v>
      </c>
      <c r="J66" s="16">
        <f>SUM(H66:I66)</f>
        <v>836</v>
      </c>
    </row>
    <row r="67" spans="1:10" s="1" customFormat="1" ht="12.75">
      <c r="A67" s="13" t="s">
        <v>5</v>
      </c>
      <c r="B67" s="22">
        <f aca="true" t="shared" si="22" ref="B67:J67">SUM(B63:B66)</f>
        <v>833</v>
      </c>
      <c r="C67" s="20">
        <f t="shared" si="22"/>
        <v>3860</v>
      </c>
      <c r="D67" s="20">
        <f t="shared" si="22"/>
        <v>4693</v>
      </c>
      <c r="E67" s="19">
        <f t="shared" si="22"/>
        <v>203</v>
      </c>
      <c r="F67" s="20">
        <f t="shared" si="22"/>
        <v>1331</v>
      </c>
      <c r="G67" s="20">
        <f t="shared" si="22"/>
        <v>1534</v>
      </c>
      <c r="H67" s="19">
        <f t="shared" si="22"/>
        <v>1036</v>
      </c>
      <c r="I67" s="20">
        <f t="shared" si="22"/>
        <v>5191</v>
      </c>
      <c r="J67" s="20">
        <f t="shared" si="22"/>
        <v>6227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923</v>
      </c>
      <c r="C70" s="16">
        <f t="shared" si="23"/>
        <v>6243</v>
      </c>
      <c r="D70" s="16">
        <f>SUM(B70:C70)</f>
        <v>7166</v>
      </c>
      <c r="E70" s="17">
        <f aca="true" t="shared" si="24" ref="E70:F73">SUM(E56,E63)</f>
        <v>371</v>
      </c>
      <c r="F70" s="16">
        <f t="shared" si="24"/>
        <v>2251</v>
      </c>
      <c r="G70" s="16">
        <f>SUM(E70:F70)</f>
        <v>2622</v>
      </c>
      <c r="H70" s="17">
        <f aca="true" t="shared" si="25" ref="H70:I73">SUM(B70,E70)</f>
        <v>1294</v>
      </c>
      <c r="I70" s="16">
        <f t="shared" si="25"/>
        <v>8494</v>
      </c>
      <c r="J70" s="16">
        <f>SUM(H70:I70)</f>
        <v>9788</v>
      </c>
    </row>
    <row r="71" spans="1:10" ht="12.75">
      <c r="A71" s="2" t="s">
        <v>39</v>
      </c>
      <c r="B71" s="17">
        <f t="shared" si="23"/>
        <v>3980</v>
      </c>
      <c r="C71" s="16">
        <f t="shared" si="23"/>
        <v>21805</v>
      </c>
      <c r="D71" s="16">
        <f>SUM(B71:C71)</f>
        <v>25785</v>
      </c>
      <c r="E71" s="17">
        <f t="shared" si="24"/>
        <v>1033</v>
      </c>
      <c r="F71" s="16">
        <f t="shared" si="24"/>
        <v>7708</v>
      </c>
      <c r="G71" s="16">
        <f>SUM(E71:F71)</f>
        <v>8741</v>
      </c>
      <c r="H71" s="17">
        <f t="shared" si="25"/>
        <v>5013</v>
      </c>
      <c r="I71" s="16">
        <f t="shared" si="25"/>
        <v>29513</v>
      </c>
      <c r="J71" s="16">
        <f>SUM(H71:I71)</f>
        <v>34526</v>
      </c>
    </row>
    <row r="72" spans="1:10" ht="12.75">
      <c r="A72" s="2" t="s">
        <v>40</v>
      </c>
      <c r="B72" s="17">
        <f t="shared" si="23"/>
        <v>17</v>
      </c>
      <c r="C72" s="16">
        <f t="shared" si="23"/>
        <v>89</v>
      </c>
      <c r="D72" s="16">
        <f>SUM(B72:C72)</f>
        <v>106</v>
      </c>
      <c r="E72" s="17">
        <f t="shared" si="24"/>
        <v>2</v>
      </c>
      <c r="F72" s="16">
        <f t="shared" si="24"/>
        <v>27</v>
      </c>
      <c r="G72" s="16">
        <f>SUM(E72:F72)</f>
        <v>29</v>
      </c>
      <c r="H72" s="17">
        <f t="shared" si="25"/>
        <v>19</v>
      </c>
      <c r="I72" s="16">
        <f t="shared" si="25"/>
        <v>116</v>
      </c>
      <c r="J72" s="16">
        <f>SUM(H72:I72)</f>
        <v>135</v>
      </c>
    </row>
    <row r="73" spans="1:10" ht="12.75">
      <c r="A73" s="2" t="s">
        <v>41</v>
      </c>
      <c r="B73" s="17">
        <f t="shared" si="23"/>
        <v>1356</v>
      </c>
      <c r="C73" s="16">
        <f t="shared" si="23"/>
        <v>8115</v>
      </c>
      <c r="D73" s="16">
        <f>SUM(B73:C73)</f>
        <v>9471</v>
      </c>
      <c r="E73" s="17">
        <f t="shared" si="24"/>
        <v>473</v>
      </c>
      <c r="F73" s="16">
        <f t="shared" si="24"/>
        <v>3080</v>
      </c>
      <c r="G73" s="16">
        <f>SUM(E73:F73)</f>
        <v>3553</v>
      </c>
      <c r="H73" s="17">
        <f t="shared" si="25"/>
        <v>1829</v>
      </c>
      <c r="I73" s="16">
        <f t="shared" si="25"/>
        <v>11195</v>
      </c>
      <c r="J73" s="16">
        <f>SUM(H73:I73)</f>
        <v>13024</v>
      </c>
    </row>
    <row r="74" spans="1:10" s="1" customFormat="1" ht="12.75">
      <c r="A74" s="13" t="s">
        <v>5</v>
      </c>
      <c r="B74" s="19">
        <f>SUM(B70:B73)</f>
        <v>6276</v>
      </c>
      <c r="C74" s="20">
        <f>SUM(C70:C73)</f>
        <v>36252</v>
      </c>
      <c r="D74" s="20">
        <f>SUM(B74:C74)</f>
        <v>42528</v>
      </c>
      <c r="E74" s="19">
        <f>SUM(E70:E73)</f>
        <v>1879</v>
      </c>
      <c r="F74" s="20">
        <f>SUM(F70:F73)</f>
        <v>13066</v>
      </c>
      <c r="G74" s="20">
        <f>SUM(E74:F74)</f>
        <v>14945</v>
      </c>
      <c r="H74" s="19">
        <f>SUM(H70:H73)</f>
        <v>8155</v>
      </c>
      <c r="I74" s="20">
        <f>SUM(I70:I73)</f>
        <v>49318</v>
      </c>
      <c r="J74" s="20">
        <f>SUM(J70:J73)</f>
        <v>57473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90" sqref="A90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3</v>
      </c>
      <c r="C12" s="16">
        <v>99</v>
      </c>
      <c r="D12" s="16">
        <f>SUM(B12:C12)</f>
        <v>102</v>
      </c>
      <c r="E12" s="17">
        <v>3</v>
      </c>
      <c r="F12" s="16">
        <v>51</v>
      </c>
      <c r="G12" s="16">
        <f>SUM(E12:F12)</f>
        <v>54</v>
      </c>
      <c r="H12" s="17">
        <f aca="true" t="shared" si="0" ref="H12:I15">SUM(B12,E12)</f>
        <v>6</v>
      </c>
      <c r="I12" s="16">
        <f t="shared" si="0"/>
        <v>150</v>
      </c>
      <c r="J12" s="16">
        <f>SUM(H12:I12)</f>
        <v>156</v>
      </c>
    </row>
    <row r="13" spans="1:10" ht="12.75">
      <c r="A13" s="2" t="s">
        <v>39</v>
      </c>
      <c r="B13" s="15">
        <v>11</v>
      </c>
      <c r="C13" s="16">
        <v>467</v>
      </c>
      <c r="D13" s="16">
        <f>SUM(B13:C13)</f>
        <v>478</v>
      </c>
      <c r="E13" s="17">
        <v>8</v>
      </c>
      <c r="F13" s="16">
        <v>184</v>
      </c>
      <c r="G13" s="16">
        <f>SUM(E13:F13)</f>
        <v>192</v>
      </c>
      <c r="H13" s="17">
        <f t="shared" si="0"/>
        <v>19</v>
      </c>
      <c r="I13" s="16">
        <f t="shared" si="0"/>
        <v>651</v>
      </c>
      <c r="J13" s="16">
        <f>SUM(H13:I13)</f>
        <v>670</v>
      </c>
    </row>
    <row r="14" spans="1:10" ht="12.75">
      <c r="A14" s="2" t="s">
        <v>40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41</v>
      </c>
      <c r="B15" s="17">
        <v>4</v>
      </c>
      <c r="C15" s="16">
        <v>165</v>
      </c>
      <c r="D15" s="16">
        <f>SUM(B15:C15)</f>
        <v>169</v>
      </c>
      <c r="E15" s="17">
        <v>3</v>
      </c>
      <c r="F15" s="16">
        <v>69</v>
      </c>
      <c r="G15" s="16">
        <f>SUM(E15:F15)</f>
        <v>72</v>
      </c>
      <c r="H15" s="17">
        <f t="shared" si="0"/>
        <v>7</v>
      </c>
      <c r="I15" s="16">
        <f t="shared" si="0"/>
        <v>234</v>
      </c>
      <c r="J15" s="16">
        <f>SUM(H15:I15)</f>
        <v>241</v>
      </c>
    </row>
    <row r="16" spans="1:10" s="1" customFormat="1" ht="12.75">
      <c r="A16" s="13" t="s">
        <v>5</v>
      </c>
      <c r="B16" s="19">
        <f>SUM(B12:B15)</f>
        <v>18</v>
      </c>
      <c r="C16" s="20">
        <f aca="true" t="shared" si="1" ref="C16:J16">SUM(C12:C15)</f>
        <v>732</v>
      </c>
      <c r="D16" s="20">
        <f t="shared" si="1"/>
        <v>750</v>
      </c>
      <c r="E16" s="19">
        <f t="shared" si="1"/>
        <v>14</v>
      </c>
      <c r="F16" s="20">
        <f t="shared" si="1"/>
        <v>304</v>
      </c>
      <c r="G16" s="20">
        <f t="shared" si="1"/>
        <v>318</v>
      </c>
      <c r="H16" s="19">
        <f t="shared" si="1"/>
        <v>32</v>
      </c>
      <c r="I16" s="20">
        <f t="shared" si="1"/>
        <v>1036</v>
      </c>
      <c r="J16" s="20">
        <f t="shared" si="1"/>
        <v>1068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5</v>
      </c>
      <c r="D19" s="16">
        <f>SUM(B19:C19)</f>
        <v>5</v>
      </c>
      <c r="E19" s="17">
        <v>1</v>
      </c>
      <c r="F19" s="16">
        <v>1</v>
      </c>
      <c r="G19" s="16">
        <f>SUM(E19:F19)</f>
        <v>2</v>
      </c>
      <c r="H19" s="17">
        <f aca="true" t="shared" si="2" ref="H19:I22">SUM(B19,E19)</f>
        <v>1</v>
      </c>
      <c r="I19" s="16">
        <f t="shared" si="2"/>
        <v>6</v>
      </c>
      <c r="J19" s="16">
        <f>SUM(H19:I19)</f>
        <v>7</v>
      </c>
    </row>
    <row r="20" spans="1:10" ht="12.75">
      <c r="A20" s="2" t="s">
        <v>39</v>
      </c>
      <c r="B20" s="15">
        <v>0</v>
      </c>
      <c r="C20" s="18">
        <v>9</v>
      </c>
      <c r="D20" s="16">
        <f>SUM(B20:C20)</f>
        <v>9</v>
      </c>
      <c r="E20" s="17">
        <v>0</v>
      </c>
      <c r="F20" s="16">
        <v>5</v>
      </c>
      <c r="G20" s="16">
        <f>SUM(E20:F20)</f>
        <v>5</v>
      </c>
      <c r="H20" s="17">
        <f t="shared" si="2"/>
        <v>0</v>
      </c>
      <c r="I20" s="16">
        <f t="shared" si="2"/>
        <v>14</v>
      </c>
      <c r="J20" s="16">
        <f>SUM(H20:I20)</f>
        <v>14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14</v>
      </c>
      <c r="D23" s="20">
        <f t="shared" si="3"/>
        <v>14</v>
      </c>
      <c r="E23" s="19">
        <f t="shared" si="3"/>
        <v>1</v>
      </c>
      <c r="F23" s="20">
        <f t="shared" si="3"/>
        <v>6</v>
      </c>
      <c r="G23" s="20">
        <f t="shared" si="3"/>
        <v>7</v>
      </c>
      <c r="H23" s="19">
        <f t="shared" si="3"/>
        <v>1</v>
      </c>
      <c r="I23" s="20">
        <f t="shared" si="3"/>
        <v>20</v>
      </c>
      <c r="J23" s="20">
        <f t="shared" si="3"/>
        <v>21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3</v>
      </c>
      <c r="C26" s="16">
        <f t="shared" si="4"/>
        <v>104</v>
      </c>
      <c r="D26" s="16">
        <f>SUM(B26:C26)</f>
        <v>107</v>
      </c>
      <c r="E26" s="17">
        <f aca="true" t="shared" si="5" ref="E26:F29">SUM(E12,E19)</f>
        <v>4</v>
      </c>
      <c r="F26" s="16">
        <f t="shared" si="5"/>
        <v>52</v>
      </c>
      <c r="G26" s="16">
        <f>SUM(E26:F26)</f>
        <v>56</v>
      </c>
      <c r="H26" s="17">
        <f aca="true" t="shared" si="6" ref="H26:I29">SUM(B26,E26)</f>
        <v>7</v>
      </c>
      <c r="I26" s="16">
        <f t="shared" si="6"/>
        <v>156</v>
      </c>
      <c r="J26" s="16">
        <f>SUM(H26:I26)</f>
        <v>163</v>
      </c>
    </row>
    <row r="27" spans="1:10" ht="12.75">
      <c r="A27" s="2" t="s">
        <v>39</v>
      </c>
      <c r="B27" s="17">
        <f t="shared" si="4"/>
        <v>11</v>
      </c>
      <c r="C27" s="16">
        <f t="shared" si="4"/>
        <v>476</v>
      </c>
      <c r="D27" s="16">
        <f>SUM(B27:C27)</f>
        <v>487</v>
      </c>
      <c r="E27" s="17">
        <f t="shared" si="5"/>
        <v>8</v>
      </c>
      <c r="F27" s="16">
        <f t="shared" si="5"/>
        <v>189</v>
      </c>
      <c r="G27" s="16">
        <f>SUM(E27:F27)</f>
        <v>197</v>
      </c>
      <c r="H27" s="17">
        <f t="shared" si="6"/>
        <v>19</v>
      </c>
      <c r="I27" s="16">
        <f t="shared" si="6"/>
        <v>665</v>
      </c>
      <c r="J27" s="16">
        <f>SUM(H27:I27)</f>
        <v>684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41</v>
      </c>
      <c r="B29" s="17">
        <f t="shared" si="4"/>
        <v>4</v>
      </c>
      <c r="C29" s="16">
        <f t="shared" si="4"/>
        <v>165</v>
      </c>
      <c r="D29" s="16">
        <f>SUM(B29:C29)</f>
        <v>169</v>
      </c>
      <c r="E29" s="17">
        <f t="shared" si="5"/>
        <v>3</v>
      </c>
      <c r="F29" s="16">
        <f t="shared" si="5"/>
        <v>69</v>
      </c>
      <c r="G29" s="16">
        <f>SUM(E29:F29)</f>
        <v>72</v>
      </c>
      <c r="H29" s="17">
        <f t="shared" si="6"/>
        <v>7</v>
      </c>
      <c r="I29" s="16">
        <f t="shared" si="6"/>
        <v>234</v>
      </c>
      <c r="J29" s="16">
        <f>SUM(H29:I29)</f>
        <v>241</v>
      </c>
    </row>
    <row r="30" spans="1:10" s="1" customFormat="1" ht="12.75">
      <c r="A30" s="13" t="s">
        <v>5</v>
      </c>
      <c r="B30" s="19">
        <f aca="true" t="shared" si="7" ref="B30:J30">SUM(B26:B29)</f>
        <v>18</v>
      </c>
      <c r="C30" s="20">
        <f t="shared" si="7"/>
        <v>746</v>
      </c>
      <c r="D30" s="20">
        <f>SUM(B30:C30)</f>
        <v>764</v>
      </c>
      <c r="E30" s="19">
        <f t="shared" si="7"/>
        <v>15</v>
      </c>
      <c r="F30" s="20">
        <f t="shared" si="7"/>
        <v>310</v>
      </c>
      <c r="G30" s="20">
        <f>SUM(E30:F30)</f>
        <v>325</v>
      </c>
      <c r="H30" s="19">
        <f t="shared" si="7"/>
        <v>33</v>
      </c>
      <c r="I30" s="20">
        <f t="shared" si="7"/>
        <v>1056</v>
      </c>
      <c r="J30" s="20">
        <f t="shared" si="7"/>
        <v>1089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72</v>
      </c>
      <c r="C34" s="16">
        <v>368</v>
      </c>
      <c r="D34" s="16">
        <f>SUM(B34:C34)</f>
        <v>440</v>
      </c>
      <c r="E34" s="17">
        <v>70</v>
      </c>
      <c r="F34" s="16">
        <v>272</v>
      </c>
      <c r="G34" s="16">
        <f>SUM(E34:F34)</f>
        <v>342</v>
      </c>
      <c r="H34" s="17">
        <f aca="true" t="shared" si="8" ref="H34:I37">SUM(B34,E34)</f>
        <v>142</v>
      </c>
      <c r="I34" s="16">
        <f t="shared" si="8"/>
        <v>640</v>
      </c>
      <c r="J34" s="16">
        <f>SUM(H34:I34)</f>
        <v>782</v>
      </c>
    </row>
    <row r="35" spans="1:10" ht="12.75">
      <c r="A35" s="2" t="s">
        <v>39</v>
      </c>
      <c r="B35" s="15">
        <v>194</v>
      </c>
      <c r="C35" s="16">
        <v>1301</v>
      </c>
      <c r="D35" s="16">
        <f>SUM(B35:C35)</f>
        <v>1495</v>
      </c>
      <c r="E35" s="17">
        <v>144</v>
      </c>
      <c r="F35" s="16">
        <v>584</v>
      </c>
      <c r="G35" s="16">
        <f>SUM(E35:F35)</f>
        <v>728</v>
      </c>
      <c r="H35" s="17">
        <f t="shared" si="8"/>
        <v>338</v>
      </c>
      <c r="I35" s="16">
        <f t="shared" si="8"/>
        <v>1885</v>
      </c>
      <c r="J35" s="16">
        <f>SUM(H35:I35)</f>
        <v>2223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81</v>
      </c>
      <c r="C37" s="16">
        <v>522</v>
      </c>
      <c r="D37" s="16">
        <f>SUM(B37:C37)</f>
        <v>603</v>
      </c>
      <c r="E37" s="17">
        <v>51</v>
      </c>
      <c r="F37" s="16">
        <v>267</v>
      </c>
      <c r="G37" s="16">
        <f>SUM(E37:F37)</f>
        <v>318</v>
      </c>
      <c r="H37" s="17">
        <f t="shared" si="8"/>
        <v>132</v>
      </c>
      <c r="I37" s="16">
        <f t="shared" si="8"/>
        <v>789</v>
      </c>
      <c r="J37" s="16">
        <f>SUM(H37:I37)</f>
        <v>921</v>
      </c>
    </row>
    <row r="38" spans="1:10" s="1" customFormat="1" ht="12.75">
      <c r="A38" s="13" t="s">
        <v>5</v>
      </c>
      <c r="B38" s="19">
        <f>SUM(B34:B37)</f>
        <v>347</v>
      </c>
      <c r="C38" s="20">
        <f aca="true" t="shared" si="9" ref="C38:J38">SUM(C34:C37)</f>
        <v>2193</v>
      </c>
      <c r="D38" s="20">
        <f t="shared" si="9"/>
        <v>2540</v>
      </c>
      <c r="E38" s="19">
        <f t="shared" si="9"/>
        <v>265</v>
      </c>
      <c r="F38" s="20">
        <f t="shared" si="9"/>
        <v>1123</v>
      </c>
      <c r="G38" s="20">
        <f t="shared" si="9"/>
        <v>1388</v>
      </c>
      <c r="H38" s="19">
        <f t="shared" si="9"/>
        <v>612</v>
      </c>
      <c r="I38" s="20">
        <f t="shared" si="9"/>
        <v>3316</v>
      </c>
      <c r="J38" s="20">
        <f t="shared" si="9"/>
        <v>3928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46</v>
      </c>
      <c r="C41" s="16">
        <v>454</v>
      </c>
      <c r="D41" s="16">
        <f>SUM(B41:C41)</f>
        <v>500</v>
      </c>
      <c r="E41" s="17">
        <v>6</v>
      </c>
      <c r="F41" s="16">
        <v>181</v>
      </c>
      <c r="G41" s="16">
        <f>SUM(E41:F41)</f>
        <v>187</v>
      </c>
      <c r="H41" s="17">
        <f aca="true" t="shared" si="10" ref="H41:I44">SUM(B41,E41)</f>
        <v>52</v>
      </c>
      <c r="I41" s="16">
        <f t="shared" si="10"/>
        <v>635</v>
      </c>
      <c r="J41" s="16">
        <f>SUM(H41:I41)</f>
        <v>687</v>
      </c>
    </row>
    <row r="42" spans="1:10" ht="12.75">
      <c r="A42" s="2" t="s">
        <v>39</v>
      </c>
      <c r="B42" s="15">
        <v>71</v>
      </c>
      <c r="C42" s="18">
        <v>826</v>
      </c>
      <c r="D42" s="16">
        <f>SUM(B42:C42)</f>
        <v>897</v>
      </c>
      <c r="E42" s="17">
        <v>25</v>
      </c>
      <c r="F42" s="16">
        <v>429</v>
      </c>
      <c r="G42" s="16">
        <f>SUM(E42:F42)</f>
        <v>454</v>
      </c>
      <c r="H42" s="17">
        <f t="shared" si="10"/>
        <v>96</v>
      </c>
      <c r="I42" s="16">
        <f t="shared" si="10"/>
        <v>1255</v>
      </c>
      <c r="J42" s="16">
        <f>SUM(H42:I42)</f>
        <v>1351</v>
      </c>
    </row>
    <row r="43" spans="1:10" ht="12.75">
      <c r="A43" s="2" t="s">
        <v>40</v>
      </c>
      <c r="B43" s="15">
        <v>1</v>
      </c>
      <c r="C43" s="21">
        <v>20</v>
      </c>
      <c r="D43" s="16">
        <f>SUM(B43:C43)</f>
        <v>21</v>
      </c>
      <c r="E43" s="17">
        <v>0</v>
      </c>
      <c r="F43" s="21">
        <v>7</v>
      </c>
      <c r="G43" s="16">
        <f>SUM(E43:F43)</f>
        <v>7</v>
      </c>
      <c r="H43" s="17">
        <f t="shared" si="10"/>
        <v>1</v>
      </c>
      <c r="I43" s="16">
        <f t="shared" si="10"/>
        <v>27</v>
      </c>
      <c r="J43" s="16">
        <f>SUM(H43:I43)</f>
        <v>28</v>
      </c>
    </row>
    <row r="44" spans="1:10" ht="12.75">
      <c r="A44" s="2" t="s">
        <v>41</v>
      </c>
      <c r="B44" s="15">
        <f>10+0</f>
        <v>10</v>
      </c>
      <c r="C44" s="18">
        <f>173+27</f>
        <v>200</v>
      </c>
      <c r="D44" s="16">
        <f>SUM(B44:C44)</f>
        <v>210</v>
      </c>
      <c r="E44" s="17">
        <f>4+0</f>
        <v>4</v>
      </c>
      <c r="F44" s="16">
        <f>81+14</f>
        <v>95</v>
      </c>
      <c r="G44" s="16">
        <f>SUM(E44:F44)</f>
        <v>99</v>
      </c>
      <c r="H44" s="17">
        <f t="shared" si="10"/>
        <v>14</v>
      </c>
      <c r="I44" s="16">
        <f t="shared" si="10"/>
        <v>295</v>
      </c>
      <c r="J44" s="16">
        <f>SUM(H44:I44)</f>
        <v>309</v>
      </c>
    </row>
    <row r="45" spans="1:10" s="1" customFormat="1" ht="12.75">
      <c r="A45" s="13" t="s">
        <v>5</v>
      </c>
      <c r="B45" s="22">
        <f aca="true" t="shared" si="11" ref="B45:J45">SUM(B41:B44)</f>
        <v>128</v>
      </c>
      <c r="C45" s="20">
        <f t="shared" si="11"/>
        <v>1500</v>
      </c>
      <c r="D45" s="20">
        <f t="shared" si="11"/>
        <v>1628</v>
      </c>
      <c r="E45" s="19">
        <f t="shared" si="11"/>
        <v>35</v>
      </c>
      <c r="F45" s="20">
        <f t="shared" si="11"/>
        <v>712</v>
      </c>
      <c r="G45" s="20">
        <f t="shared" si="11"/>
        <v>747</v>
      </c>
      <c r="H45" s="19">
        <f t="shared" si="11"/>
        <v>163</v>
      </c>
      <c r="I45" s="20">
        <f t="shared" si="11"/>
        <v>2212</v>
      </c>
      <c r="J45" s="20">
        <f t="shared" si="11"/>
        <v>2375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118</v>
      </c>
      <c r="C48" s="16">
        <f t="shared" si="12"/>
        <v>822</v>
      </c>
      <c r="D48" s="16">
        <f>SUM(B48:C48)</f>
        <v>940</v>
      </c>
      <c r="E48" s="17">
        <f aca="true" t="shared" si="13" ref="E48:F51">SUM(E34,E41)</f>
        <v>76</v>
      </c>
      <c r="F48" s="16">
        <f t="shared" si="13"/>
        <v>453</v>
      </c>
      <c r="G48" s="16">
        <f>SUM(E48:F48)</f>
        <v>529</v>
      </c>
      <c r="H48" s="17">
        <f aca="true" t="shared" si="14" ref="H48:I51">SUM(B48,E48)</f>
        <v>194</v>
      </c>
      <c r="I48" s="16">
        <f t="shared" si="14"/>
        <v>1275</v>
      </c>
      <c r="J48" s="16">
        <f>SUM(H48:I48)</f>
        <v>1469</v>
      </c>
    </row>
    <row r="49" spans="1:10" ht="12.75">
      <c r="A49" s="2" t="s">
        <v>39</v>
      </c>
      <c r="B49" s="17">
        <f t="shared" si="12"/>
        <v>265</v>
      </c>
      <c r="C49" s="16">
        <f t="shared" si="12"/>
        <v>2127</v>
      </c>
      <c r="D49" s="16">
        <f>SUM(B49:C49)</f>
        <v>2392</v>
      </c>
      <c r="E49" s="17">
        <f t="shared" si="13"/>
        <v>169</v>
      </c>
      <c r="F49" s="16">
        <f t="shared" si="13"/>
        <v>1013</v>
      </c>
      <c r="G49" s="16">
        <f>SUM(E49:F49)</f>
        <v>1182</v>
      </c>
      <c r="H49" s="17">
        <f t="shared" si="14"/>
        <v>434</v>
      </c>
      <c r="I49" s="16">
        <f t="shared" si="14"/>
        <v>3140</v>
      </c>
      <c r="J49" s="16">
        <f>SUM(H49:I49)</f>
        <v>3574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22</v>
      </c>
      <c r="D50" s="16">
        <f>SUM(B50:C50)</f>
        <v>23</v>
      </c>
      <c r="E50" s="17">
        <f t="shared" si="13"/>
        <v>0</v>
      </c>
      <c r="F50" s="16">
        <f t="shared" si="13"/>
        <v>7</v>
      </c>
      <c r="G50" s="16">
        <f>SUM(E50:F50)</f>
        <v>7</v>
      </c>
      <c r="H50" s="17">
        <f t="shared" si="14"/>
        <v>1</v>
      </c>
      <c r="I50" s="16">
        <f t="shared" si="14"/>
        <v>29</v>
      </c>
      <c r="J50" s="16">
        <f>SUM(H50:I50)</f>
        <v>30</v>
      </c>
    </row>
    <row r="51" spans="1:10" ht="12.75">
      <c r="A51" s="2" t="s">
        <v>41</v>
      </c>
      <c r="B51" s="17">
        <f t="shared" si="12"/>
        <v>91</v>
      </c>
      <c r="C51" s="16">
        <f t="shared" si="12"/>
        <v>722</v>
      </c>
      <c r="D51" s="16">
        <f>SUM(B51:C51)</f>
        <v>813</v>
      </c>
      <c r="E51" s="17">
        <f t="shared" si="13"/>
        <v>55</v>
      </c>
      <c r="F51" s="16">
        <f t="shared" si="13"/>
        <v>362</v>
      </c>
      <c r="G51" s="16">
        <f>SUM(E51:F51)</f>
        <v>417</v>
      </c>
      <c r="H51" s="17">
        <f t="shared" si="14"/>
        <v>146</v>
      </c>
      <c r="I51" s="16">
        <f t="shared" si="14"/>
        <v>1084</v>
      </c>
      <c r="J51" s="16">
        <f>SUM(H51:I51)</f>
        <v>1230</v>
      </c>
    </row>
    <row r="52" spans="1:10" s="1" customFormat="1" ht="12.75">
      <c r="A52" s="13" t="s">
        <v>5</v>
      </c>
      <c r="B52" s="19">
        <f>SUM(B48:B51)</f>
        <v>475</v>
      </c>
      <c r="C52" s="20">
        <f>SUM(C48:C51)</f>
        <v>3693</v>
      </c>
      <c r="D52" s="20">
        <f>SUM(B52:C52)</f>
        <v>4168</v>
      </c>
      <c r="E52" s="19">
        <f>SUM(E48:E51)</f>
        <v>300</v>
      </c>
      <c r="F52" s="20">
        <f>SUM(F48:F51)</f>
        <v>1835</v>
      </c>
      <c r="G52" s="20">
        <f>SUM(E52:F52)</f>
        <v>2135</v>
      </c>
      <c r="H52" s="19">
        <f>SUM(H48:H51)</f>
        <v>775</v>
      </c>
      <c r="I52" s="20">
        <f>SUM(I48:I51)</f>
        <v>5528</v>
      </c>
      <c r="J52" s="20">
        <f>SUM(J48:J51)</f>
        <v>6303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>B12+B34</f>
        <v>75</v>
      </c>
      <c r="C56" s="21">
        <f>C12+C34</f>
        <v>467</v>
      </c>
      <c r="D56" s="16">
        <f>SUM(B56:C56)</f>
        <v>542</v>
      </c>
      <c r="E56" s="17">
        <f>E12+E34</f>
        <v>73</v>
      </c>
      <c r="F56" s="109">
        <f>F12+F34</f>
        <v>323</v>
      </c>
      <c r="G56" s="16">
        <f>SUM(E56:F56)</f>
        <v>396</v>
      </c>
      <c r="H56" s="17">
        <f aca="true" t="shared" si="15" ref="H56:I59">SUM(B56,E56)</f>
        <v>148</v>
      </c>
      <c r="I56" s="16">
        <f t="shared" si="15"/>
        <v>790</v>
      </c>
      <c r="J56" s="16">
        <f>SUM(H56:I56)</f>
        <v>938</v>
      </c>
    </row>
    <row r="57" spans="1:10" ht="12.75">
      <c r="A57" s="2" t="s">
        <v>39</v>
      </c>
      <c r="B57" s="15">
        <f aca="true" t="shared" si="16" ref="B57:C59">B13+B35</f>
        <v>205</v>
      </c>
      <c r="C57" s="21">
        <f t="shared" si="16"/>
        <v>1768</v>
      </c>
      <c r="D57" s="16">
        <f>SUM(B57:C57)</f>
        <v>1973</v>
      </c>
      <c r="E57" s="17">
        <f aca="true" t="shared" si="17" ref="E57:F59">E13+E35</f>
        <v>152</v>
      </c>
      <c r="F57" s="109">
        <f t="shared" si="17"/>
        <v>768</v>
      </c>
      <c r="G57" s="16">
        <f>SUM(E57:F57)</f>
        <v>920</v>
      </c>
      <c r="H57" s="17">
        <f t="shared" si="15"/>
        <v>357</v>
      </c>
      <c r="I57" s="16">
        <f t="shared" si="15"/>
        <v>2536</v>
      </c>
      <c r="J57" s="16">
        <f>SUM(H57:I57)</f>
        <v>2893</v>
      </c>
    </row>
    <row r="58" spans="1:10" ht="12.75">
      <c r="A58" s="2" t="s">
        <v>40</v>
      </c>
      <c r="B58" s="15">
        <f t="shared" si="16"/>
        <v>0</v>
      </c>
      <c r="C58" s="21">
        <f t="shared" si="16"/>
        <v>3</v>
      </c>
      <c r="D58" s="16">
        <f>SUM(B58:C58)</f>
        <v>3</v>
      </c>
      <c r="E58" s="17">
        <f t="shared" si="17"/>
        <v>0</v>
      </c>
      <c r="F58" s="109">
        <f t="shared" si="17"/>
        <v>0</v>
      </c>
      <c r="G58" s="16">
        <f>SUM(E58:F58)</f>
        <v>0</v>
      </c>
      <c r="H58" s="17">
        <f t="shared" si="15"/>
        <v>0</v>
      </c>
      <c r="I58" s="16">
        <f t="shared" si="15"/>
        <v>3</v>
      </c>
      <c r="J58" s="16">
        <f>SUM(H58:I58)</f>
        <v>3</v>
      </c>
    </row>
    <row r="59" spans="1:10" ht="12.75">
      <c r="A59" s="2" t="s">
        <v>41</v>
      </c>
      <c r="B59" s="110">
        <f t="shared" si="16"/>
        <v>85</v>
      </c>
      <c r="C59" s="21">
        <f t="shared" si="16"/>
        <v>687</v>
      </c>
      <c r="D59" s="16">
        <f>SUM(B59:C59)</f>
        <v>772</v>
      </c>
      <c r="E59" s="111">
        <f t="shared" si="17"/>
        <v>54</v>
      </c>
      <c r="F59" s="109">
        <f t="shared" si="17"/>
        <v>336</v>
      </c>
      <c r="G59" s="16">
        <f>SUM(E59:F59)</f>
        <v>390</v>
      </c>
      <c r="H59" s="17">
        <f t="shared" si="15"/>
        <v>139</v>
      </c>
      <c r="I59" s="16">
        <f t="shared" si="15"/>
        <v>1023</v>
      </c>
      <c r="J59" s="16">
        <f>SUM(H59:I59)</f>
        <v>1162</v>
      </c>
    </row>
    <row r="60" spans="1:10" s="1" customFormat="1" ht="12.75">
      <c r="A60" s="13" t="s">
        <v>5</v>
      </c>
      <c r="B60" s="19">
        <f>SUM(B56:B59)</f>
        <v>365</v>
      </c>
      <c r="C60" s="20">
        <f aca="true" t="shared" si="18" ref="C60:J60">SUM(C56:C59)</f>
        <v>2925</v>
      </c>
      <c r="D60" s="20">
        <f t="shared" si="18"/>
        <v>3290</v>
      </c>
      <c r="E60" s="19">
        <f t="shared" si="18"/>
        <v>279</v>
      </c>
      <c r="F60" s="20">
        <f t="shared" si="18"/>
        <v>1427</v>
      </c>
      <c r="G60" s="20">
        <f t="shared" si="18"/>
        <v>1706</v>
      </c>
      <c r="H60" s="19">
        <f t="shared" si="18"/>
        <v>644</v>
      </c>
      <c r="I60" s="20">
        <f t="shared" si="18"/>
        <v>4352</v>
      </c>
      <c r="J60" s="20">
        <f t="shared" si="18"/>
        <v>4996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>B19+B41</f>
        <v>46</v>
      </c>
      <c r="C63" s="21">
        <f>C19+C41</f>
        <v>459</v>
      </c>
      <c r="D63" s="16">
        <f>SUM(B63:C63)</f>
        <v>505</v>
      </c>
      <c r="E63" s="17">
        <f>E19+E41</f>
        <v>7</v>
      </c>
      <c r="F63" s="109">
        <f>F19+F41</f>
        <v>182</v>
      </c>
      <c r="G63" s="16">
        <f>SUM(E63:F63)</f>
        <v>189</v>
      </c>
      <c r="H63" s="17">
        <f aca="true" t="shared" si="19" ref="H63:I66">SUM(B63,E63)</f>
        <v>53</v>
      </c>
      <c r="I63" s="16">
        <f t="shared" si="19"/>
        <v>641</v>
      </c>
      <c r="J63" s="16">
        <f>SUM(H63:I63)</f>
        <v>694</v>
      </c>
    </row>
    <row r="64" spans="1:10" ht="12.75">
      <c r="A64" s="2" t="s">
        <v>39</v>
      </c>
      <c r="B64" s="15">
        <f aca="true" t="shared" si="20" ref="B64:C66">B20+B42</f>
        <v>71</v>
      </c>
      <c r="C64" s="21">
        <f t="shared" si="20"/>
        <v>835</v>
      </c>
      <c r="D64" s="16">
        <f>SUM(B64:C64)</f>
        <v>906</v>
      </c>
      <c r="E64" s="17">
        <f aca="true" t="shared" si="21" ref="E64:F66">E20+E42</f>
        <v>25</v>
      </c>
      <c r="F64" s="109">
        <f t="shared" si="21"/>
        <v>434</v>
      </c>
      <c r="G64" s="16">
        <f>SUM(E64:F64)</f>
        <v>459</v>
      </c>
      <c r="H64" s="17">
        <f t="shared" si="19"/>
        <v>96</v>
      </c>
      <c r="I64" s="16">
        <f t="shared" si="19"/>
        <v>1269</v>
      </c>
      <c r="J64" s="16">
        <f>SUM(H64:I64)</f>
        <v>1365</v>
      </c>
    </row>
    <row r="65" spans="1:10" ht="12.75">
      <c r="A65" s="2" t="s">
        <v>40</v>
      </c>
      <c r="B65" s="15">
        <f t="shared" si="20"/>
        <v>1</v>
      </c>
      <c r="C65" s="21">
        <f t="shared" si="20"/>
        <v>20</v>
      </c>
      <c r="D65" s="16">
        <f>SUM(B65:C65)</f>
        <v>21</v>
      </c>
      <c r="E65" s="17">
        <f t="shared" si="21"/>
        <v>0</v>
      </c>
      <c r="F65" s="109">
        <f t="shared" si="21"/>
        <v>7</v>
      </c>
      <c r="G65" s="16">
        <f>SUM(E65:F65)</f>
        <v>7</v>
      </c>
      <c r="H65" s="17">
        <f t="shared" si="19"/>
        <v>1</v>
      </c>
      <c r="I65" s="16">
        <f t="shared" si="19"/>
        <v>27</v>
      </c>
      <c r="J65" s="16">
        <f>SUM(H65:I65)</f>
        <v>28</v>
      </c>
    </row>
    <row r="66" spans="1:10" ht="12.75">
      <c r="A66" s="2" t="s">
        <v>41</v>
      </c>
      <c r="B66" s="110">
        <f t="shared" si="20"/>
        <v>10</v>
      </c>
      <c r="C66" s="21">
        <f t="shared" si="20"/>
        <v>200</v>
      </c>
      <c r="D66" s="16">
        <f>SUM(B66:C66)</f>
        <v>210</v>
      </c>
      <c r="E66" s="111">
        <f t="shared" si="21"/>
        <v>4</v>
      </c>
      <c r="F66" s="109">
        <f t="shared" si="21"/>
        <v>95</v>
      </c>
      <c r="G66" s="16">
        <f>SUM(E66:F66)</f>
        <v>99</v>
      </c>
      <c r="H66" s="17">
        <f t="shared" si="19"/>
        <v>14</v>
      </c>
      <c r="I66" s="16">
        <f t="shared" si="19"/>
        <v>295</v>
      </c>
      <c r="J66" s="16">
        <f>SUM(H66:I66)</f>
        <v>309</v>
      </c>
    </row>
    <row r="67" spans="1:10" s="1" customFormat="1" ht="12.75">
      <c r="A67" s="13" t="s">
        <v>5</v>
      </c>
      <c r="B67" s="22">
        <f aca="true" t="shared" si="22" ref="B67:J67">SUM(B63:B66)</f>
        <v>128</v>
      </c>
      <c r="C67" s="20">
        <f t="shared" si="22"/>
        <v>1514</v>
      </c>
      <c r="D67" s="20">
        <f t="shared" si="22"/>
        <v>1642</v>
      </c>
      <c r="E67" s="19">
        <f t="shared" si="22"/>
        <v>36</v>
      </c>
      <c r="F67" s="20">
        <f t="shared" si="22"/>
        <v>718</v>
      </c>
      <c r="G67" s="20">
        <f t="shared" si="22"/>
        <v>754</v>
      </c>
      <c r="H67" s="19">
        <f t="shared" si="22"/>
        <v>164</v>
      </c>
      <c r="I67" s="20">
        <f t="shared" si="22"/>
        <v>2232</v>
      </c>
      <c r="J67" s="20">
        <f t="shared" si="22"/>
        <v>2396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121</v>
      </c>
      <c r="C70" s="16">
        <f t="shared" si="23"/>
        <v>926</v>
      </c>
      <c r="D70" s="16">
        <f>SUM(B70:C70)</f>
        <v>1047</v>
      </c>
      <c r="E70" s="17">
        <f aca="true" t="shared" si="24" ref="E70:F73">SUM(E56,E63)</f>
        <v>80</v>
      </c>
      <c r="F70" s="16">
        <f t="shared" si="24"/>
        <v>505</v>
      </c>
      <c r="G70" s="16">
        <f>SUM(E70:F70)</f>
        <v>585</v>
      </c>
      <c r="H70" s="17">
        <f aca="true" t="shared" si="25" ref="H70:I73">SUM(B70,E70)</f>
        <v>201</v>
      </c>
      <c r="I70" s="16">
        <f t="shared" si="25"/>
        <v>1431</v>
      </c>
      <c r="J70" s="16">
        <f>SUM(H70:I70)</f>
        <v>1632</v>
      </c>
    </row>
    <row r="71" spans="1:10" ht="12.75">
      <c r="A71" s="2" t="s">
        <v>39</v>
      </c>
      <c r="B71" s="17">
        <f t="shared" si="23"/>
        <v>276</v>
      </c>
      <c r="C71" s="16">
        <f t="shared" si="23"/>
        <v>2603</v>
      </c>
      <c r="D71" s="16">
        <f>SUM(B71:C71)</f>
        <v>2879</v>
      </c>
      <c r="E71" s="17">
        <f t="shared" si="24"/>
        <v>177</v>
      </c>
      <c r="F71" s="16">
        <f t="shared" si="24"/>
        <v>1202</v>
      </c>
      <c r="G71" s="16">
        <f>SUM(E71:F71)</f>
        <v>1379</v>
      </c>
      <c r="H71" s="17">
        <f t="shared" si="25"/>
        <v>453</v>
      </c>
      <c r="I71" s="16">
        <f t="shared" si="25"/>
        <v>3805</v>
      </c>
      <c r="J71" s="16">
        <f>SUM(H71:I71)</f>
        <v>4258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23</v>
      </c>
      <c r="D72" s="16">
        <f>SUM(B72:C72)</f>
        <v>24</v>
      </c>
      <c r="E72" s="17">
        <f t="shared" si="24"/>
        <v>0</v>
      </c>
      <c r="F72" s="16">
        <f t="shared" si="24"/>
        <v>7</v>
      </c>
      <c r="G72" s="16">
        <f>SUM(E72:F72)</f>
        <v>7</v>
      </c>
      <c r="H72" s="17">
        <f t="shared" si="25"/>
        <v>1</v>
      </c>
      <c r="I72" s="16">
        <f t="shared" si="25"/>
        <v>30</v>
      </c>
      <c r="J72" s="16">
        <f>SUM(H72:I72)</f>
        <v>31</v>
      </c>
    </row>
    <row r="73" spans="1:10" ht="12.75">
      <c r="A73" s="2" t="s">
        <v>41</v>
      </c>
      <c r="B73" s="17">
        <f t="shared" si="23"/>
        <v>95</v>
      </c>
      <c r="C73" s="16">
        <f t="shared" si="23"/>
        <v>887</v>
      </c>
      <c r="D73" s="16">
        <f>SUM(B73:C73)</f>
        <v>982</v>
      </c>
      <c r="E73" s="17">
        <f t="shared" si="24"/>
        <v>58</v>
      </c>
      <c r="F73" s="16">
        <f t="shared" si="24"/>
        <v>431</v>
      </c>
      <c r="G73" s="16">
        <f>SUM(E73:F73)</f>
        <v>489</v>
      </c>
      <c r="H73" s="17">
        <f t="shared" si="25"/>
        <v>153</v>
      </c>
      <c r="I73" s="16">
        <f t="shared" si="25"/>
        <v>1318</v>
      </c>
      <c r="J73" s="16">
        <f>SUM(H73:I73)</f>
        <v>1471</v>
      </c>
    </row>
    <row r="74" spans="1:10" s="1" customFormat="1" ht="12.75">
      <c r="A74" s="13" t="s">
        <v>5</v>
      </c>
      <c r="B74" s="19">
        <f>SUM(B70:B73)</f>
        <v>493</v>
      </c>
      <c r="C74" s="20">
        <f>SUM(C70:C73)</f>
        <v>4439</v>
      </c>
      <c r="D74" s="20">
        <f>SUM(B74:C74)</f>
        <v>4932</v>
      </c>
      <c r="E74" s="19">
        <f>SUM(E70:E73)</f>
        <v>315</v>
      </c>
      <c r="F74" s="20">
        <f>SUM(F70:F73)</f>
        <v>2145</v>
      </c>
      <c r="G74" s="20">
        <f>SUM(E74:F74)</f>
        <v>2460</v>
      </c>
      <c r="H74" s="19">
        <f>SUM(H70:H73)</f>
        <v>808</v>
      </c>
      <c r="I74" s="20">
        <f>SUM(I70:I73)</f>
        <v>6584</v>
      </c>
      <c r="J74" s="20">
        <f>SUM(J70:J73)</f>
        <v>7392</v>
      </c>
    </row>
    <row r="75" spans="2:10" ht="12.75">
      <c r="B75" s="17"/>
      <c r="C75" s="16"/>
      <c r="D75" s="16"/>
      <c r="E75" s="17"/>
      <c r="F75" s="16"/>
      <c r="G75" s="16"/>
      <c r="H75" s="17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84" sqref="A84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71</v>
      </c>
      <c r="C12" s="16">
        <v>2306</v>
      </c>
      <c r="D12" s="16">
        <f>SUM(B12:C12)</f>
        <v>2377</v>
      </c>
      <c r="E12" s="17">
        <v>54</v>
      </c>
      <c r="F12" s="16">
        <v>836</v>
      </c>
      <c r="G12" s="16">
        <f>SUM(E12:F12)</f>
        <v>890</v>
      </c>
      <c r="H12" s="17">
        <f aca="true" t="shared" si="0" ref="H12:I15">SUM(B12,E12)</f>
        <v>125</v>
      </c>
      <c r="I12" s="16">
        <f t="shared" si="0"/>
        <v>3142</v>
      </c>
      <c r="J12" s="16">
        <f>SUM(H12:I12)</f>
        <v>3267</v>
      </c>
    </row>
    <row r="13" spans="1:10" ht="12.75">
      <c r="A13" s="2" t="s">
        <v>39</v>
      </c>
      <c r="B13" s="15">
        <v>221</v>
      </c>
      <c r="C13" s="16">
        <v>9396</v>
      </c>
      <c r="D13" s="16">
        <f>SUM(B13:C13)</f>
        <v>9617</v>
      </c>
      <c r="E13" s="17">
        <v>157</v>
      </c>
      <c r="F13" s="16">
        <v>3404</v>
      </c>
      <c r="G13" s="16">
        <f>SUM(E13:F13)</f>
        <v>3561</v>
      </c>
      <c r="H13" s="17">
        <f t="shared" si="0"/>
        <v>378</v>
      </c>
      <c r="I13" s="16">
        <f t="shared" si="0"/>
        <v>12800</v>
      </c>
      <c r="J13" s="16">
        <f>SUM(H13:I13)</f>
        <v>13178</v>
      </c>
    </row>
    <row r="14" spans="1:10" ht="12.75">
      <c r="A14" s="2" t="s">
        <v>40</v>
      </c>
      <c r="B14" s="15">
        <v>0</v>
      </c>
      <c r="C14" s="18">
        <v>8</v>
      </c>
      <c r="D14" s="16">
        <f>SUM(B14:C14)</f>
        <v>8</v>
      </c>
      <c r="E14" s="15">
        <v>0</v>
      </c>
      <c r="F14" s="16">
        <v>3</v>
      </c>
      <c r="G14" s="16">
        <f>SUM(E14:F14)</f>
        <v>3</v>
      </c>
      <c r="H14" s="17">
        <f t="shared" si="0"/>
        <v>0</v>
      </c>
      <c r="I14" s="16">
        <f t="shared" si="0"/>
        <v>11</v>
      </c>
      <c r="J14" s="16">
        <f>SUM(H14:I14)</f>
        <v>11</v>
      </c>
    </row>
    <row r="15" spans="1:10" ht="12.75">
      <c r="A15" s="2" t="s">
        <v>41</v>
      </c>
      <c r="B15" s="17">
        <v>96</v>
      </c>
      <c r="C15" s="16">
        <v>3537</v>
      </c>
      <c r="D15" s="16">
        <f>SUM(B15:C15)</f>
        <v>3633</v>
      </c>
      <c r="E15" s="17">
        <v>72</v>
      </c>
      <c r="F15" s="16">
        <v>1212</v>
      </c>
      <c r="G15" s="16">
        <f>SUM(E15:F15)</f>
        <v>1284</v>
      </c>
      <c r="H15" s="17">
        <f t="shared" si="0"/>
        <v>168</v>
      </c>
      <c r="I15" s="16">
        <f t="shared" si="0"/>
        <v>4749</v>
      </c>
      <c r="J15" s="16">
        <f>SUM(H15:I15)</f>
        <v>4917</v>
      </c>
    </row>
    <row r="16" spans="1:10" s="1" customFormat="1" ht="12.75">
      <c r="A16" s="13" t="s">
        <v>5</v>
      </c>
      <c r="B16" s="19">
        <f>SUM(B12:B15)</f>
        <v>388</v>
      </c>
      <c r="C16" s="20">
        <f aca="true" t="shared" si="1" ref="C16:J16">SUM(C12:C15)</f>
        <v>15247</v>
      </c>
      <c r="D16" s="20">
        <f t="shared" si="1"/>
        <v>15635</v>
      </c>
      <c r="E16" s="19">
        <f t="shared" si="1"/>
        <v>283</v>
      </c>
      <c r="F16" s="20">
        <f t="shared" si="1"/>
        <v>5455</v>
      </c>
      <c r="G16" s="20">
        <f t="shared" si="1"/>
        <v>5738</v>
      </c>
      <c r="H16" s="19">
        <f t="shared" si="1"/>
        <v>671</v>
      </c>
      <c r="I16" s="20">
        <f t="shared" si="1"/>
        <v>20702</v>
      </c>
      <c r="J16" s="20">
        <f t="shared" si="1"/>
        <v>21373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110</v>
      </c>
      <c r="D19" s="16">
        <f>SUM(B19:C19)</f>
        <v>110</v>
      </c>
      <c r="E19" s="17">
        <v>0</v>
      </c>
      <c r="F19" s="16">
        <v>24</v>
      </c>
      <c r="G19" s="16">
        <f>SUM(E19:F19)</f>
        <v>24</v>
      </c>
      <c r="H19" s="17">
        <f aca="true" t="shared" si="2" ref="H19:I22">SUM(B19,E19)</f>
        <v>0</v>
      </c>
      <c r="I19" s="16">
        <f t="shared" si="2"/>
        <v>134</v>
      </c>
      <c r="J19" s="16">
        <f>SUM(H19:I19)</f>
        <v>134</v>
      </c>
    </row>
    <row r="20" spans="1:10" ht="12.75">
      <c r="A20" s="2" t="s">
        <v>39</v>
      </c>
      <c r="B20" s="15">
        <v>6</v>
      </c>
      <c r="C20" s="18">
        <v>272</v>
      </c>
      <c r="D20" s="16">
        <f>SUM(B20:C20)</f>
        <v>278</v>
      </c>
      <c r="E20" s="17">
        <v>3</v>
      </c>
      <c r="F20" s="16">
        <v>94</v>
      </c>
      <c r="G20" s="16">
        <f>SUM(E20:F20)</f>
        <v>97</v>
      </c>
      <c r="H20" s="17">
        <f t="shared" si="2"/>
        <v>9</v>
      </c>
      <c r="I20" s="16">
        <f t="shared" si="2"/>
        <v>366</v>
      </c>
      <c r="J20" s="16">
        <f>SUM(H20:I20)</f>
        <v>375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f>27+10</f>
        <v>37</v>
      </c>
      <c r="D22" s="16">
        <f>SUM(B22:C22)</f>
        <v>39</v>
      </c>
      <c r="E22" s="17">
        <v>0</v>
      </c>
      <c r="F22" s="16">
        <f>8+6</f>
        <v>14</v>
      </c>
      <c r="G22" s="16">
        <f>SUM(E22:F22)</f>
        <v>14</v>
      </c>
      <c r="H22" s="17">
        <f t="shared" si="2"/>
        <v>2</v>
      </c>
      <c r="I22" s="16">
        <f t="shared" si="2"/>
        <v>51</v>
      </c>
      <c r="J22" s="16">
        <f>SUM(H22:I22)</f>
        <v>53</v>
      </c>
    </row>
    <row r="23" spans="1:10" s="1" customFormat="1" ht="13.5" customHeight="1">
      <c r="A23" s="13" t="s">
        <v>5</v>
      </c>
      <c r="B23" s="22">
        <f aca="true" t="shared" si="3" ref="B23:J23">SUM(B19:B22)</f>
        <v>8</v>
      </c>
      <c r="C23" s="20">
        <f t="shared" si="3"/>
        <v>419</v>
      </c>
      <c r="D23" s="20">
        <f t="shared" si="3"/>
        <v>427</v>
      </c>
      <c r="E23" s="19">
        <f t="shared" si="3"/>
        <v>3</v>
      </c>
      <c r="F23" s="20">
        <f t="shared" si="3"/>
        <v>132</v>
      </c>
      <c r="G23" s="20">
        <f t="shared" si="3"/>
        <v>135</v>
      </c>
      <c r="H23" s="19">
        <f t="shared" si="3"/>
        <v>11</v>
      </c>
      <c r="I23" s="20">
        <f t="shared" si="3"/>
        <v>551</v>
      </c>
      <c r="J23" s="20">
        <f t="shared" si="3"/>
        <v>562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71</v>
      </c>
      <c r="C26" s="16">
        <f t="shared" si="4"/>
        <v>2416</v>
      </c>
      <c r="D26" s="16">
        <f>SUM(B26:C26)</f>
        <v>2487</v>
      </c>
      <c r="E26" s="17">
        <f aca="true" t="shared" si="5" ref="E26:F29">SUM(E12,E19)</f>
        <v>54</v>
      </c>
      <c r="F26" s="16">
        <f t="shared" si="5"/>
        <v>860</v>
      </c>
      <c r="G26" s="16">
        <f>SUM(E26:F26)</f>
        <v>914</v>
      </c>
      <c r="H26" s="17">
        <f aca="true" t="shared" si="6" ref="H26:I29">SUM(B26,E26)</f>
        <v>125</v>
      </c>
      <c r="I26" s="16">
        <f t="shared" si="6"/>
        <v>3276</v>
      </c>
      <c r="J26" s="16">
        <f>SUM(H26:I26)</f>
        <v>3401</v>
      </c>
    </row>
    <row r="27" spans="1:10" ht="12.75">
      <c r="A27" s="2" t="s">
        <v>39</v>
      </c>
      <c r="B27" s="17">
        <f t="shared" si="4"/>
        <v>227</v>
      </c>
      <c r="C27" s="16">
        <f t="shared" si="4"/>
        <v>9668</v>
      </c>
      <c r="D27" s="16">
        <f>SUM(B27:C27)</f>
        <v>9895</v>
      </c>
      <c r="E27" s="17">
        <f t="shared" si="5"/>
        <v>160</v>
      </c>
      <c r="F27" s="16">
        <f t="shared" si="5"/>
        <v>3498</v>
      </c>
      <c r="G27" s="16">
        <f>SUM(E27:F27)</f>
        <v>3658</v>
      </c>
      <c r="H27" s="17">
        <f t="shared" si="6"/>
        <v>387</v>
      </c>
      <c r="I27" s="16">
        <f t="shared" si="6"/>
        <v>13166</v>
      </c>
      <c r="J27" s="16">
        <f>SUM(H27:I27)</f>
        <v>13553</v>
      </c>
    </row>
    <row r="28" spans="1:10" ht="12.75">
      <c r="A28" s="2" t="s">
        <v>40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3</v>
      </c>
      <c r="G28" s="16">
        <f>SUM(E28:F28)</f>
        <v>3</v>
      </c>
      <c r="H28" s="17">
        <f t="shared" si="6"/>
        <v>0</v>
      </c>
      <c r="I28" s="16">
        <f t="shared" si="6"/>
        <v>11</v>
      </c>
      <c r="J28" s="16">
        <f>SUM(H28:I28)</f>
        <v>11</v>
      </c>
    </row>
    <row r="29" spans="1:10" ht="12.75">
      <c r="A29" s="2" t="s">
        <v>41</v>
      </c>
      <c r="B29" s="17">
        <f t="shared" si="4"/>
        <v>98</v>
      </c>
      <c r="C29" s="16">
        <f t="shared" si="4"/>
        <v>3574</v>
      </c>
      <c r="D29" s="16">
        <f>SUM(B29:C29)</f>
        <v>3672</v>
      </c>
      <c r="E29" s="17">
        <f t="shared" si="5"/>
        <v>72</v>
      </c>
      <c r="F29" s="16">
        <f t="shared" si="5"/>
        <v>1226</v>
      </c>
      <c r="G29" s="16">
        <f>SUM(E29:F29)</f>
        <v>1298</v>
      </c>
      <c r="H29" s="17">
        <f t="shared" si="6"/>
        <v>170</v>
      </c>
      <c r="I29" s="16">
        <f t="shared" si="6"/>
        <v>4800</v>
      </c>
      <c r="J29" s="16">
        <f>SUM(H29:I29)</f>
        <v>4970</v>
      </c>
    </row>
    <row r="30" spans="1:10" s="1" customFormat="1" ht="12.75">
      <c r="A30" s="13" t="s">
        <v>5</v>
      </c>
      <c r="B30" s="19">
        <f aca="true" t="shared" si="7" ref="B30:J30">SUM(B26:B29)</f>
        <v>396</v>
      </c>
      <c r="C30" s="20">
        <f t="shared" si="7"/>
        <v>15666</v>
      </c>
      <c r="D30" s="20">
        <f>SUM(B30:C30)</f>
        <v>16062</v>
      </c>
      <c r="E30" s="19">
        <f t="shared" si="7"/>
        <v>286</v>
      </c>
      <c r="F30" s="20">
        <f t="shared" si="7"/>
        <v>5587</v>
      </c>
      <c r="G30" s="20">
        <f>SUM(E30:F30)</f>
        <v>5873</v>
      </c>
      <c r="H30" s="19">
        <f t="shared" si="7"/>
        <v>682</v>
      </c>
      <c r="I30" s="20">
        <f t="shared" si="7"/>
        <v>21253</v>
      </c>
      <c r="J30" s="20">
        <f t="shared" si="7"/>
        <v>21935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685</v>
      </c>
      <c r="C34" s="16">
        <v>3431</v>
      </c>
      <c r="D34" s="16">
        <f>SUM(B34:C34)</f>
        <v>4116</v>
      </c>
      <c r="E34" s="17">
        <v>309</v>
      </c>
      <c r="F34" s="16">
        <v>1425</v>
      </c>
      <c r="G34" s="16">
        <f>SUM(E34:F34)</f>
        <v>1734</v>
      </c>
      <c r="H34" s="17">
        <f aca="true" t="shared" si="8" ref="H34:I37">SUM(B34,E34)</f>
        <v>994</v>
      </c>
      <c r="I34" s="16">
        <f t="shared" si="8"/>
        <v>4856</v>
      </c>
      <c r="J34" s="16">
        <f>SUM(H34:I34)</f>
        <v>5850</v>
      </c>
    </row>
    <row r="35" spans="1:10" ht="12.75">
      <c r="A35" s="2" t="s">
        <v>39</v>
      </c>
      <c r="B35" s="15">
        <v>3460</v>
      </c>
      <c r="C35" s="16">
        <v>12833</v>
      </c>
      <c r="D35" s="16">
        <f>SUM(B35:C35)</f>
        <v>16293</v>
      </c>
      <c r="E35" s="17">
        <v>930</v>
      </c>
      <c r="F35" s="16">
        <v>4767</v>
      </c>
      <c r="G35" s="16">
        <f>SUM(E35:F35)</f>
        <v>5697</v>
      </c>
      <c r="H35" s="17">
        <f t="shared" si="8"/>
        <v>4390</v>
      </c>
      <c r="I35" s="16">
        <f t="shared" si="8"/>
        <v>17600</v>
      </c>
      <c r="J35" s="16">
        <f>SUM(H35:I35)</f>
        <v>21990</v>
      </c>
    </row>
    <row r="36" spans="1:10" ht="12.75">
      <c r="A36" s="2" t="s">
        <v>40</v>
      </c>
      <c r="B36" s="15">
        <v>3</v>
      </c>
      <c r="C36" s="18">
        <v>11</v>
      </c>
      <c r="D36" s="16">
        <f>SUM(B36:C36)</f>
        <v>14</v>
      </c>
      <c r="E36" s="15">
        <v>0</v>
      </c>
      <c r="F36" s="16">
        <v>9</v>
      </c>
      <c r="G36" s="16">
        <f>SUM(E36:F36)</f>
        <v>9</v>
      </c>
      <c r="H36" s="17">
        <f t="shared" si="8"/>
        <v>3</v>
      </c>
      <c r="I36" s="16">
        <f t="shared" si="8"/>
        <v>20</v>
      </c>
      <c r="J36" s="16">
        <f>SUM(H36:I36)</f>
        <v>23</v>
      </c>
    </row>
    <row r="37" spans="1:10" ht="12.75">
      <c r="A37" s="2" t="s">
        <v>41</v>
      </c>
      <c r="B37" s="17">
        <v>1253</v>
      </c>
      <c r="C37" s="16">
        <v>5037</v>
      </c>
      <c r="D37" s="16">
        <f>SUM(B37:C37)</f>
        <v>6290</v>
      </c>
      <c r="E37" s="17">
        <v>468</v>
      </c>
      <c r="F37" s="16">
        <v>2150</v>
      </c>
      <c r="G37" s="16">
        <f>SUM(E37:F37)</f>
        <v>2618</v>
      </c>
      <c r="H37" s="17">
        <f t="shared" si="8"/>
        <v>1721</v>
      </c>
      <c r="I37" s="16">
        <f t="shared" si="8"/>
        <v>7187</v>
      </c>
      <c r="J37" s="16">
        <f>SUM(H37:I37)</f>
        <v>8908</v>
      </c>
    </row>
    <row r="38" spans="1:10" s="1" customFormat="1" ht="12.75">
      <c r="A38" s="13" t="s">
        <v>5</v>
      </c>
      <c r="B38" s="19">
        <f>SUM(B34:B37)</f>
        <v>5401</v>
      </c>
      <c r="C38" s="20">
        <f aca="true" t="shared" si="9" ref="C38:J38">SUM(C34:C37)</f>
        <v>21312</v>
      </c>
      <c r="D38" s="20">
        <f t="shared" si="9"/>
        <v>26713</v>
      </c>
      <c r="E38" s="19">
        <f t="shared" si="9"/>
        <v>1707</v>
      </c>
      <c r="F38" s="20">
        <f t="shared" si="9"/>
        <v>8351</v>
      </c>
      <c r="G38" s="20">
        <f t="shared" si="9"/>
        <v>10058</v>
      </c>
      <c r="H38" s="19">
        <f t="shared" si="9"/>
        <v>7108</v>
      </c>
      <c r="I38" s="20">
        <f t="shared" si="9"/>
        <v>29663</v>
      </c>
      <c r="J38" s="20">
        <f t="shared" si="9"/>
        <v>36771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207</v>
      </c>
      <c r="C41" s="16">
        <v>970</v>
      </c>
      <c r="D41" s="16">
        <f>SUM(B41:C41)</f>
        <v>1177</v>
      </c>
      <c r="E41" s="17">
        <v>55</v>
      </c>
      <c r="F41" s="16">
        <v>336</v>
      </c>
      <c r="G41" s="16">
        <f>SUM(E41:F41)</f>
        <v>391</v>
      </c>
      <c r="H41" s="17">
        <f aca="true" t="shared" si="10" ref="H41:I44">SUM(B41,E41)</f>
        <v>262</v>
      </c>
      <c r="I41" s="16">
        <f t="shared" si="10"/>
        <v>1306</v>
      </c>
      <c r="J41" s="16">
        <f>SUM(H41:I41)</f>
        <v>1568</v>
      </c>
    </row>
    <row r="42" spans="1:10" ht="12.75">
      <c r="A42" s="2" t="s">
        <v>39</v>
      </c>
      <c r="B42" s="15">
        <v>552</v>
      </c>
      <c r="C42" s="18">
        <v>2315</v>
      </c>
      <c r="D42" s="16">
        <f>SUM(B42:C42)</f>
        <v>2867</v>
      </c>
      <c r="E42" s="17">
        <v>145</v>
      </c>
      <c r="F42" s="16">
        <v>826</v>
      </c>
      <c r="G42" s="16">
        <f>SUM(E42:F42)</f>
        <v>971</v>
      </c>
      <c r="H42" s="17">
        <f t="shared" si="10"/>
        <v>697</v>
      </c>
      <c r="I42" s="16">
        <f t="shared" si="10"/>
        <v>3141</v>
      </c>
      <c r="J42" s="16">
        <f>SUM(H42:I42)</f>
        <v>3838</v>
      </c>
    </row>
    <row r="43" spans="1:10" ht="12.75">
      <c r="A43" s="2" t="s">
        <v>40</v>
      </c>
      <c r="B43" s="15">
        <v>16</v>
      </c>
      <c r="C43" s="21">
        <v>77</v>
      </c>
      <c r="D43" s="16">
        <f>SUM(B43:C43)</f>
        <v>93</v>
      </c>
      <c r="E43" s="17">
        <v>3</v>
      </c>
      <c r="F43" s="21">
        <v>23</v>
      </c>
      <c r="G43" s="16">
        <f>SUM(E43:F43)</f>
        <v>26</v>
      </c>
      <c r="H43" s="17">
        <f t="shared" si="10"/>
        <v>19</v>
      </c>
      <c r="I43" s="16">
        <f t="shared" si="10"/>
        <v>100</v>
      </c>
      <c r="J43" s="16">
        <f>SUM(H43:I43)</f>
        <v>119</v>
      </c>
    </row>
    <row r="44" spans="1:10" ht="12.75">
      <c r="A44" s="2" t="s">
        <v>41</v>
      </c>
      <c r="B44" s="15">
        <f>94+3</f>
        <v>97</v>
      </c>
      <c r="C44" s="18">
        <f>517+27</f>
        <v>544</v>
      </c>
      <c r="D44" s="16">
        <f>SUM(B44:C44)</f>
        <v>641</v>
      </c>
      <c r="E44" s="17">
        <f>23+3</f>
        <v>26</v>
      </c>
      <c r="F44" s="16">
        <f>185+19</f>
        <v>204</v>
      </c>
      <c r="G44" s="16">
        <f>SUM(E44:F44)</f>
        <v>230</v>
      </c>
      <c r="H44" s="17">
        <f t="shared" si="10"/>
        <v>123</v>
      </c>
      <c r="I44" s="16">
        <f t="shared" si="10"/>
        <v>748</v>
      </c>
      <c r="J44" s="16">
        <f>SUM(H44:I44)</f>
        <v>871</v>
      </c>
    </row>
    <row r="45" spans="1:10" s="1" customFormat="1" ht="12.75">
      <c r="A45" s="13" t="s">
        <v>5</v>
      </c>
      <c r="B45" s="22">
        <f aca="true" t="shared" si="11" ref="B45:J45">SUM(B41:B44)</f>
        <v>872</v>
      </c>
      <c r="C45" s="20">
        <f t="shared" si="11"/>
        <v>3906</v>
      </c>
      <c r="D45" s="20">
        <f t="shared" si="11"/>
        <v>4778</v>
      </c>
      <c r="E45" s="19">
        <f t="shared" si="11"/>
        <v>229</v>
      </c>
      <c r="F45" s="20">
        <f t="shared" si="11"/>
        <v>1389</v>
      </c>
      <c r="G45" s="20">
        <f t="shared" si="11"/>
        <v>1618</v>
      </c>
      <c r="H45" s="19">
        <f t="shared" si="11"/>
        <v>1101</v>
      </c>
      <c r="I45" s="20">
        <f t="shared" si="11"/>
        <v>5295</v>
      </c>
      <c r="J45" s="20">
        <f t="shared" si="11"/>
        <v>6396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892</v>
      </c>
      <c r="C48" s="16">
        <f t="shared" si="12"/>
        <v>4401</v>
      </c>
      <c r="D48" s="16">
        <f>SUM(B48:C48)</f>
        <v>5293</v>
      </c>
      <c r="E48" s="17">
        <f aca="true" t="shared" si="13" ref="E48:F51">SUM(E34,E41)</f>
        <v>364</v>
      </c>
      <c r="F48" s="16">
        <f t="shared" si="13"/>
        <v>1761</v>
      </c>
      <c r="G48" s="16">
        <f>SUM(E48:F48)</f>
        <v>2125</v>
      </c>
      <c r="H48" s="17">
        <f aca="true" t="shared" si="14" ref="H48:I51">SUM(B48,E48)</f>
        <v>1256</v>
      </c>
      <c r="I48" s="16">
        <f t="shared" si="14"/>
        <v>6162</v>
      </c>
      <c r="J48" s="16">
        <f>SUM(H48:I48)</f>
        <v>7418</v>
      </c>
    </row>
    <row r="49" spans="1:10" ht="12.75">
      <c r="A49" s="2" t="s">
        <v>39</v>
      </c>
      <c r="B49" s="17">
        <f t="shared" si="12"/>
        <v>4012</v>
      </c>
      <c r="C49" s="16">
        <f t="shared" si="12"/>
        <v>15148</v>
      </c>
      <c r="D49" s="16">
        <f>SUM(B49:C49)</f>
        <v>19160</v>
      </c>
      <c r="E49" s="17">
        <f t="shared" si="13"/>
        <v>1075</v>
      </c>
      <c r="F49" s="16">
        <f t="shared" si="13"/>
        <v>5593</v>
      </c>
      <c r="G49" s="16">
        <f>SUM(E49:F49)</f>
        <v>6668</v>
      </c>
      <c r="H49" s="17">
        <f t="shared" si="14"/>
        <v>5087</v>
      </c>
      <c r="I49" s="16">
        <f t="shared" si="14"/>
        <v>20741</v>
      </c>
      <c r="J49" s="16">
        <f>SUM(H49:I49)</f>
        <v>25828</v>
      </c>
    </row>
    <row r="50" spans="1:10" ht="12.75">
      <c r="A50" s="2" t="s">
        <v>40</v>
      </c>
      <c r="B50" s="17">
        <f t="shared" si="12"/>
        <v>19</v>
      </c>
      <c r="C50" s="16">
        <f t="shared" si="12"/>
        <v>88</v>
      </c>
      <c r="D50" s="16">
        <f>SUM(B50:C50)</f>
        <v>107</v>
      </c>
      <c r="E50" s="17">
        <f t="shared" si="13"/>
        <v>3</v>
      </c>
      <c r="F50" s="16">
        <f t="shared" si="13"/>
        <v>32</v>
      </c>
      <c r="G50" s="16">
        <f>SUM(E50:F50)</f>
        <v>35</v>
      </c>
      <c r="H50" s="17">
        <f t="shared" si="14"/>
        <v>22</v>
      </c>
      <c r="I50" s="16">
        <f t="shared" si="14"/>
        <v>120</v>
      </c>
      <c r="J50" s="16">
        <f>SUM(H50:I50)</f>
        <v>142</v>
      </c>
    </row>
    <row r="51" spans="1:10" ht="12.75">
      <c r="A51" s="2" t="s">
        <v>41</v>
      </c>
      <c r="B51" s="17">
        <f t="shared" si="12"/>
        <v>1350</v>
      </c>
      <c r="C51" s="16">
        <f t="shared" si="12"/>
        <v>5581</v>
      </c>
      <c r="D51" s="16">
        <f>SUM(B51:C51)</f>
        <v>6931</v>
      </c>
      <c r="E51" s="17">
        <f t="shared" si="13"/>
        <v>494</v>
      </c>
      <c r="F51" s="16">
        <f t="shared" si="13"/>
        <v>2354</v>
      </c>
      <c r="G51" s="16">
        <f>SUM(E51:F51)</f>
        <v>2848</v>
      </c>
      <c r="H51" s="17">
        <f t="shared" si="14"/>
        <v>1844</v>
      </c>
      <c r="I51" s="16">
        <f t="shared" si="14"/>
        <v>7935</v>
      </c>
      <c r="J51" s="16">
        <f>SUM(H51:I51)</f>
        <v>9779</v>
      </c>
    </row>
    <row r="52" spans="1:10" s="1" customFormat="1" ht="12.75">
      <c r="A52" s="13" t="s">
        <v>5</v>
      </c>
      <c r="B52" s="19">
        <f>SUM(B48:B51)</f>
        <v>6273</v>
      </c>
      <c r="C52" s="20">
        <f>SUM(C48:C51)</f>
        <v>25218</v>
      </c>
      <c r="D52" s="20">
        <f>SUM(B52:C52)</f>
        <v>31491</v>
      </c>
      <c r="E52" s="19">
        <f>SUM(E48:E51)</f>
        <v>1936</v>
      </c>
      <c r="F52" s="20">
        <f>SUM(F48:F51)</f>
        <v>9740</v>
      </c>
      <c r="G52" s="20">
        <f>SUM(E52:F52)</f>
        <v>11676</v>
      </c>
      <c r="H52" s="19">
        <f>SUM(H48:H51)</f>
        <v>8209</v>
      </c>
      <c r="I52" s="20">
        <f>SUM(I48:I51)</f>
        <v>34958</v>
      </c>
      <c r="J52" s="20">
        <f>SUM(J48:J51)</f>
        <v>43167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756</v>
      </c>
      <c r="C56" s="21">
        <f t="shared" si="15"/>
        <v>5737</v>
      </c>
      <c r="D56" s="16">
        <f>SUM(B56:C56)</f>
        <v>6493</v>
      </c>
      <c r="E56" s="17">
        <f aca="true" t="shared" si="16" ref="E56:F59">E12+E34</f>
        <v>363</v>
      </c>
      <c r="F56" s="109">
        <f t="shared" si="16"/>
        <v>2261</v>
      </c>
      <c r="G56" s="16">
        <f>SUM(E56:F56)</f>
        <v>2624</v>
      </c>
      <c r="H56" s="17">
        <f aca="true" t="shared" si="17" ref="H56:I59">SUM(B56,E56)</f>
        <v>1119</v>
      </c>
      <c r="I56" s="16">
        <f t="shared" si="17"/>
        <v>7998</v>
      </c>
      <c r="J56" s="16">
        <f>SUM(H56:I56)</f>
        <v>9117</v>
      </c>
    </row>
    <row r="57" spans="1:10" ht="12.75">
      <c r="A57" s="2" t="s">
        <v>39</v>
      </c>
      <c r="B57" s="15">
        <f t="shared" si="15"/>
        <v>3681</v>
      </c>
      <c r="C57" s="21">
        <f t="shared" si="15"/>
        <v>22229</v>
      </c>
      <c r="D57" s="16">
        <f>SUM(B57:C57)</f>
        <v>25910</v>
      </c>
      <c r="E57" s="17">
        <f t="shared" si="16"/>
        <v>1087</v>
      </c>
      <c r="F57" s="109">
        <f t="shared" si="16"/>
        <v>8171</v>
      </c>
      <c r="G57" s="16">
        <f>SUM(E57:F57)</f>
        <v>9258</v>
      </c>
      <c r="H57" s="17">
        <f t="shared" si="17"/>
        <v>4768</v>
      </c>
      <c r="I57" s="16">
        <f t="shared" si="17"/>
        <v>30400</v>
      </c>
      <c r="J57" s="16">
        <f>SUM(H57:I57)</f>
        <v>35168</v>
      </c>
    </row>
    <row r="58" spans="1:10" ht="12.75">
      <c r="A58" s="2" t="s">
        <v>40</v>
      </c>
      <c r="B58" s="15">
        <f t="shared" si="15"/>
        <v>3</v>
      </c>
      <c r="C58" s="21">
        <f t="shared" si="15"/>
        <v>19</v>
      </c>
      <c r="D58" s="16">
        <f>SUM(B58:C58)</f>
        <v>22</v>
      </c>
      <c r="E58" s="17">
        <f t="shared" si="16"/>
        <v>0</v>
      </c>
      <c r="F58" s="109">
        <f t="shared" si="16"/>
        <v>12</v>
      </c>
      <c r="G58" s="16">
        <f>SUM(E58:F58)</f>
        <v>12</v>
      </c>
      <c r="H58" s="17">
        <f t="shared" si="17"/>
        <v>3</v>
      </c>
      <c r="I58" s="16">
        <f t="shared" si="17"/>
        <v>31</v>
      </c>
      <c r="J58" s="16">
        <f>SUM(H58:I58)</f>
        <v>34</v>
      </c>
    </row>
    <row r="59" spans="1:10" ht="12.75">
      <c r="A59" s="2" t="s">
        <v>41</v>
      </c>
      <c r="B59" s="110">
        <f t="shared" si="15"/>
        <v>1349</v>
      </c>
      <c r="C59" s="21">
        <f t="shared" si="15"/>
        <v>8574</v>
      </c>
      <c r="D59" s="16">
        <f>SUM(B59:C59)</f>
        <v>9923</v>
      </c>
      <c r="E59" s="111">
        <f t="shared" si="16"/>
        <v>540</v>
      </c>
      <c r="F59" s="109">
        <f t="shared" si="16"/>
        <v>3362</v>
      </c>
      <c r="G59" s="16">
        <f>SUM(E59:F59)</f>
        <v>3902</v>
      </c>
      <c r="H59" s="17">
        <f t="shared" si="17"/>
        <v>1889</v>
      </c>
      <c r="I59" s="16">
        <f t="shared" si="17"/>
        <v>11936</v>
      </c>
      <c r="J59" s="16">
        <f>SUM(H59:I59)</f>
        <v>13825</v>
      </c>
    </row>
    <row r="60" spans="1:10" s="1" customFormat="1" ht="12.75">
      <c r="A60" s="13" t="s">
        <v>5</v>
      </c>
      <c r="B60" s="19">
        <f>SUM(B56:B59)</f>
        <v>5789</v>
      </c>
      <c r="C60" s="20">
        <f aca="true" t="shared" si="18" ref="C60:J60">SUM(C56:C59)</f>
        <v>36559</v>
      </c>
      <c r="D60" s="20">
        <f t="shared" si="18"/>
        <v>42348</v>
      </c>
      <c r="E60" s="19">
        <f t="shared" si="18"/>
        <v>1990</v>
      </c>
      <c r="F60" s="20">
        <f t="shared" si="18"/>
        <v>13806</v>
      </c>
      <c r="G60" s="20">
        <f t="shared" si="18"/>
        <v>15796</v>
      </c>
      <c r="H60" s="19">
        <f t="shared" si="18"/>
        <v>7779</v>
      </c>
      <c r="I60" s="20">
        <f t="shared" si="18"/>
        <v>50365</v>
      </c>
      <c r="J60" s="20">
        <f t="shared" si="18"/>
        <v>58144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207</v>
      </c>
      <c r="C63" s="21">
        <f t="shared" si="19"/>
        <v>1080</v>
      </c>
      <c r="D63" s="16">
        <f>SUM(B63:C63)</f>
        <v>1287</v>
      </c>
      <c r="E63" s="17">
        <f aca="true" t="shared" si="20" ref="E63:F66">E19+E41</f>
        <v>55</v>
      </c>
      <c r="F63" s="109">
        <f t="shared" si="20"/>
        <v>360</v>
      </c>
      <c r="G63" s="16">
        <f>SUM(E63:F63)</f>
        <v>415</v>
      </c>
      <c r="H63" s="17">
        <f aca="true" t="shared" si="21" ref="H63:I66">SUM(B63,E63)</f>
        <v>262</v>
      </c>
      <c r="I63" s="16">
        <f t="shared" si="21"/>
        <v>1440</v>
      </c>
      <c r="J63" s="16">
        <f>SUM(H63:I63)</f>
        <v>1702</v>
      </c>
    </row>
    <row r="64" spans="1:10" ht="12.75">
      <c r="A64" s="2" t="s">
        <v>39</v>
      </c>
      <c r="B64" s="15">
        <f t="shared" si="19"/>
        <v>558</v>
      </c>
      <c r="C64" s="21">
        <f t="shared" si="19"/>
        <v>2587</v>
      </c>
      <c r="D64" s="16">
        <f>SUM(B64:C64)</f>
        <v>3145</v>
      </c>
      <c r="E64" s="17">
        <f t="shared" si="20"/>
        <v>148</v>
      </c>
      <c r="F64" s="109">
        <f t="shared" si="20"/>
        <v>920</v>
      </c>
      <c r="G64" s="16">
        <f>SUM(E64:F64)</f>
        <v>1068</v>
      </c>
      <c r="H64" s="17">
        <f t="shared" si="21"/>
        <v>706</v>
      </c>
      <c r="I64" s="16">
        <f t="shared" si="21"/>
        <v>3507</v>
      </c>
      <c r="J64" s="16">
        <f>SUM(H64:I64)</f>
        <v>4213</v>
      </c>
    </row>
    <row r="65" spans="1:10" ht="12.75">
      <c r="A65" s="2" t="s">
        <v>40</v>
      </c>
      <c r="B65" s="15">
        <f t="shared" si="19"/>
        <v>16</v>
      </c>
      <c r="C65" s="21">
        <f t="shared" si="19"/>
        <v>77</v>
      </c>
      <c r="D65" s="16">
        <f>SUM(B65:C65)</f>
        <v>93</v>
      </c>
      <c r="E65" s="17">
        <f t="shared" si="20"/>
        <v>3</v>
      </c>
      <c r="F65" s="109">
        <f t="shared" si="20"/>
        <v>23</v>
      </c>
      <c r="G65" s="16">
        <f>SUM(E65:F65)</f>
        <v>26</v>
      </c>
      <c r="H65" s="17">
        <f t="shared" si="21"/>
        <v>19</v>
      </c>
      <c r="I65" s="16">
        <f t="shared" si="21"/>
        <v>100</v>
      </c>
      <c r="J65" s="16">
        <f>SUM(H65:I65)</f>
        <v>119</v>
      </c>
    </row>
    <row r="66" spans="1:10" ht="12.75">
      <c r="A66" s="2" t="s">
        <v>41</v>
      </c>
      <c r="B66" s="110">
        <f t="shared" si="19"/>
        <v>99</v>
      </c>
      <c r="C66" s="21">
        <f t="shared" si="19"/>
        <v>581</v>
      </c>
      <c r="D66" s="16">
        <f>SUM(B66:C66)</f>
        <v>680</v>
      </c>
      <c r="E66" s="111">
        <f t="shared" si="20"/>
        <v>26</v>
      </c>
      <c r="F66" s="109">
        <f t="shared" si="20"/>
        <v>218</v>
      </c>
      <c r="G66" s="16">
        <f>SUM(E66:F66)</f>
        <v>244</v>
      </c>
      <c r="H66" s="17">
        <f t="shared" si="21"/>
        <v>125</v>
      </c>
      <c r="I66" s="16">
        <f t="shared" si="21"/>
        <v>799</v>
      </c>
      <c r="J66" s="16">
        <f>SUM(H66:I66)</f>
        <v>924</v>
      </c>
    </row>
    <row r="67" spans="1:10" s="1" customFormat="1" ht="12.75">
      <c r="A67" s="13" t="s">
        <v>5</v>
      </c>
      <c r="B67" s="22">
        <f aca="true" t="shared" si="22" ref="B67:J67">SUM(B63:B66)</f>
        <v>880</v>
      </c>
      <c r="C67" s="20">
        <f t="shared" si="22"/>
        <v>4325</v>
      </c>
      <c r="D67" s="20">
        <f t="shared" si="22"/>
        <v>5205</v>
      </c>
      <c r="E67" s="19">
        <f t="shared" si="22"/>
        <v>232</v>
      </c>
      <c r="F67" s="20">
        <f t="shared" si="22"/>
        <v>1521</v>
      </c>
      <c r="G67" s="20">
        <f t="shared" si="22"/>
        <v>1753</v>
      </c>
      <c r="H67" s="19">
        <f t="shared" si="22"/>
        <v>1112</v>
      </c>
      <c r="I67" s="20">
        <f t="shared" si="22"/>
        <v>5846</v>
      </c>
      <c r="J67" s="20">
        <f t="shared" si="22"/>
        <v>6958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963</v>
      </c>
      <c r="C70" s="16">
        <f t="shared" si="23"/>
        <v>6817</v>
      </c>
      <c r="D70" s="16">
        <f>SUM(B70:C70)</f>
        <v>7780</v>
      </c>
      <c r="E70" s="17">
        <f aca="true" t="shared" si="24" ref="E70:F73">SUM(E56,E63)</f>
        <v>418</v>
      </c>
      <c r="F70" s="16">
        <f t="shared" si="24"/>
        <v>2621</v>
      </c>
      <c r="G70" s="16">
        <f>SUM(E70:F70)</f>
        <v>3039</v>
      </c>
      <c r="H70" s="17">
        <f aca="true" t="shared" si="25" ref="H70:I73">SUM(B70,E70)</f>
        <v>1381</v>
      </c>
      <c r="I70" s="16">
        <f t="shared" si="25"/>
        <v>9438</v>
      </c>
      <c r="J70" s="16">
        <f>SUM(H70:I70)</f>
        <v>10819</v>
      </c>
    </row>
    <row r="71" spans="1:10" ht="12.75">
      <c r="A71" s="2" t="s">
        <v>39</v>
      </c>
      <c r="B71" s="17">
        <f t="shared" si="23"/>
        <v>4239</v>
      </c>
      <c r="C71" s="16">
        <f t="shared" si="23"/>
        <v>24816</v>
      </c>
      <c r="D71" s="16">
        <f>SUM(B71:C71)</f>
        <v>29055</v>
      </c>
      <c r="E71" s="17">
        <f t="shared" si="24"/>
        <v>1235</v>
      </c>
      <c r="F71" s="16">
        <f t="shared" si="24"/>
        <v>9091</v>
      </c>
      <c r="G71" s="16">
        <f>SUM(E71:F71)</f>
        <v>10326</v>
      </c>
      <c r="H71" s="17">
        <f t="shared" si="25"/>
        <v>5474</v>
      </c>
      <c r="I71" s="16">
        <f t="shared" si="25"/>
        <v>33907</v>
      </c>
      <c r="J71" s="16">
        <f>SUM(H71:I71)</f>
        <v>39381</v>
      </c>
    </row>
    <row r="72" spans="1:10" ht="12.75">
      <c r="A72" s="2" t="s">
        <v>40</v>
      </c>
      <c r="B72" s="17">
        <f t="shared" si="23"/>
        <v>19</v>
      </c>
      <c r="C72" s="16">
        <f t="shared" si="23"/>
        <v>96</v>
      </c>
      <c r="D72" s="16">
        <f>SUM(B72:C72)</f>
        <v>115</v>
      </c>
      <c r="E72" s="17">
        <f t="shared" si="24"/>
        <v>3</v>
      </c>
      <c r="F72" s="16">
        <f t="shared" si="24"/>
        <v>35</v>
      </c>
      <c r="G72" s="16">
        <f>SUM(E72:F72)</f>
        <v>38</v>
      </c>
      <c r="H72" s="17">
        <f t="shared" si="25"/>
        <v>22</v>
      </c>
      <c r="I72" s="16">
        <f t="shared" si="25"/>
        <v>131</v>
      </c>
      <c r="J72" s="16">
        <f>SUM(H72:I72)</f>
        <v>153</v>
      </c>
    </row>
    <row r="73" spans="1:10" ht="12.75">
      <c r="A73" s="2" t="s">
        <v>41</v>
      </c>
      <c r="B73" s="17">
        <f t="shared" si="23"/>
        <v>1448</v>
      </c>
      <c r="C73" s="16">
        <f t="shared" si="23"/>
        <v>9155</v>
      </c>
      <c r="D73" s="16">
        <f>SUM(B73:C73)</f>
        <v>10603</v>
      </c>
      <c r="E73" s="17">
        <f t="shared" si="24"/>
        <v>566</v>
      </c>
      <c r="F73" s="16">
        <f t="shared" si="24"/>
        <v>3580</v>
      </c>
      <c r="G73" s="16">
        <f>SUM(E73:F73)</f>
        <v>4146</v>
      </c>
      <c r="H73" s="17">
        <f t="shared" si="25"/>
        <v>2014</v>
      </c>
      <c r="I73" s="16">
        <f t="shared" si="25"/>
        <v>12735</v>
      </c>
      <c r="J73" s="16">
        <f>SUM(H73:I73)</f>
        <v>14749</v>
      </c>
    </row>
    <row r="74" spans="1:10" s="1" customFormat="1" ht="12.75">
      <c r="A74" s="13" t="s">
        <v>5</v>
      </c>
      <c r="B74" s="19">
        <f>SUM(B70:B73)</f>
        <v>6669</v>
      </c>
      <c r="C74" s="20">
        <f>SUM(C70:C73)</f>
        <v>40884</v>
      </c>
      <c r="D74" s="20">
        <f>SUM(B74:C74)</f>
        <v>47553</v>
      </c>
      <c r="E74" s="19">
        <f>SUM(E70:E73)</f>
        <v>2222</v>
      </c>
      <c r="F74" s="20">
        <f>SUM(F70:F73)</f>
        <v>15327</v>
      </c>
      <c r="G74" s="20">
        <f>SUM(E74:F74)</f>
        <v>17549</v>
      </c>
      <c r="H74" s="19">
        <f>SUM(H70:H73)</f>
        <v>8891</v>
      </c>
      <c r="I74" s="20">
        <f>SUM(I70:I73)</f>
        <v>56211</v>
      </c>
      <c r="J74" s="20">
        <f>SUM(J70:J73)</f>
        <v>65102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8" sqref="A108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54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51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17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18</v>
      </c>
      <c r="B13" s="35">
        <f aca="true" t="shared" si="0" ref="B13:J13">SUM(B36,B52,B68,B84)</f>
        <v>0</v>
      </c>
      <c r="C13" s="36">
        <f t="shared" si="0"/>
        <v>1</v>
      </c>
      <c r="D13" s="36">
        <f t="shared" si="0"/>
        <v>1</v>
      </c>
      <c r="E13" s="35">
        <f t="shared" si="0"/>
        <v>310</v>
      </c>
      <c r="F13" s="36">
        <f t="shared" si="0"/>
        <v>2844</v>
      </c>
      <c r="G13" s="36">
        <f t="shared" si="0"/>
        <v>3154</v>
      </c>
      <c r="H13" s="35">
        <f t="shared" si="0"/>
        <v>310</v>
      </c>
      <c r="I13" s="36">
        <f t="shared" si="0"/>
        <v>2845</v>
      </c>
      <c r="J13" s="36">
        <f t="shared" si="0"/>
        <v>3155</v>
      </c>
    </row>
    <row r="14" spans="1:10" ht="12" customHeight="1">
      <c r="A14" s="24" t="s">
        <v>19</v>
      </c>
      <c r="B14" s="35">
        <f aca="true" t="shared" si="1" ref="B14:J14">SUM(B37,B53,B69,B85)</f>
        <v>163</v>
      </c>
      <c r="C14" s="36">
        <f t="shared" si="1"/>
        <v>1611</v>
      </c>
      <c r="D14" s="36">
        <f t="shared" si="1"/>
        <v>1774</v>
      </c>
      <c r="E14" s="35">
        <f t="shared" si="1"/>
        <v>844</v>
      </c>
      <c r="F14" s="36">
        <f t="shared" si="1"/>
        <v>5920</v>
      </c>
      <c r="G14" s="36">
        <f t="shared" si="1"/>
        <v>6764</v>
      </c>
      <c r="H14" s="35">
        <f t="shared" si="1"/>
        <v>1007</v>
      </c>
      <c r="I14" s="36">
        <f t="shared" si="1"/>
        <v>7531</v>
      </c>
      <c r="J14" s="36">
        <f t="shared" si="1"/>
        <v>8538</v>
      </c>
    </row>
    <row r="15" spans="1:10" ht="12" customHeight="1">
      <c r="A15" s="24" t="s">
        <v>20</v>
      </c>
      <c r="B15" s="35">
        <f aca="true" t="shared" si="2" ref="B15:J15">SUM(B38,B54,B70,B86)</f>
        <v>614</v>
      </c>
      <c r="C15" s="36">
        <f t="shared" si="2"/>
        <v>5231</v>
      </c>
      <c r="D15" s="36">
        <f t="shared" si="2"/>
        <v>5845</v>
      </c>
      <c r="E15" s="35">
        <f t="shared" si="2"/>
        <v>433</v>
      </c>
      <c r="F15" s="36">
        <f t="shared" si="2"/>
        <v>2608</v>
      </c>
      <c r="G15" s="36">
        <f t="shared" si="2"/>
        <v>3041</v>
      </c>
      <c r="H15" s="35">
        <f t="shared" si="2"/>
        <v>1047</v>
      </c>
      <c r="I15" s="36">
        <f t="shared" si="2"/>
        <v>7839</v>
      </c>
      <c r="J15" s="36">
        <f t="shared" si="2"/>
        <v>8886</v>
      </c>
    </row>
    <row r="16" spans="1:10" ht="12" customHeight="1">
      <c r="A16" s="24" t="s">
        <v>21</v>
      </c>
      <c r="B16" s="37">
        <f aca="true" t="shared" si="3" ref="B16:J16">SUM(B39,B55,B71,B87)</f>
        <v>872</v>
      </c>
      <c r="C16" s="36">
        <f t="shared" si="3"/>
        <v>6223</v>
      </c>
      <c r="D16" s="36">
        <f t="shared" si="3"/>
        <v>7095</v>
      </c>
      <c r="E16" s="35">
        <f t="shared" si="3"/>
        <v>178</v>
      </c>
      <c r="F16" s="36">
        <f t="shared" si="3"/>
        <v>1171</v>
      </c>
      <c r="G16" s="36">
        <f t="shared" si="3"/>
        <v>1349</v>
      </c>
      <c r="H16" s="35">
        <f t="shared" si="3"/>
        <v>1050</v>
      </c>
      <c r="I16" s="36">
        <f t="shared" si="3"/>
        <v>7394</v>
      </c>
      <c r="J16" s="36">
        <f t="shared" si="3"/>
        <v>8444</v>
      </c>
    </row>
    <row r="17" spans="1:10" ht="12" customHeight="1">
      <c r="A17" s="24" t="s">
        <v>22</v>
      </c>
      <c r="B17" s="37">
        <f aca="true" t="shared" si="4" ref="B17:J17">SUM(B40,B56,B72,B88)</f>
        <v>654</v>
      </c>
      <c r="C17" s="36">
        <f t="shared" si="4"/>
        <v>5712</v>
      </c>
      <c r="D17" s="36">
        <f t="shared" si="4"/>
        <v>6366</v>
      </c>
      <c r="E17" s="35">
        <f t="shared" si="4"/>
        <v>79</v>
      </c>
      <c r="F17" s="36">
        <f t="shared" si="4"/>
        <v>545</v>
      </c>
      <c r="G17" s="36">
        <f t="shared" si="4"/>
        <v>624</v>
      </c>
      <c r="H17" s="35">
        <f t="shared" si="4"/>
        <v>733</v>
      </c>
      <c r="I17" s="36">
        <f t="shared" si="4"/>
        <v>6257</v>
      </c>
      <c r="J17" s="36">
        <f t="shared" si="4"/>
        <v>6990</v>
      </c>
    </row>
    <row r="18" spans="1:10" ht="12" customHeight="1">
      <c r="A18" s="24" t="s">
        <v>23</v>
      </c>
      <c r="B18" s="37">
        <f aca="true" t="shared" si="5" ref="B18:J18">SUM(B41,B57,B73,B89)</f>
        <v>649</v>
      </c>
      <c r="C18" s="36">
        <f t="shared" si="5"/>
        <v>5662</v>
      </c>
      <c r="D18" s="36">
        <f t="shared" si="5"/>
        <v>6311</v>
      </c>
      <c r="E18" s="35">
        <f t="shared" si="5"/>
        <v>43</v>
      </c>
      <c r="F18" s="36">
        <f t="shared" si="5"/>
        <v>310</v>
      </c>
      <c r="G18" s="36">
        <f t="shared" si="5"/>
        <v>353</v>
      </c>
      <c r="H18" s="35">
        <f t="shared" si="5"/>
        <v>692</v>
      </c>
      <c r="I18" s="36">
        <f t="shared" si="5"/>
        <v>5972</v>
      </c>
      <c r="J18" s="36">
        <f t="shared" si="5"/>
        <v>6664</v>
      </c>
    </row>
    <row r="19" spans="1:10" ht="12" customHeight="1">
      <c r="A19" s="24" t="s">
        <v>24</v>
      </c>
      <c r="B19" s="37">
        <f aca="true" t="shared" si="6" ref="B19:J19">SUM(B42,B58,B74,B90)</f>
        <v>1208</v>
      </c>
      <c r="C19" s="36">
        <f t="shared" si="6"/>
        <v>6662</v>
      </c>
      <c r="D19" s="36">
        <f t="shared" si="6"/>
        <v>7870</v>
      </c>
      <c r="E19" s="35">
        <f t="shared" si="6"/>
        <v>41</v>
      </c>
      <c r="F19" s="36">
        <f t="shared" si="6"/>
        <v>192</v>
      </c>
      <c r="G19" s="36">
        <f t="shared" si="6"/>
        <v>233</v>
      </c>
      <c r="H19" s="35">
        <f t="shared" si="6"/>
        <v>1249</v>
      </c>
      <c r="I19" s="36">
        <f t="shared" si="6"/>
        <v>6854</v>
      </c>
      <c r="J19" s="36">
        <f t="shared" si="6"/>
        <v>8103</v>
      </c>
    </row>
    <row r="20" spans="1:10" ht="12" customHeight="1">
      <c r="A20" s="24" t="s">
        <v>25</v>
      </c>
      <c r="B20" s="37">
        <f aca="true" t="shared" si="7" ref="B20:J20">SUM(B43,B59,B75,B91)</f>
        <v>1290</v>
      </c>
      <c r="C20" s="36">
        <f t="shared" si="7"/>
        <v>4546</v>
      </c>
      <c r="D20" s="36">
        <f t="shared" si="7"/>
        <v>5836</v>
      </c>
      <c r="E20" s="35">
        <f t="shared" si="7"/>
        <v>13</v>
      </c>
      <c r="F20" s="36">
        <f t="shared" si="7"/>
        <v>100</v>
      </c>
      <c r="G20" s="36">
        <f t="shared" si="7"/>
        <v>113</v>
      </c>
      <c r="H20" s="35">
        <f t="shared" si="7"/>
        <v>1303</v>
      </c>
      <c r="I20" s="36">
        <f t="shared" si="7"/>
        <v>4646</v>
      </c>
      <c r="J20" s="36">
        <f t="shared" si="7"/>
        <v>5949</v>
      </c>
    </row>
    <row r="21" spans="1:10" ht="12" customHeight="1">
      <c r="A21" s="24" t="s">
        <v>26</v>
      </c>
      <c r="B21" s="37">
        <f aca="true" t="shared" si="8" ref="B21:J21">SUM(B44,B60,B76,B92)</f>
        <v>339</v>
      </c>
      <c r="C21" s="36">
        <f t="shared" si="8"/>
        <v>911</v>
      </c>
      <c r="D21" s="38">
        <f t="shared" si="8"/>
        <v>1250</v>
      </c>
      <c r="E21" s="35">
        <f t="shared" si="8"/>
        <v>49</v>
      </c>
      <c r="F21" s="36">
        <f t="shared" si="8"/>
        <v>116</v>
      </c>
      <c r="G21" s="38">
        <f t="shared" si="8"/>
        <v>165</v>
      </c>
      <c r="H21" s="35">
        <f t="shared" si="8"/>
        <v>388</v>
      </c>
      <c r="I21" s="36">
        <f t="shared" si="8"/>
        <v>1027</v>
      </c>
      <c r="J21" s="38">
        <f t="shared" si="8"/>
        <v>1415</v>
      </c>
    </row>
    <row r="22" spans="1:10" ht="12" customHeight="1">
      <c r="A22" s="39" t="s">
        <v>5</v>
      </c>
      <c r="B22" s="40">
        <f aca="true" t="shared" si="9" ref="B22:J22">SUM(B45,B61,B77,B93)</f>
        <v>5789</v>
      </c>
      <c r="C22" s="41">
        <f t="shared" si="9"/>
        <v>36559</v>
      </c>
      <c r="D22" s="41">
        <f t="shared" si="9"/>
        <v>42348</v>
      </c>
      <c r="E22" s="40">
        <f t="shared" si="9"/>
        <v>1990</v>
      </c>
      <c r="F22" s="41">
        <f t="shared" si="9"/>
        <v>13806</v>
      </c>
      <c r="G22" s="41">
        <f t="shared" si="9"/>
        <v>15796</v>
      </c>
      <c r="H22" s="40">
        <f t="shared" si="9"/>
        <v>7779</v>
      </c>
      <c r="I22" s="41">
        <f t="shared" si="9"/>
        <v>50365</v>
      </c>
      <c r="J22" s="41">
        <f t="shared" si="9"/>
        <v>58144</v>
      </c>
    </row>
    <row r="24" spans="1:10" ht="12" customHeight="1">
      <c r="A24" s="23" t="s">
        <v>52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54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29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17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18</v>
      </c>
      <c r="B36" s="35">
        <v>0</v>
      </c>
      <c r="C36" s="36">
        <v>0</v>
      </c>
      <c r="D36" s="36">
        <f aca="true" t="shared" si="10" ref="D36:D44">SUM(B36:C36)</f>
        <v>0</v>
      </c>
      <c r="E36" s="35">
        <v>46</v>
      </c>
      <c r="F36" s="36">
        <v>433</v>
      </c>
      <c r="G36" s="36">
        <f aca="true" t="shared" si="11" ref="G36:G44">SUM(E36:F36)</f>
        <v>479</v>
      </c>
      <c r="H36" s="35">
        <f aca="true" t="shared" si="12" ref="H36:H44">SUM(B36,E36)</f>
        <v>46</v>
      </c>
      <c r="I36" s="36">
        <f aca="true" t="shared" si="13" ref="I36:I44">SUM(C36,F36)</f>
        <v>433</v>
      </c>
      <c r="J36" s="36">
        <f aca="true" t="shared" si="14" ref="J36:J44">SUM(H36:I36)</f>
        <v>479</v>
      </c>
    </row>
    <row r="37" spans="1:10" ht="12" customHeight="1">
      <c r="A37" s="24" t="s">
        <v>19</v>
      </c>
      <c r="B37" s="35">
        <v>28</v>
      </c>
      <c r="C37" s="36">
        <v>318</v>
      </c>
      <c r="D37" s="36">
        <f t="shared" si="10"/>
        <v>346</v>
      </c>
      <c r="E37" s="35">
        <v>154</v>
      </c>
      <c r="F37" s="36">
        <v>925</v>
      </c>
      <c r="G37" s="36">
        <f t="shared" si="11"/>
        <v>1079</v>
      </c>
      <c r="H37" s="35">
        <f t="shared" si="12"/>
        <v>182</v>
      </c>
      <c r="I37" s="36">
        <f t="shared" si="13"/>
        <v>1243</v>
      </c>
      <c r="J37" s="36">
        <f t="shared" si="14"/>
        <v>1425</v>
      </c>
    </row>
    <row r="38" spans="1:10" ht="12" customHeight="1">
      <c r="A38" s="24" t="s">
        <v>20</v>
      </c>
      <c r="B38" s="35">
        <v>136</v>
      </c>
      <c r="C38" s="36">
        <v>951</v>
      </c>
      <c r="D38" s="36">
        <f t="shared" si="10"/>
        <v>1087</v>
      </c>
      <c r="E38" s="35">
        <v>83</v>
      </c>
      <c r="F38" s="36">
        <v>458</v>
      </c>
      <c r="G38" s="36">
        <f t="shared" si="11"/>
        <v>541</v>
      </c>
      <c r="H38" s="35">
        <f t="shared" si="12"/>
        <v>219</v>
      </c>
      <c r="I38" s="36">
        <f t="shared" si="13"/>
        <v>1409</v>
      </c>
      <c r="J38" s="36">
        <f t="shared" si="14"/>
        <v>1628</v>
      </c>
    </row>
    <row r="39" spans="1:10" ht="12" customHeight="1">
      <c r="A39" s="24" t="s">
        <v>21</v>
      </c>
      <c r="B39" s="35">
        <v>175</v>
      </c>
      <c r="C39" s="36">
        <v>1247</v>
      </c>
      <c r="D39" s="36">
        <f t="shared" si="10"/>
        <v>1422</v>
      </c>
      <c r="E39" s="35">
        <v>34</v>
      </c>
      <c r="F39" s="36">
        <v>206</v>
      </c>
      <c r="G39" s="36">
        <f t="shared" si="11"/>
        <v>240</v>
      </c>
      <c r="H39" s="35">
        <f t="shared" si="12"/>
        <v>209</v>
      </c>
      <c r="I39" s="36">
        <f t="shared" si="13"/>
        <v>1453</v>
      </c>
      <c r="J39" s="36">
        <f t="shared" si="14"/>
        <v>1662</v>
      </c>
    </row>
    <row r="40" spans="1:10" ht="12" customHeight="1">
      <c r="A40" s="24" t="s">
        <v>22</v>
      </c>
      <c r="B40" s="37">
        <v>131</v>
      </c>
      <c r="C40" s="36">
        <v>1142</v>
      </c>
      <c r="D40" s="36">
        <f t="shared" si="10"/>
        <v>1273</v>
      </c>
      <c r="E40" s="35">
        <v>20</v>
      </c>
      <c r="F40" s="36">
        <v>99</v>
      </c>
      <c r="G40" s="36">
        <f t="shared" si="11"/>
        <v>119</v>
      </c>
      <c r="H40" s="35">
        <f t="shared" si="12"/>
        <v>151</v>
      </c>
      <c r="I40" s="36">
        <f t="shared" si="13"/>
        <v>1241</v>
      </c>
      <c r="J40" s="36">
        <f t="shared" si="14"/>
        <v>1392</v>
      </c>
    </row>
    <row r="41" spans="1:10" ht="12" customHeight="1">
      <c r="A41" s="24" t="s">
        <v>23</v>
      </c>
      <c r="B41" s="37">
        <v>89</v>
      </c>
      <c r="C41" s="36">
        <v>792</v>
      </c>
      <c r="D41" s="36">
        <f t="shared" si="10"/>
        <v>881</v>
      </c>
      <c r="E41" s="35">
        <v>9</v>
      </c>
      <c r="F41" s="36">
        <v>68</v>
      </c>
      <c r="G41" s="36">
        <f t="shared" si="11"/>
        <v>77</v>
      </c>
      <c r="H41" s="35">
        <f t="shared" si="12"/>
        <v>98</v>
      </c>
      <c r="I41" s="36">
        <f t="shared" si="13"/>
        <v>860</v>
      </c>
      <c r="J41" s="36">
        <f t="shared" si="14"/>
        <v>958</v>
      </c>
    </row>
    <row r="42" spans="1:10" ht="12" customHeight="1">
      <c r="A42" s="24" t="s">
        <v>24</v>
      </c>
      <c r="B42" s="37">
        <v>77</v>
      </c>
      <c r="C42" s="36">
        <v>649</v>
      </c>
      <c r="D42" s="36">
        <f t="shared" si="10"/>
        <v>726</v>
      </c>
      <c r="E42" s="35">
        <v>9</v>
      </c>
      <c r="F42" s="36">
        <v>36</v>
      </c>
      <c r="G42" s="36">
        <f t="shared" si="11"/>
        <v>45</v>
      </c>
      <c r="H42" s="35">
        <f t="shared" si="12"/>
        <v>86</v>
      </c>
      <c r="I42" s="36">
        <f t="shared" si="13"/>
        <v>685</v>
      </c>
      <c r="J42" s="36">
        <f t="shared" si="14"/>
        <v>771</v>
      </c>
    </row>
    <row r="43" spans="1:10" ht="12" customHeight="1">
      <c r="A43" s="24" t="s">
        <v>25</v>
      </c>
      <c r="B43" s="37">
        <v>89</v>
      </c>
      <c r="C43" s="36">
        <v>503</v>
      </c>
      <c r="D43" s="36">
        <f t="shared" si="10"/>
        <v>592</v>
      </c>
      <c r="E43" s="35">
        <v>5</v>
      </c>
      <c r="F43" s="36">
        <v>24</v>
      </c>
      <c r="G43" s="36">
        <f t="shared" si="11"/>
        <v>29</v>
      </c>
      <c r="H43" s="35">
        <f t="shared" si="12"/>
        <v>94</v>
      </c>
      <c r="I43" s="36">
        <f t="shared" si="13"/>
        <v>527</v>
      </c>
      <c r="J43" s="36">
        <f t="shared" si="14"/>
        <v>621</v>
      </c>
    </row>
    <row r="44" spans="1:10" ht="12" customHeight="1">
      <c r="A44" s="24" t="s">
        <v>26</v>
      </c>
      <c r="B44" s="37">
        <f>31+0</f>
        <v>31</v>
      </c>
      <c r="C44" s="36">
        <f>133+2</f>
        <v>135</v>
      </c>
      <c r="D44" s="38">
        <f t="shared" si="10"/>
        <v>166</v>
      </c>
      <c r="E44" s="35">
        <f>1+2</f>
        <v>3</v>
      </c>
      <c r="F44" s="36">
        <f>5+7</f>
        <v>12</v>
      </c>
      <c r="G44" s="38">
        <f t="shared" si="11"/>
        <v>15</v>
      </c>
      <c r="H44" s="35">
        <f t="shared" si="12"/>
        <v>34</v>
      </c>
      <c r="I44" s="36">
        <f t="shared" si="13"/>
        <v>147</v>
      </c>
      <c r="J44" s="38">
        <f t="shared" si="14"/>
        <v>181</v>
      </c>
    </row>
    <row r="45" spans="1:10" ht="12" customHeight="1">
      <c r="A45" s="39" t="s">
        <v>5</v>
      </c>
      <c r="B45" s="40">
        <f aca="true" t="shared" si="15" ref="B45:J45">SUM(B36:B44)</f>
        <v>756</v>
      </c>
      <c r="C45" s="41">
        <f t="shared" si="15"/>
        <v>5737</v>
      </c>
      <c r="D45" s="41">
        <f t="shared" si="15"/>
        <v>6493</v>
      </c>
      <c r="E45" s="40">
        <f t="shared" si="15"/>
        <v>363</v>
      </c>
      <c r="F45" s="41">
        <f t="shared" si="15"/>
        <v>2261</v>
      </c>
      <c r="G45" s="41">
        <f t="shared" si="15"/>
        <v>2624</v>
      </c>
      <c r="H45" s="40">
        <f t="shared" si="15"/>
        <v>1119</v>
      </c>
      <c r="I45" s="41">
        <f t="shared" si="15"/>
        <v>7998</v>
      </c>
      <c r="J45" s="41">
        <f t="shared" si="15"/>
        <v>9117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17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18</v>
      </c>
      <c r="B52" s="35">
        <v>0</v>
      </c>
      <c r="C52" s="36">
        <v>1</v>
      </c>
      <c r="D52" s="36">
        <f>SUM(B52:C52)</f>
        <v>1</v>
      </c>
      <c r="E52" s="35">
        <v>212</v>
      </c>
      <c r="F52" s="36">
        <v>1844</v>
      </c>
      <c r="G52" s="36">
        <f aca="true" t="shared" si="16" ref="G52:G60">SUM(E52:F52)</f>
        <v>2056</v>
      </c>
      <c r="H52" s="35">
        <f>SUM(B52,E52)</f>
        <v>212</v>
      </c>
      <c r="I52" s="36">
        <f>SUM(C52,F52)</f>
        <v>1845</v>
      </c>
      <c r="J52" s="36">
        <f aca="true" t="shared" si="17" ref="J52:J60">SUM(H52:I52)</f>
        <v>2057</v>
      </c>
    </row>
    <row r="53" spans="1:10" ht="12" customHeight="1">
      <c r="A53" s="24" t="s">
        <v>19</v>
      </c>
      <c r="B53" s="35">
        <v>101</v>
      </c>
      <c r="C53" s="36">
        <v>949</v>
      </c>
      <c r="D53" s="36">
        <f aca="true" t="shared" si="18" ref="D53:D60">SUM(B53:C53)</f>
        <v>1050</v>
      </c>
      <c r="E53" s="35">
        <v>468</v>
      </c>
      <c r="F53" s="36">
        <v>3523</v>
      </c>
      <c r="G53" s="36">
        <f t="shared" si="16"/>
        <v>3991</v>
      </c>
      <c r="H53" s="35">
        <f aca="true" t="shared" si="19" ref="H53:H60">SUM(B53,E53)</f>
        <v>569</v>
      </c>
      <c r="I53" s="36">
        <f aca="true" t="shared" si="20" ref="I53:I60">SUM(C53,F53)</f>
        <v>4472</v>
      </c>
      <c r="J53" s="36">
        <f t="shared" si="17"/>
        <v>5041</v>
      </c>
    </row>
    <row r="54" spans="1:10" ht="12" customHeight="1">
      <c r="A54" s="24" t="s">
        <v>20</v>
      </c>
      <c r="B54" s="35">
        <v>334</v>
      </c>
      <c r="C54" s="36">
        <v>2945</v>
      </c>
      <c r="D54" s="36">
        <f t="shared" si="18"/>
        <v>3279</v>
      </c>
      <c r="E54" s="35">
        <v>221</v>
      </c>
      <c r="F54" s="36">
        <v>1467</v>
      </c>
      <c r="G54" s="36">
        <f t="shared" si="16"/>
        <v>1688</v>
      </c>
      <c r="H54" s="35">
        <f t="shared" si="19"/>
        <v>555</v>
      </c>
      <c r="I54" s="36">
        <f t="shared" si="20"/>
        <v>4412</v>
      </c>
      <c r="J54" s="36">
        <f t="shared" si="17"/>
        <v>4967</v>
      </c>
    </row>
    <row r="55" spans="1:10" ht="12" customHeight="1">
      <c r="A55" s="24" t="s">
        <v>21</v>
      </c>
      <c r="B55" s="37">
        <v>488</v>
      </c>
      <c r="C55" s="36">
        <v>3510</v>
      </c>
      <c r="D55" s="36">
        <f t="shared" si="18"/>
        <v>3998</v>
      </c>
      <c r="E55" s="35">
        <v>85</v>
      </c>
      <c r="F55" s="36">
        <v>672</v>
      </c>
      <c r="G55" s="36">
        <f t="shared" si="16"/>
        <v>757</v>
      </c>
      <c r="H55" s="35">
        <f t="shared" si="19"/>
        <v>573</v>
      </c>
      <c r="I55" s="36">
        <f t="shared" si="20"/>
        <v>4182</v>
      </c>
      <c r="J55" s="36">
        <f t="shared" si="17"/>
        <v>4755</v>
      </c>
    </row>
    <row r="56" spans="1:10" ht="12" customHeight="1">
      <c r="A56" s="24" t="s">
        <v>22</v>
      </c>
      <c r="B56" s="37">
        <v>361</v>
      </c>
      <c r="C56" s="36">
        <v>3210</v>
      </c>
      <c r="D56" s="36">
        <f t="shared" si="18"/>
        <v>3571</v>
      </c>
      <c r="E56" s="35">
        <v>31</v>
      </c>
      <c r="F56" s="36">
        <v>289</v>
      </c>
      <c r="G56" s="36">
        <f t="shared" si="16"/>
        <v>320</v>
      </c>
      <c r="H56" s="35">
        <f t="shared" si="19"/>
        <v>392</v>
      </c>
      <c r="I56" s="36">
        <f t="shared" si="20"/>
        <v>3499</v>
      </c>
      <c r="J56" s="36">
        <f t="shared" si="17"/>
        <v>3891</v>
      </c>
    </row>
    <row r="57" spans="1:10" ht="12" customHeight="1">
      <c r="A57" s="24" t="s">
        <v>23</v>
      </c>
      <c r="B57" s="37">
        <v>414</v>
      </c>
      <c r="C57" s="36">
        <v>3567</v>
      </c>
      <c r="D57" s="36">
        <f t="shared" si="18"/>
        <v>3981</v>
      </c>
      <c r="E57" s="35">
        <v>19</v>
      </c>
      <c r="F57" s="36">
        <v>160</v>
      </c>
      <c r="G57" s="36">
        <f t="shared" si="16"/>
        <v>179</v>
      </c>
      <c r="H57" s="35">
        <f t="shared" si="19"/>
        <v>433</v>
      </c>
      <c r="I57" s="36">
        <f t="shared" si="20"/>
        <v>3727</v>
      </c>
      <c r="J57" s="36">
        <f t="shared" si="17"/>
        <v>4160</v>
      </c>
    </row>
    <row r="58" spans="1:10" ht="12" customHeight="1">
      <c r="A58" s="24" t="s">
        <v>24</v>
      </c>
      <c r="B58" s="37">
        <v>888</v>
      </c>
      <c r="C58" s="36">
        <v>4601</v>
      </c>
      <c r="D58" s="36">
        <f t="shared" si="18"/>
        <v>5489</v>
      </c>
      <c r="E58" s="35">
        <v>12</v>
      </c>
      <c r="F58" s="36">
        <v>97</v>
      </c>
      <c r="G58" s="36">
        <f t="shared" si="16"/>
        <v>109</v>
      </c>
      <c r="H58" s="35">
        <f t="shared" si="19"/>
        <v>900</v>
      </c>
      <c r="I58" s="36">
        <f t="shared" si="20"/>
        <v>4698</v>
      </c>
      <c r="J58" s="36">
        <f t="shared" si="17"/>
        <v>5598</v>
      </c>
    </row>
    <row r="59" spans="1:10" ht="12" customHeight="1">
      <c r="A59" s="24" t="s">
        <v>25</v>
      </c>
      <c r="B59" s="37">
        <v>887</v>
      </c>
      <c r="C59" s="36">
        <v>2916</v>
      </c>
      <c r="D59" s="36">
        <f t="shared" si="18"/>
        <v>3803</v>
      </c>
      <c r="E59" s="35">
        <v>6</v>
      </c>
      <c r="F59" s="36">
        <v>40</v>
      </c>
      <c r="G59" s="36">
        <f t="shared" si="16"/>
        <v>46</v>
      </c>
      <c r="H59" s="35">
        <f t="shared" si="19"/>
        <v>893</v>
      </c>
      <c r="I59" s="36">
        <f t="shared" si="20"/>
        <v>2956</v>
      </c>
      <c r="J59" s="36">
        <f t="shared" si="17"/>
        <v>3849</v>
      </c>
    </row>
    <row r="60" spans="1:10" ht="12" customHeight="1">
      <c r="A60" s="24" t="s">
        <v>26</v>
      </c>
      <c r="B60" s="37">
        <f>207+1</f>
        <v>208</v>
      </c>
      <c r="C60" s="36">
        <f>523+7</f>
        <v>530</v>
      </c>
      <c r="D60" s="38">
        <f t="shared" si="18"/>
        <v>738</v>
      </c>
      <c r="E60" s="35">
        <f>17+16</f>
        <v>33</v>
      </c>
      <c r="F60" s="36">
        <f>48+31</f>
        <v>79</v>
      </c>
      <c r="G60" s="38">
        <f t="shared" si="16"/>
        <v>112</v>
      </c>
      <c r="H60" s="35">
        <f t="shared" si="19"/>
        <v>241</v>
      </c>
      <c r="I60" s="36">
        <f t="shared" si="20"/>
        <v>609</v>
      </c>
      <c r="J60" s="38">
        <f t="shared" si="17"/>
        <v>850</v>
      </c>
    </row>
    <row r="61" spans="1:10" ht="12" customHeight="1">
      <c r="A61" s="39" t="s">
        <v>5</v>
      </c>
      <c r="B61" s="40">
        <f aca="true" t="shared" si="21" ref="B61:J61">SUM(B52:B60)</f>
        <v>3681</v>
      </c>
      <c r="C61" s="41">
        <f t="shared" si="21"/>
        <v>22229</v>
      </c>
      <c r="D61" s="41">
        <f t="shared" si="21"/>
        <v>25910</v>
      </c>
      <c r="E61" s="40">
        <f t="shared" si="21"/>
        <v>1087</v>
      </c>
      <c r="F61" s="41">
        <f t="shared" si="21"/>
        <v>8171</v>
      </c>
      <c r="G61" s="41">
        <f t="shared" si="21"/>
        <v>9258</v>
      </c>
      <c r="H61" s="40">
        <f t="shared" si="21"/>
        <v>4768</v>
      </c>
      <c r="I61" s="41">
        <f t="shared" si="21"/>
        <v>30400</v>
      </c>
      <c r="J61" s="41">
        <f t="shared" si="21"/>
        <v>35168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17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18</v>
      </c>
      <c r="B68" s="35">
        <v>0</v>
      </c>
      <c r="C68" s="123">
        <v>0</v>
      </c>
      <c r="D68" s="36">
        <f>SUM(B68:C68)</f>
        <v>0</v>
      </c>
      <c r="E68" s="35">
        <v>0</v>
      </c>
      <c r="F68" s="36">
        <v>0</v>
      </c>
      <c r="G68" s="36">
        <f aca="true" t="shared" si="22" ref="G68:G76">SUM(E68:F68)</f>
        <v>0</v>
      </c>
      <c r="H68" s="35">
        <f>SUM(B68,E68)</f>
        <v>0</v>
      </c>
      <c r="I68" s="124">
        <f>SUM(C68,F68)</f>
        <v>0</v>
      </c>
      <c r="J68" s="36">
        <f aca="true" t="shared" si="23" ref="J68:J75">SUM(H68:I68)</f>
        <v>0</v>
      </c>
    </row>
    <row r="69" spans="1:10" ht="12" customHeight="1">
      <c r="A69" s="24" t="s">
        <v>19</v>
      </c>
      <c r="B69" s="35">
        <v>0</v>
      </c>
      <c r="C69" s="36">
        <v>0</v>
      </c>
      <c r="D69" s="36">
        <f aca="true" t="shared" si="24" ref="D69:D75">SUM(B69:C69)</f>
        <v>0</v>
      </c>
      <c r="E69" s="35">
        <v>0</v>
      </c>
      <c r="F69" s="36">
        <v>6</v>
      </c>
      <c r="G69" s="36">
        <f t="shared" si="22"/>
        <v>6</v>
      </c>
      <c r="H69" s="35">
        <f aca="true" t="shared" si="25" ref="H69:I76">SUM(B69,E69)</f>
        <v>0</v>
      </c>
      <c r="I69" s="124">
        <f t="shared" si="25"/>
        <v>6</v>
      </c>
      <c r="J69" s="36">
        <f t="shared" si="23"/>
        <v>6</v>
      </c>
    </row>
    <row r="70" spans="1:10" ht="12" customHeight="1">
      <c r="A70" s="24" t="s">
        <v>20</v>
      </c>
      <c r="B70" s="35">
        <v>0</v>
      </c>
      <c r="C70" s="36">
        <v>2</v>
      </c>
      <c r="D70" s="36">
        <f t="shared" si="24"/>
        <v>2</v>
      </c>
      <c r="E70" s="35">
        <v>0</v>
      </c>
      <c r="F70" s="36">
        <v>2</v>
      </c>
      <c r="G70" s="36">
        <f t="shared" si="22"/>
        <v>2</v>
      </c>
      <c r="H70" s="35">
        <f t="shared" si="25"/>
        <v>0</v>
      </c>
      <c r="I70" s="124">
        <f t="shared" si="25"/>
        <v>4</v>
      </c>
      <c r="J70" s="36">
        <f t="shared" si="23"/>
        <v>4</v>
      </c>
    </row>
    <row r="71" spans="1:10" ht="12" customHeight="1">
      <c r="A71" s="24" t="s">
        <v>21</v>
      </c>
      <c r="B71" s="37">
        <v>0</v>
      </c>
      <c r="C71" s="36">
        <v>3</v>
      </c>
      <c r="D71" s="36">
        <f t="shared" si="24"/>
        <v>3</v>
      </c>
      <c r="E71" s="35">
        <v>0</v>
      </c>
      <c r="F71" s="36">
        <v>1</v>
      </c>
      <c r="G71" s="36">
        <f t="shared" si="22"/>
        <v>1</v>
      </c>
      <c r="H71" s="35">
        <f t="shared" si="25"/>
        <v>0</v>
      </c>
      <c r="I71" s="124">
        <f t="shared" si="25"/>
        <v>4</v>
      </c>
      <c r="J71" s="36">
        <f t="shared" si="23"/>
        <v>4</v>
      </c>
    </row>
    <row r="72" spans="1:10" ht="12" customHeight="1">
      <c r="A72" s="24" t="s">
        <v>22</v>
      </c>
      <c r="B72" s="37">
        <v>0</v>
      </c>
      <c r="C72" s="36">
        <v>2</v>
      </c>
      <c r="D72" s="36">
        <f t="shared" si="24"/>
        <v>2</v>
      </c>
      <c r="E72" s="35">
        <v>0</v>
      </c>
      <c r="F72" s="36">
        <v>2</v>
      </c>
      <c r="G72" s="36">
        <f t="shared" si="22"/>
        <v>2</v>
      </c>
      <c r="H72" s="35">
        <f t="shared" si="25"/>
        <v>0</v>
      </c>
      <c r="I72" s="124">
        <f t="shared" si="25"/>
        <v>4</v>
      </c>
      <c r="J72" s="36">
        <f t="shared" si="23"/>
        <v>4</v>
      </c>
    </row>
    <row r="73" spans="1:10" ht="12" customHeight="1">
      <c r="A73" s="24" t="s">
        <v>23</v>
      </c>
      <c r="B73" s="37">
        <v>0</v>
      </c>
      <c r="C73" s="36">
        <v>4</v>
      </c>
      <c r="D73" s="36">
        <f t="shared" si="24"/>
        <v>4</v>
      </c>
      <c r="E73" s="35">
        <v>0</v>
      </c>
      <c r="F73" s="36">
        <v>0</v>
      </c>
      <c r="G73" s="36">
        <f t="shared" si="22"/>
        <v>0</v>
      </c>
      <c r="H73" s="35">
        <f t="shared" si="25"/>
        <v>0</v>
      </c>
      <c r="I73" s="124">
        <f t="shared" si="25"/>
        <v>4</v>
      </c>
      <c r="J73" s="36">
        <f t="shared" si="23"/>
        <v>4</v>
      </c>
    </row>
    <row r="74" spans="1:10" ht="12" customHeight="1">
      <c r="A74" s="24" t="s">
        <v>24</v>
      </c>
      <c r="B74" s="37">
        <v>3</v>
      </c>
      <c r="C74" s="36">
        <v>4</v>
      </c>
      <c r="D74" s="36">
        <f t="shared" si="24"/>
        <v>7</v>
      </c>
      <c r="E74" s="35">
        <v>0</v>
      </c>
      <c r="F74" s="36">
        <v>1</v>
      </c>
      <c r="G74" s="36">
        <f t="shared" si="22"/>
        <v>1</v>
      </c>
      <c r="H74" s="35">
        <f t="shared" si="25"/>
        <v>3</v>
      </c>
      <c r="I74" s="124">
        <f t="shared" si="25"/>
        <v>5</v>
      </c>
      <c r="J74" s="36">
        <f t="shared" si="23"/>
        <v>8</v>
      </c>
    </row>
    <row r="75" spans="1:10" ht="12" customHeight="1">
      <c r="A75" s="24" t="s">
        <v>25</v>
      </c>
      <c r="B75" s="37">
        <v>0</v>
      </c>
      <c r="C75" s="36">
        <v>3</v>
      </c>
      <c r="D75" s="36">
        <f t="shared" si="24"/>
        <v>3</v>
      </c>
      <c r="E75" s="35">
        <v>0</v>
      </c>
      <c r="F75" s="36">
        <v>0</v>
      </c>
      <c r="G75" s="36">
        <f t="shared" si="22"/>
        <v>0</v>
      </c>
      <c r="H75" s="35">
        <f t="shared" si="25"/>
        <v>0</v>
      </c>
      <c r="I75" s="124">
        <f t="shared" si="25"/>
        <v>3</v>
      </c>
      <c r="J75" s="36">
        <f t="shared" si="23"/>
        <v>3</v>
      </c>
    </row>
    <row r="76" spans="1:10" ht="12" customHeight="1">
      <c r="A76" s="24" t="s">
        <v>26</v>
      </c>
      <c r="B76" s="37">
        <v>0</v>
      </c>
      <c r="C76" s="36">
        <v>1</v>
      </c>
      <c r="D76" s="38">
        <f>SUM(B76:C76)</f>
        <v>1</v>
      </c>
      <c r="E76" s="35">
        <v>0</v>
      </c>
      <c r="F76" s="36">
        <v>0</v>
      </c>
      <c r="G76" s="38">
        <f t="shared" si="22"/>
        <v>0</v>
      </c>
      <c r="H76" s="125">
        <f t="shared" si="25"/>
        <v>0</v>
      </c>
      <c r="I76" s="124">
        <f t="shared" si="25"/>
        <v>1</v>
      </c>
      <c r="J76" s="36">
        <f>SUM(H76:I76)</f>
        <v>1</v>
      </c>
    </row>
    <row r="77" spans="1:10" ht="12" customHeight="1">
      <c r="A77" s="39" t="s">
        <v>5</v>
      </c>
      <c r="B77" s="40">
        <f aca="true" t="shared" si="26" ref="B77:J77">SUM(B68:B76)</f>
        <v>3</v>
      </c>
      <c r="C77" s="41">
        <f>SUM(C69:C76)</f>
        <v>19</v>
      </c>
      <c r="D77" s="41">
        <f t="shared" si="26"/>
        <v>22</v>
      </c>
      <c r="E77" s="40">
        <f t="shared" si="26"/>
        <v>0</v>
      </c>
      <c r="F77" s="41">
        <f t="shared" si="26"/>
        <v>12</v>
      </c>
      <c r="G77" s="41">
        <f t="shared" si="26"/>
        <v>12</v>
      </c>
      <c r="H77" s="40">
        <f t="shared" si="26"/>
        <v>3</v>
      </c>
      <c r="I77" s="41">
        <f t="shared" si="26"/>
        <v>31</v>
      </c>
      <c r="J77" s="41">
        <f t="shared" si="26"/>
        <v>34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17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18</v>
      </c>
      <c r="B84" s="35">
        <v>0</v>
      </c>
      <c r="C84" s="36">
        <v>0</v>
      </c>
      <c r="D84" s="36">
        <f>SUM(B84:C84)</f>
        <v>0</v>
      </c>
      <c r="E84" s="35">
        <v>52</v>
      </c>
      <c r="F84" s="36">
        <v>567</v>
      </c>
      <c r="G84" s="36">
        <f aca="true" t="shared" si="27" ref="G84:G92">SUM(E84:F84)</f>
        <v>619</v>
      </c>
      <c r="H84" s="35">
        <f>SUM(B84,E84)</f>
        <v>52</v>
      </c>
      <c r="I84" s="36">
        <f>SUM(C84,F84)</f>
        <v>567</v>
      </c>
      <c r="J84" s="36">
        <f aca="true" t="shared" si="28" ref="J84:J92">SUM(H84:I84)</f>
        <v>619</v>
      </c>
    </row>
    <row r="85" spans="1:10" ht="12" customHeight="1">
      <c r="A85" s="24" t="s">
        <v>19</v>
      </c>
      <c r="B85" s="35">
        <v>34</v>
      </c>
      <c r="C85" s="36">
        <v>344</v>
      </c>
      <c r="D85" s="36">
        <f aca="true" t="shared" si="29" ref="D85:D92">SUM(B85:C85)</f>
        <v>378</v>
      </c>
      <c r="E85" s="35">
        <v>222</v>
      </c>
      <c r="F85" s="36">
        <v>1466</v>
      </c>
      <c r="G85" s="36">
        <f t="shared" si="27"/>
        <v>1688</v>
      </c>
      <c r="H85" s="35">
        <f aca="true" t="shared" si="30" ref="H85:H92">SUM(B85,E85)</f>
        <v>256</v>
      </c>
      <c r="I85" s="36">
        <f aca="true" t="shared" si="31" ref="I85:I92">SUM(C85,F85)</f>
        <v>1810</v>
      </c>
      <c r="J85" s="36">
        <f t="shared" si="28"/>
        <v>2066</v>
      </c>
    </row>
    <row r="86" spans="1:10" ht="12" customHeight="1">
      <c r="A86" s="24" t="s">
        <v>20</v>
      </c>
      <c r="B86" s="35">
        <v>144</v>
      </c>
      <c r="C86" s="36">
        <v>1333</v>
      </c>
      <c r="D86" s="36">
        <f t="shared" si="29"/>
        <v>1477</v>
      </c>
      <c r="E86" s="35">
        <v>129</v>
      </c>
      <c r="F86" s="36">
        <v>681</v>
      </c>
      <c r="G86" s="36">
        <f t="shared" si="27"/>
        <v>810</v>
      </c>
      <c r="H86" s="35">
        <f t="shared" si="30"/>
        <v>273</v>
      </c>
      <c r="I86" s="36">
        <f t="shared" si="31"/>
        <v>2014</v>
      </c>
      <c r="J86" s="36">
        <f t="shared" si="28"/>
        <v>2287</v>
      </c>
    </row>
    <row r="87" spans="1:10" ht="12" customHeight="1">
      <c r="A87" s="24" t="s">
        <v>21</v>
      </c>
      <c r="B87" s="37">
        <v>209</v>
      </c>
      <c r="C87" s="36">
        <v>1463</v>
      </c>
      <c r="D87" s="36">
        <f t="shared" si="29"/>
        <v>1672</v>
      </c>
      <c r="E87" s="35">
        <v>59</v>
      </c>
      <c r="F87" s="36">
        <v>292</v>
      </c>
      <c r="G87" s="36">
        <f t="shared" si="27"/>
        <v>351</v>
      </c>
      <c r="H87" s="35">
        <f t="shared" si="30"/>
        <v>268</v>
      </c>
      <c r="I87" s="36">
        <f t="shared" si="31"/>
        <v>1755</v>
      </c>
      <c r="J87" s="36">
        <f t="shared" si="28"/>
        <v>2023</v>
      </c>
    </row>
    <row r="88" spans="1:10" ht="12" customHeight="1">
      <c r="A88" s="24" t="s">
        <v>22</v>
      </c>
      <c r="B88" s="37">
        <v>162</v>
      </c>
      <c r="C88" s="36">
        <v>1358</v>
      </c>
      <c r="D88" s="36">
        <f t="shared" si="29"/>
        <v>1520</v>
      </c>
      <c r="E88" s="35">
        <v>28</v>
      </c>
      <c r="F88" s="36">
        <v>155</v>
      </c>
      <c r="G88" s="36">
        <f t="shared" si="27"/>
        <v>183</v>
      </c>
      <c r="H88" s="35">
        <f t="shared" si="30"/>
        <v>190</v>
      </c>
      <c r="I88" s="36">
        <f t="shared" si="31"/>
        <v>1513</v>
      </c>
      <c r="J88" s="36">
        <f t="shared" si="28"/>
        <v>1703</v>
      </c>
    </row>
    <row r="89" spans="1:10" ht="12" customHeight="1">
      <c r="A89" s="24" t="s">
        <v>23</v>
      </c>
      <c r="B89" s="37">
        <v>146</v>
      </c>
      <c r="C89" s="36">
        <v>1299</v>
      </c>
      <c r="D89" s="36">
        <f t="shared" si="29"/>
        <v>1445</v>
      </c>
      <c r="E89" s="35">
        <v>15</v>
      </c>
      <c r="F89" s="36">
        <v>82</v>
      </c>
      <c r="G89" s="36">
        <f t="shared" si="27"/>
        <v>97</v>
      </c>
      <c r="H89" s="35">
        <f t="shared" si="30"/>
        <v>161</v>
      </c>
      <c r="I89" s="36">
        <f t="shared" si="31"/>
        <v>1381</v>
      </c>
      <c r="J89" s="36">
        <f t="shared" si="28"/>
        <v>1542</v>
      </c>
    </row>
    <row r="90" spans="1:10" ht="12" customHeight="1">
      <c r="A90" s="24" t="s">
        <v>24</v>
      </c>
      <c r="B90" s="37">
        <v>240</v>
      </c>
      <c r="C90" s="36">
        <v>1408</v>
      </c>
      <c r="D90" s="36">
        <f t="shared" si="29"/>
        <v>1648</v>
      </c>
      <c r="E90" s="35">
        <v>20</v>
      </c>
      <c r="F90" s="36">
        <v>58</v>
      </c>
      <c r="G90" s="36">
        <f t="shared" si="27"/>
        <v>78</v>
      </c>
      <c r="H90" s="35">
        <f t="shared" si="30"/>
        <v>260</v>
      </c>
      <c r="I90" s="36">
        <f t="shared" si="31"/>
        <v>1466</v>
      </c>
      <c r="J90" s="36">
        <f t="shared" si="28"/>
        <v>1726</v>
      </c>
    </row>
    <row r="91" spans="1:10" ht="12" customHeight="1">
      <c r="A91" s="24" t="s">
        <v>25</v>
      </c>
      <c r="B91" s="37">
        <v>314</v>
      </c>
      <c r="C91" s="36">
        <v>1124</v>
      </c>
      <c r="D91" s="36">
        <f t="shared" si="29"/>
        <v>1438</v>
      </c>
      <c r="E91" s="35">
        <v>2</v>
      </c>
      <c r="F91" s="36">
        <v>36</v>
      </c>
      <c r="G91" s="36">
        <f t="shared" si="27"/>
        <v>38</v>
      </c>
      <c r="H91" s="35">
        <f t="shared" si="30"/>
        <v>316</v>
      </c>
      <c r="I91" s="36">
        <f t="shared" si="31"/>
        <v>1160</v>
      </c>
      <c r="J91" s="36">
        <f t="shared" si="28"/>
        <v>1476</v>
      </c>
    </row>
    <row r="92" spans="1:10" ht="12" customHeight="1">
      <c r="A92" s="24" t="s">
        <v>26</v>
      </c>
      <c r="B92" s="37">
        <f>97+3</f>
        <v>100</v>
      </c>
      <c r="C92" s="36">
        <f>244+1</f>
        <v>245</v>
      </c>
      <c r="D92" s="38">
        <f t="shared" si="29"/>
        <v>345</v>
      </c>
      <c r="E92" s="35">
        <f>6+7</f>
        <v>13</v>
      </c>
      <c r="F92" s="36">
        <f>17+8</f>
        <v>25</v>
      </c>
      <c r="G92" s="38">
        <f t="shared" si="27"/>
        <v>38</v>
      </c>
      <c r="H92" s="35">
        <f t="shared" si="30"/>
        <v>113</v>
      </c>
      <c r="I92" s="36">
        <f t="shared" si="31"/>
        <v>270</v>
      </c>
      <c r="J92" s="38">
        <f t="shared" si="28"/>
        <v>383</v>
      </c>
    </row>
    <row r="93" spans="1:10" ht="12" customHeight="1">
      <c r="A93" s="39" t="s">
        <v>5</v>
      </c>
      <c r="B93" s="40">
        <f aca="true" t="shared" si="32" ref="B93:J93">SUM(B84:B92)</f>
        <v>1349</v>
      </c>
      <c r="C93" s="41">
        <f t="shared" si="32"/>
        <v>8574</v>
      </c>
      <c r="D93" s="41">
        <f t="shared" si="32"/>
        <v>9923</v>
      </c>
      <c r="E93" s="40">
        <f t="shared" si="32"/>
        <v>540</v>
      </c>
      <c r="F93" s="41">
        <f t="shared" si="32"/>
        <v>3362</v>
      </c>
      <c r="G93" s="41">
        <f t="shared" si="32"/>
        <v>3902</v>
      </c>
      <c r="H93" s="40">
        <f t="shared" si="32"/>
        <v>1889</v>
      </c>
      <c r="I93" s="41">
        <f t="shared" si="32"/>
        <v>11936</v>
      </c>
      <c r="J93" s="41">
        <f t="shared" si="32"/>
        <v>13825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7" sqref="A107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54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51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17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18</v>
      </c>
      <c r="B13" s="57">
        <f>B36+B52+B68+B84</f>
        <v>0</v>
      </c>
      <c r="C13" s="58">
        <f aca="true" t="shared" si="0" ref="C13:C21">C36+C52+C68+C84</f>
        <v>0</v>
      </c>
      <c r="D13" s="58">
        <f aca="true" t="shared" si="1" ref="D13:J13">SUM(D36,D52,D68,D84)</f>
        <v>0</v>
      </c>
      <c r="E13" s="57">
        <f>E36+E52+E68+E84</f>
        <v>24</v>
      </c>
      <c r="F13" s="58">
        <f>F36+F52+F68+F84</f>
        <v>269</v>
      </c>
      <c r="G13" s="58">
        <f t="shared" si="1"/>
        <v>293</v>
      </c>
      <c r="H13" s="57">
        <f t="shared" si="1"/>
        <v>24</v>
      </c>
      <c r="I13" s="58">
        <f t="shared" si="1"/>
        <v>269</v>
      </c>
      <c r="J13" s="58">
        <f t="shared" si="1"/>
        <v>293</v>
      </c>
    </row>
    <row r="14" spans="1:10" ht="12.75" customHeight="1">
      <c r="A14" s="43" t="s">
        <v>19</v>
      </c>
      <c r="B14" s="57">
        <f aca="true" t="shared" si="2" ref="B14:B21">B37+B53+B69+B85</f>
        <v>29</v>
      </c>
      <c r="C14" s="58">
        <f t="shared" si="0"/>
        <v>151</v>
      </c>
      <c r="D14" s="58">
        <f aca="true" t="shared" si="3" ref="D14:J14">SUM(D37,D53,D69,D85)</f>
        <v>180</v>
      </c>
      <c r="E14" s="57">
        <f>E37+E53+E69+E85</f>
        <v>100</v>
      </c>
      <c r="F14" s="58">
        <f>F37+F53+F69+F85</f>
        <v>643</v>
      </c>
      <c r="G14" s="58">
        <f t="shared" si="3"/>
        <v>743</v>
      </c>
      <c r="H14" s="57">
        <f t="shared" si="3"/>
        <v>129</v>
      </c>
      <c r="I14" s="58">
        <f t="shared" si="3"/>
        <v>794</v>
      </c>
      <c r="J14" s="58">
        <f t="shared" si="3"/>
        <v>923</v>
      </c>
    </row>
    <row r="15" spans="1:10" ht="12.75" customHeight="1">
      <c r="A15" s="43" t="s">
        <v>20</v>
      </c>
      <c r="B15" s="57">
        <f t="shared" si="2"/>
        <v>107</v>
      </c>
      <c r="C15" s="58">
        <f t="shared" si="0"/>
        <v>719</v>
      </c>
      <c r="D15" s="58">
        <f aca="true" t="shared" si="4" ref="D15:J15">SUM(D38,D54,D70,D86)</f>
        <v>826</v>
      </c>
      <c r="E15" s="57">
        <f>E38+E54+E70+E86</f>
        <v>54</v>
      </c>
      <c r="F15" s="58">
        <f>F38+F54+F70+F86</f>
        <v>329</v>
      </c>
      <c r="G15" s="58">
        <f t="shared" si="4"/>
        <v>383</v>
      </c>
      <c r="H15" s="57">
        <f t="shared" si="4"/>
        <v>161</v>
      </c>
      <c r="I15" s="58">
        <f t="shared" si="4"/>
        <v>1048</v>
      </c>
      <c r="J15" s="58">
        <f t="shared" si="4"/>
        <v>1209</v>
      </c>
    </row>
    <row r="16" spans="1:10" ht="12.75" customHeight="1">
      <c r="A16" s="43" t="s">
        <v>21</v>
      </c>
      <c r="B16" s="59">
        <f t="shared" si="2"/>
        <v>158</v>
      </c>
      <c r="C16" s="58">
        <f t="shared" si="0"/>
        <v>822</v>
      </c>
      <c r="D16" s="58">
        <f aca="true" t="shared" si="5" ref="D16:J16">SUM(D39,D55,D71,D87)</f>
        <v>980</v>
      </c>
      <c r="E16" s="57">
        <f>E39+E55+E71+E87</f>
        <v>28</v>
      </c>
      <c r="F16" s="58">
        <f>F39+F55+F71+F87</f>
        <v>121</v>
      </c>
      <c r="G16" s="58">
        <f t="shared" si="5"/>
        <v>149</v>
      </c>
      <c r="H16" s="57">
        <f t="shared" si="5"/>
        <v>186</v>
      </c>
      <c r="I16" s="58">
        <f t="shared" si="5"/>
        <v>943</v>
      </c>
      <c r="J16" s="58">
        <f t="shared" si="5"/>
        <v>1129</v>
      </c>
    </row>
    <row r="17" spans="1:10" ht="12.75" customHeight="1">
      <c r="A17" s="43" t="s">
        <v>22</v>
      </c>
      <c r="B17" s="59">
        <f t="shared" si="2"/>
        <v>147</v>
      </c>
      <c r="C17" s="58">
        <f t="shared" si="0"/>
        <v>764</v>
      </c>
      <c r="D17" s="58">
        <f aca="true" t="shared" si="6" ref="D17:J17">SUM(D40,D56,D72,D88)</f>
        <v>911</v>
      </c>
      <c r="E17" s="57">
        <f>E40+E56+E72+E88</f>
        <v>8</v>
      </c>
      <c r="F17" s="58">
        <f>F40+F56+F72+F88</f>
        <v>75</v>
      </c>
      <c r="G17" s="58">
        <f t="shared" si="6"/>
        <v>83</v>
      </c>
      <c r="H17" s="57">
        <f t="shared" si="6"/>
        <v>155</v>
      </c>
      <c r="I17" s="58">
        <f t="shared" si="6"/>
        <v>839</v>
      </c>
      <c r="J17" s="58">
        <f t="shared" si="6"/>
        <v>994</v>
      </c>
    </row>
    <row r="18" spans="1:10" ht="12.75" customHeight="1">
      <c r="A18" s="43" t="s">
        <v>23</v>
      </c>
      <c r="B18" s="59">
        <f t="shared" si="2"/>
        <v>132</v>
      </c>
      <c r="C18" s="58">
        <f t="shared" si="0"/>
        <v>630</v>
      </c>
      <c r="D18" s="58">
        <f aca="true" t="shared" si="7" ref="D18:J18">SUM(D41,D57,D73,D89)</f>
        <v>762</v>
      </c>
      <c r="E18" s="57">
        <f>E41+E57+E73+E89</f>
        <v>5</v>
      </c>
      <c r="F18" s="58">
        <f>F41+F57+F73+F89</f>
        <v>36</v>
      </c>
      <c r="G18" s="58">
        <f t="shared" si="7"/>
        <v>41</v>
      </c>
      <c r="H18" s="57">
        <f t="shared" si="7"/>
        <v>137</v>
      </c>
      <c r="I18" s="58">
        <f t="shared" si="7"/>
        <v>666</v>
      </c>
      <c r="J18" s="58">
        <f t="shared" si="7"/>
        <v>803</v>
      </c>
    </row>
    <row r="19" spans="1:10" ht="12.75" customHeight="1">
      <c r="A19" s="43" t="s">
        <v>24</v>
      </c>
      <c r="B19" s="59">
        <f t="shared" si="2"/>
        <v>116</v>
      </c>
      <c r="C19" s="58">
        <f t="shared" si="0"/>
        <v>602</v>
      </c>
      <c r="D19" s="58">
        <f aca="true" t="shared" si="8" ref="D19:J19">SUM(D42,D58,D74,D90)</f>
        <v>718</v>
      </c>
      <c r="E19" s="57">
        <f>E42+E58+E74+E90</f>
        <v>4</v>
      </c>
      <c r="F19" s="58">
        <f>F42+F58+F74+F90</f>
        <v>24</v>
      </c>
      <c r="G19" s="58">
        <f t="shared" si="8"/>
        <v>28</v>
      </c>
      <c r="H19" s="57">
        <f t="shared" si="8"/>
        <v>120</v>
      </c>
      <c r="I19" s="58">
        <f t="shared" si="8"/>
        <v>626</v>
      </c>
      <c r="J19" s="58">
        <f t="shared" si="8"/>
        <v>746</v>
      </c>
    </row>
    <row r="20" spans="1:10" ht="12.75" customHeight="1">
      <c r="A20" s="43" t="s">
        <v>25</v>
      </c>
      <c r="B20" s="59">
        <f t="shared" si="2"/>
        <v>158</v>
      </c>
      <c r="C20" s="58">
        <f t="shared" si="0"/>
        <v>532</v>
      </c>
      <c r="D20" s="58">
        <f aca="true" t="shared" si="9" ref="D20:J20">SUM(D43,D59,D75,D91)</f>
        <v>690</v>
      </c>
      <c r="E20" s="57">
        <f>E43+E59+E75+E91</f>
        <v>6</v>
      </c>
      <c r="F20" s="58">
        <f>F43+F59+F75+F91</f>
        <v>16</v>
      </c>
      <c r="G20" s="58">
        <f t="shared" si="9"/>
        <v>22</v>
      </c>
      <c r="H20" s="57">
        <f t="shared" si="9"/>
        <v>164</v>
      </c>
      <c r="I20" s="58">
        <f t="shared" si="9"/>
        <v>548</v>
      </c>
      <c r="J20" s="58">
        <f t="shared" si="9"/>
        <v>712</v>
      </c>
    </row>
    <row r="21" spans="1:10" ht="12.75" customHeight="1">
      <c r="A21" s="43" t="s">
        <v>26</v>
      </c>
      <c r="B21" s="59">
        <f t="shared" si="2"/>
        <v>33</v>
      </c>
      <c r="C21" s="58">
        <f t="shared" si="0"/>
        <v>105</v>
      </c>
      <c r="D21" s="60">
        <f aca="true" t="shared" si="10" ref="D21:J21">SUM(D44,D60,D76,D92)</f>
        <v>138</v>
      </c>
      <c r="E21" s="57">
        <f>E44+E60+E76+E92</f>
        <v>3</v>
      </c>
      <c r="F21" s="58">
        <f>F44+F60+F76+F92</f>
        <v>8</v>
      </c>
      <c r="G21" s="60">
        <f t="shared" si="10"/>
        <v>11</v>
      </c>
      <c r="H21" s="57">
        <f t="shared" si="10"/>
        <v>36</v>
      </c>
      <c r="I21" s="58">
        <f t="shared" si="10"/>
        <v>113</v>
      </c>
      <c r="J21" s="60">
        <f t="shared" si="10"/>
        <v>149</v>
      </c>
    </row>
    <row r="22" spans="1:10" ht="12.75" customHeight="1">
      <c r="A22" s="61" t="s">
        <v>5</v>
      </c>
      <c r="B22" s="62">
        <f aca="true" t="shared" si="11" ref="B22:J22">SUM(B45,B61,B77,B93)</f>
        <v>880</v>
      </c>
      <c r="C22" s="63">
        <f t="shared" si="11"/>
        <v>4325</v>
      </c>
      <c r="D22" s="63">
        <f t="shared" si="11"/>
        <v>5205</v>
      </c>
      <c r="E22" s="62">
        <f t="shared" si="11"/>
        <v>232</v>
      </c>
      <c r="F22" s="63">
        <f t="shared" si="11"/>
        <v>1521</v>
      </c>
      <c r="G22" s="63">
        <f t="shared" si="11"/>
        <v>1753</v>
      </c>
      <c r="H22" s="62">
        <f t="shared" si="11"/>
        <v>1112</v>
      </c>
      <c r="I22" s="63">
        <f t="shared" si="11"/>
        <v>5846</v>
      </c>
      <c r="J22" s="63">
        <f t="shared" si="11"/>
        <v>6958</v>
      </c>
    </row>
    <row r="24" spans="1:10" ht="12.75" customHeight="1">
      <c r="A24" s="42" t="s">
        <v>52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54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27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17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18</v>
      </c>
      <c r="B36" s="57">
        <v>0</v>
      </c>
      <c r="C36" s="58">
        <v>0</v>
      </c>
      <c r="D36" s="58">
        <f>SUM(B36:C36)</f>
        <v>0</v>
      </c>
      <c r="E36" s="57">
        <v>3</v>
      </c>
      <c r="F36" s="58">
        <v>43</v>
      </c>
      <c r="G36" s="58">
        <f aca="true" t="shared" si="12" ref="G36:G44">SUM(E36:F36)</f>
        <v>46</v>
      </c>
      <c r="H36" s="57">
        <f>SUM(B36,E36)</f>
        <v>3</v>
      </c>
      <c r="I36" s="58">
        <f>SUM(C36,F36)</f>
        <v>43</v>
      </c>
      <c r="J36" s="58">
        <f aca="true" t="shared" si="13" ref="J36:J44">SUM(H36:I36)</f>
        <v>46</v>
      </c>
    </row>
    <row r="37" spans="1:10" ht="12.75" customHeight="1">
      <c r="A37" s="43" t="s">
        <v>19</v>
      </c>
      <c r="B37" s="57">
        <v>12</v>
      </c>
      <c r="C37" s="58">
        <v>60</v>
      </c>
      <c r="D37" s="58">
        <f aca="true" t="shared" si="14" ref="D37:D44">SUM(B37:C37)</f>
        <v>72</v>
      </c>
      <c r="E37" s="57">
        <v>22</v>
      </c>
      <c r="F37" s="58">
        <v>153</v>
      </c>
      <c r="G37" s="58">
        <f t="shared" si="12"/>
        <v>175</v>
      </c>
      <c r="H37" s="57">
        <f aca="true" t="shared" si="15" ref="H37:I44">SUM(B37,E37)</f>
        <v>34</v>
      </c>
      <c r="I37" s="58">
        <f t="shared" si="15"/>
        <v>213</v>
      </c>
      <c r="J37" s="58">
        <f t="shared" si="13"/>
        <v>247</v>
      </c>
    </row>
    <row r="38" spans="1:10" ht="12.75" customHeight="1">
      <c r="A38" s="43" t="s">
        <v>20</v>
      </c>
      <c r="B38" s="57">
        <v>37</v>
      </c>
      <c r="C38" s="58">
        <v>210</v>
      </c>
      <c r="D38" s="58">
        <f t="shared" si="14"/>
        <v>247</v>
      </c>
      <c r="E38" s="57">
        <v>10</v>
      </c>
      <c r="F38" s="58">
        <v>80</v>
      </c>
      <c r="G38" s="58">
        <f t="shared" si="12"/>
        <v>90</v>
      </c>
      <c r="H38" s="57">
        <f t="shared" si="15"/>
        <v>47</v>
      </c>
      <c r="I38" s="58">
        <f t="shared" si="15"/>
        <v>290</v>
      </c>
      <c r="J38" s="58">
        <f t="shared" si="13"/>
        <v>337</v>
      </c>
    </row>
    <row r="39" spans="1:10" ht="12.75" customHeight="1">
      <c r="A39" s="43" t="s">
        <v>21</v>
      </c>
      <c r="B39" s="59">
        <v>39</v>
      </c>
      <c r="C39" s="58">
        <v>218</v>
      </c>
      <c r="D39" s="58">
        <f t="shared" si="14"/>
        <v>257</v>
      </c>
      <c r="E39" s="57">
        <v>10</v>
      </c>
      <c r="F39" s="58">
        <v>31</v>
      </c>
      <c r="G39" s="58">
        <f t="shared" si="12"/>
        <v>41</v>
      </c>
      <c r="H39" s="57">
        <f t="shared" si="15"/>
        <v>49</v>
      </c>
      <c r="I39" s="58">
        <f t="shared" si="15"/>
        <v>249</v>
      </c>
      <c r="J39" s="58">
        <f t="shared" si="13"/>
        <v>298</v>
      </c>
    </row>
    <row r="40" spans="1:10" ht="12.75" customHeight="1">
      <c r="A40" s="43" t="s">
        <v>22</v>
      </c>
      <c r="B40" s="59">
        <v>29</v>
      </c>
      <c r="C40" s="58">
        <v>183</v>
      </c>
      <c r="D40" s="58">
        <f t="shared" si="14"/>
        <v>212</v>
      </c>
      <c r="E40" s="57">
        <v>5</v>
      </c>
      <c r="F40" s="58">
        <v>26</v>
      </c>
      <c r="G40" s="58">
        <f t="shared" si="12"/>
        <v>31</v>
      </c>
      <c r="H40" s="57">
        <f t="shared" si="15"/>
        <v>34</v>
      </c>
      <c r="I40" s="58">
        <f t="shared" si="15"/>
        <v>209</v>
      </c>
      <c r="J40" s="58">
        <f t="shared" si="13"/>
        <v>243</v>
      </c>
    </row>
    <row r="41" spans="1:10" ht="12.75" customHeight="1">
      <c r="A41" s="43" t="s">
        <v>23</v>
      </c>
      <c r="B41" s="59">
        <v>28</v>
      </c>
      <c r="C41" s="58">
        <v>145</v>
      </c>
      <c r="D41" s="58">
        <f t="shared" si="14"/>
        <v>173</v>
      </c>
      <c r="E41" s="57">
        <v>1</v>
      </c>
      <c r="F41" s="58">
        <v>10</v>
      </c>
      <c r="G41" s="58">
        <f t="shared" si="12"/>
        <v>11</v>
      </c>
      <c r="H41" s="57">
        <f t="shared" si="15"/>
        <v>29</v>
      </c>
      <c r="I41" s="58">
        <f t="shared" si="15"/>
        <v>155</v>
      </c>
      <c r="J41" s="58">
        <f t="shared" si="13"/>
        <v>184</v>
      </c>
    </row>
    <row r="42" spans="1:10" ht="12.75" customHeight="1">
      <c r="A42" s="43" t="s">
        <v>24</v>
      </c>
      <c r="B42" s="59">
        <v>17</v>
      </c>
      <c r="C42" s="58">
        <v>122</v>
      </c>
      <c r="D42" s="58">
        <f t="shared" si="14"/>
        <v>139</v>
      </c>
      <c r="E42" s="57">
        <v>1</v>
      </c>
      <c r="F42" s="58">
        <v>7</v>
      </c>
      <c r="G42" s="58">
        <f t="shared" si="12"/>
        <v>8</v>
      </c>
      <c r="H42" s="57">
        <f t="shared" si="15"/>
        <v>18</v>
      </c>
      <c r="I42" s="58">
        <f t="shared" si="15"/>
        <v>129</v>
      </c>
      <c r="J42" s="58">
        <f t="shared" si="13"/>
        <v>147</v>
      </c>
    </row>
    <row r="43" spans="1:10" ht="12.75" customHeight="1">
      <c r="A43" s="43" t="s">
        <v>25</v>
      </c>
      <c r="B43" s="59">
        <v>34</v>
      </c>
      <c r="C43" s="58">
        <v>114</v>
      </c>
      <c r="D43" s="58">
        <f t="shared" si="14"/>
        <v>148</v>
      </c>
      <c r="E43" s="57">
        <v>3</v>
      </c>
      <c r="F43" s="58">
        <v>6</v>
      </c>
      <c r="G43" s="58">
        <f t="shared" si="12"/>
        <v>9</v>
      </c>
      <c r="H43" s="57">
        <f t="shared" si="15"/>
        <v>37</v>
      </c>
      <c r="I43" s="58">
        <f t="shared" si="15"/>
        <v>120</v>
      </c>
      <c r="J43" s="58">
        <f t="shared" si="13"/>
        <v>157</v>
      </c>
    </row>
    <row r="44" spans="1:10" ht="12.75" customHeight="1">
      <c r="A44" s="43" t="s">
        <v>26</v>
      </c>
      <c r="B44" s="59">
        <f>11+0</f>
        <v>11</v>
      </c>
      <c r="C44" s="58">
        <f>27+1</f>
        <v>28</v>
      </c>
      <c r="D44" s="58">
        <f t="shared" si="14"/>
        <v>39</v>
      </c>
      <c r="E44" s="57">
        <f>0</f>
        <v>0</v>
      </c>
      <c r="F44" s="58">
        <f>3+1</f>
        <v>4</v>
      </c>
      <c r="G44" s="60">
        <f t="shared" si="12"/>
        <v>4</v>
      </c>
      <c r="H44" s="57">
        <f t="shared" si="15"/>
        <v>11</v>
      </c>
      <c r="I44" s="58">
        <f t="shared" si="15"/>
        <v>32</v>
      </c>
      <c r="J44" s="60">
        <f t="shared" si="13"/>
        <v>43</v>
      </c>
    </row>
    <row r="45" spans="1:10" ht="12.75" customHeight="1">
      <c r="A45" s="61" t="s">
        <v>5</v>
      </c>
      <c r="B45" s="62">
        <f>SUM(B36:B44)</f>
        <v>207</v>
      </c>
      <c r="C45" s="63">
        <f aca="true" t="shared" si="16" ref="C45:J45">SUM(C36:C44)</f>
        <v>1080</v>
      </c>
      <c r="D45" s="63">
        <f t="shared" si="16"/>
        <v>1287</v>
      </c>
      <c r="E45" s="62">
        <f t="shared" si="16"/>
        <v>55</v>
      </c>
      <c r="F45" s="63">
        <f t="shared" si="16"/>
        <v>360</v>
      </c>
      <c r="G45" s="63">
        <f t="shared" si="16"/>
        <v>415</v>
      </c>
      <c r="H45" s="62">
        <f t="shared" si="16"/>
        <v>262</v>
      </c>
      <c r="I45" s="63">
        <f t="shared" si="16"/>
        <v>1440</v>
      </c>
      <c r="J45" s="63">
        <f t="shared" si="16"/>
        <v>1702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17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18</v>
      </c>
      <c r="B52" s="57">
        <v>0</v>
      </c>
      <c r="C52" s="58">
        <v>0</v>
      </c>
      <c r="D52" s="58">
        <f>SUM(B52:C52)</f>
        <v>0</v>
      </c>
      <c r="E52" s="57">
        <v>18</v>
      </c>
      <c r="F52" s="58">
        <v>183</v>
      </c>
      <c r="G52" s="58">
        <f aca="true" t="shared" si="17" ref="G52:G60">SUM(E52:F52)</f>
        <v>201</v>
      </c>
      <c r="H52" s="57">
        <f>SUM(B52,E52)</f>
        <v>18</v>
      </c>
      <c r="I52" s="58">
        <f>SUM(C52,F52)</f>
        <v>183</v>
      </c>
      <c r="J52" s="58">
        <f aca="true" t="shared" si="18" ref="J52:J60">SUM(H52:I52)</f>
        <v>201</v>
      </c>
    </row>
    <row r="53" spans="1:10" ht="12.75" customHeight="1">
      <c r="A53" s="43" t="s">
        <v>19</v>
      </c>
      <c r="B53" s="57">
        <v>15</v>
      </c>
      <c r="C53" s="58">
        <v>78</v>
      </c>
      <c r="D53" s="58">
        <f>SUM(B53:C53)</f>
        <v>93</v>
      </c>
      <c r="E53" s="57">
        <v>67</v>
      </c>
      <c r="F53" s="58">
        <v>388</v>
      </c>
      <c r="G53" s="58">
        <f t="shared" si="17"/>
        <v>455</v>
      </c>
      <c r="H53" s="57">
        <f aca="true" t="shared" si="19" ref="H53:I60">SUM(B53,E53)</f>
        <v>82</v>
      </c>
      <c r="I53" s="58">
        <f t="shared" si="19"/>
        <v>466</v>
      </c>
      <c r="J53" s="58">
        <f t="shared" si="18"/>
        <v>548</v>
      </c>
    </row>
    <row r="54" spans="1:10" ht="12.75" customHeight="1">
      <c r="A54" s="43" t="s">
        <v>20</v>
      </c>
      <c r="B54" s="57">
        <v>56</v>
      </c>
      <c r="C54" s="58">
        <v>397</v>
      </c>
      <c r="D54" s="58">
        <f aca="true" t="shared" si="20" ref="D54:D60">SUM(B54:C54)</f>
        <v>453</v>
      </c>
      <c r="E54" s="57">
        <v>37</v>
      </c>
      <c r="F54" s="58">
        <v>205</v>
      </c>
      <c r="G54" s="58">
        <f t="shared" si="17"/>
        <v>242</v>
      </c>
      <c r="H54" s="57">
        <f t="shared" si="19"/>
        <v>93</v>
      </c>
      <c r="I54" s="58">
        <f t="shared" si="19"/>
        <v>602</v>
      </c>
      <c r="J54" s="58">
        <f t="shared" si="18"/>
        <v>695</v>
      </c>
    </row>
    <row r="55" spans="1:10" ht="12.75" customHeight="1">
      <c r="A55" s="43" t="s">
        <v>21</v>
      </c>
      <c r="B55" s="59">
        <v>101</v>
      </c>
      <c r="C55" s="58">
        <v>472</v>
      </c>
      <c r="D55" s="58">
        <f t="shared" si="20"/>
        <v>573</v>
      </c>
      <c r="E55" s="57">
        <v>16</v>
      </c>
      <c r="F55" s="58">
        <v>68</v>
      </c>
      <c r="G55" s="58">
        <f t="shared" si="17"/>
        <v>84</v>
      </c>
      <c r="H55" s="57">
        <f t="shared" si="19"/>
        <v>117</v>
      </c>
      <c r="I55" s="58">
        <f t="shared" si="19"/>
        <v>540</v>
      </c>
      <c r="J55" s="58">
        <f t="shared" si="18"/>
        <v>657</v>
      </c>
    </row>
    <row r="56" spans="1:10" ht="12.75" customHeight="1">
      <c r="A56" s="43" t="s">
        <v>22</v>
      </c>
      <c r="B56" s="59">
        <v>99</v>
      </c>
      <c r="C56" s="58">
        <v>471</v>
      </c>
      <c r="D56" s="58">
        <f t="shared" si="20"/>
        <v>570</v>
      </c>
      <c r="E56" s="57">
        <v>2</v>
      </c>
      <c r="F56" s="58">
        <v>36</v>
      </c>
      <c r="G56" s="58">
        <f t="shared" si="17"/>
        <v>38</v>
      </c>
      <c r="H56" s="57">
        <f t="shared" si="19"/>
        <v>101</v>
      </c>
      <c r="I56" s="58">
        <f t="shared" si="19"/>
        <v>507</v>
      </c>
      <c r="J56" s="58">
        <f t="shared" si="18"/>
        <v>608</v>
      </c>
    </row>
    <row r="57" spans="1:10" ht="12.75" customHeight="1">
      <c r="A57" s="43" t="s">
        <v>23</v>
      </c>
      <c r="B57" s="59">
        <v>88</v>
      </c>
      <c r="C57" s="58">
        <v>398</v>
      </c>
      <c r="D57" s="58">
        <f t="shared" si="20"/>
        <v>486</v>
      </c>
      <c r="E57" s="57">
        <v>1</v>
      </c>
      <c r="F57" s="58">
        <v>19</v>
      </c>
      <c r="G57" s="58">
        <f t="shared" si="17"/>
        <v>20</v>
      </c>
      <c r="H57" s="57">
        <f t="shared" si="19"/>
        <v>89</v>
      </c>
      <c r="I57" s="58">
        <f t="shared" si="19"/>
        <v>417</v>
      </c>
      <c r="J57" s="58">
        <f t="shared" si="18"/>
        <v>506</v>
      </c>
    </row>
    <row r="58" spans="1:10" ht="12.75" customHeight="1">
      <c r="A58" s="43" t="s">
        <v>24</v>
      </c>
      <c r="B58" s="59">
        <v>85</v>
      </c>
      <c r="C58" s="58">
        <v>400</v>
      </c>
      <c r="D58" s="58">
        <f t="shared" si="20"/>
        <v>485</v>
      </c>
      <c r="E58" s="57">
        <v>2</v>
      </c>
      <c r="F58" s="58">
        <v>12</v>
      </c>
      <c r="G58" s="58">
        <f t="shared" si="17"/>
        <v>14</v>
      </c>
      <c r="H58" s="57">
        <f t="shared" si="19"/>
        <v>87</v>
      </c>
      <c r="I58" s="58">
        <f t="shared" si="19"/>
        <v>412</v>
      </c>
      <c r="J58" s="58">
        <f t="shared" si="18"/>
        <v>499</v>
      </c>
    </row>
    <row r="59" spans="1:10" ht="12.75" customHeight="1">
      <c r="A59" s="43" t="s">
        <v>25</v>
      </c>
      <c r="B59" s="59">
        <v>95</v>
      </c>
      <c r="C59" s="58">
        <v>321</v>
      </c>
      <c r="D59" s="58">
        <f t="shared" si="20"/>
        <v>416</v>
      </c>
      <c r="E59" s="57">
        <v>2</v>
      </c>
      <c r="F59" s="58">
        <v>8</v>
      </c>
      <c r="G59" s="58">
        <f t="shared" si="17"/>
        <v>10</v>
      </c>
      <c r="H59" s="57">
        <f t="shared" si="19"/>
        <v>97</v>
      </c>
      <c r="I59" s="58">
        <f t="shared" si="19"/>
        <v>329</v>
      </c>
      <c r="J59" s="58">
        <f t="shared" si="18"/>
        <v>426</v>
      </c>
    </row>
    <row r="60" spans="1:10" ht="12.75" customHeight="1">
      <c r="A60" s="43" t="s">
        <v>26</v>
      </c>
      <c r="B60" s="59">
        <f>18+1</f>
        <v>19</v>
      </c>
      <c r="C60" s="58">
        <f>49+1</f>
        <v>50</v>
      </c>
      <c r="D60" s="60">
        <f t="shared" si="20"/>
        <v>69</v>
      </c>
      <c r="E60" s="57">
        <v>3</v>
      </c>
      <c r="F60" s="58">
        <v>1</v>
      </c>
      <c r="G60" s="60">
        <f t="shared" si="17"/>
        <v>4</v>
      </c>
      <c r="H60" s="57">
        <f t="shared" si="19"/>
        <v>22</v>
      </c>
      <c r="I60" s="58">
        <f t="shared" si="19"/>
        <v>51</v>
      </c>
      <c r="J60" s="60">
        <f t="shared" si="18"/>
        <v>73</v>
      </c>
    </row>
    <row r="61" spans="1:10" ht="12.75" customHeight="1">
      <c r="A61" s="61" t="s">
        <v>5</v>
      </c>
      <c r="B61" s="62">
        <f>SUM(B52:B60)</f>
        <v>558</v>
      </c>
      <c r="C61" s="63">
        <f aca="true" t="shared" si="21" ref="C61:J61">SUM(C52:C60)</f>
        <v>2587</v>
      </c>
      <c r="D61" s="63">
        <f t="shared" si="21"/>
        <v>3145</v>
      </c>
      <c r="E61" s="62">
        <f t="shared" si="21"/>
        <v>148</v>
      </c>
      <c r="F61" s="63">
        <f t="shared" si="21"/>
        <v>920</v>
      </c>
      <c r="G61" s="63">
        <f t="shared" si="21"/>
        <v>1068</v>
      </c>
      <c r="H61" s="62">
        <f t="shared" si="21"/>
        <v>706</v>
      </c>
      <c r="I61" s="63">
        <f t="shared" si="21"/>
        <v>3507</v>
      </c>
      <c r="J61" s="63">
        <f t="shared" si="21"/>
        <v>4213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17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18</v>
      </c>
      <c r="B68" s="57">
        <v>0</v>
      </c>
      <c r="C68" s="58">
        <v>0</v>
      </c>
      <c r="D68" s="58">
        <f>SUM(B68:C68)</f>
        <v>0</v>
      </c>
      <c r="E68" s="57">
        <v>1</v>
      </c>
      <c r="F68" s="58">
        <v>4</v>
      </c>
      <c r="G68" s="58">
        <f aca="true" t="shared" si="22" ref="G68:G76">SUM(E68:F68)</f>
        <v>5</v>
      </c>
      <c r="H68" s="57">
        <f>SUM(B68,E68)</f>
        <v>1</v>
      </c>
      <c r="I68" s="58">
        <f>SUM(C68,F68)</f>
        <v>4</v>
      </c>
      <c r="J68" s="58">
        <f aca="true" t="shared" si="23" ref="J68:J76">SUM(H68:I68)</f>
        <v>5</v>
      </c>
    </row>
    <row r="69" spans="1:10" ht="12.75" customHeight="1">
      <c r="A69" s="43" t="s">
        <v>19</v>
      </c>
      <c r="B69" s="57">
        <v>0</v>
      </c>
      <c r="C69" s="58">
        <v>1</v>
      </c>
      <c r="D69" s="58">
        <f aca="true" t="shared" si="24" ref="D69:D76">SUM(B69:C69)</f>
        <v>1</v>
      </c>
      <c r="E69" s="57">
        <v>1</v>
      </c>
      <c r="F69" s="58">
        <v>8</v>
      </c>
      <c r="G69" s="58">
        <f t="shared" si="22"/>
        <v>9</v>
      </c>
      <c r="H69" s="57">
        <f aca="true" t="shared" si="25" ref="H69:I76">SUM(B69,E69)</f>
        <v>1</v>
      </c>
      <c r="I69" s="58">
        <f t="shared" si="25"/>
        <v>9</v>
      </c>
      <c r="J69" s="58">
        <f t="shared" si="23"/>
        <v>10</v>
      </c>
    </row>
    <row r="70" spans="1:10" ht="12.75" customHeight="1">
      <c r="A70" s="43" t="s">
        <v>20</v>
      </c>
      <c r="B70" s="57">
        <v>1</v>
      </c>
      <c r="C70" s="58">
        <v>10</v>
      </c>
      <c r="D70" s="58">
        <f t="shared" si="24"/>
        <v>11</v>
      </c>
      <c r="E70" s="57">
        <v>1</v>
      </c>
      <c r="F70" s="58">
        <v>5</v>
      </c>
      <c r="G70" s="58">
        <f t="shared" si="22"/>
        <v>6</v>
      </c>
      <c r="H70" s="57">
        <f t="shared" si="25"/>
        <v>2</v>
      </c>
      <c r="I70" s="58">
        <f t="shared" si="25"/>
        <v>15</v>
      </c>
      <c r="J70" s="58">
        <f t="shared" si="23"/>
        <v>17</v>
      </c>
    </row>
    <row r="71" spans="1:10" ht="12.75" customHeight="1">
      <c r="A71" s="43" t="s">
        <v>21</v>
      </c>
      <c r="B71" s="59">
        <v>4</v>
      </c>
      <c r="C71" s="58">
        <v>24</v>
      </c>
      <c r="D71" s="58">
        <f t="shared" si="24"/>
        <v>28</v>
      </c>
      <c r="E71" s="57">
        <v>0</v>
      </c>
      <c r="F71" s="58">
        <v>4</v>
      </c>
      <c r="G71" s="58">
        <f t="shared" si="22"/>
        <v>4</v>
      </c>
      <c r="H71" s="57">
        <f t="shared" si="25"/>
        <v>4</v>
      </c>
      <c r="I71" s="58">
        <f t="shared" si="25"/>
        <v>28</v>
      </c>
      <c r="J71" s="58">
        <f t="shared" si="23"/>
        <v>32</v>
      </c>
    </row>
    <row r="72" spans="1:10" ht="12.75" customHeight="1">
      <c r="A72" s="43" t="s">
        <v>22</v>
      </c>
      <c r="B72" s="59">
        <v>3</v>
      </c>
      <c r="C72" s="58">
        <v>19</v>
      </c>
      <c r="D72" s="58">
        <f t="shared" si="24"/>
        <v>22</v>
      </c>
      <c r="E72" s="57">
        <v>0</v>
      </c>
      <c r="F72" s="58">
        <v>1</v>
      </c>
      <c r="G72" s="58">
        <f t="shared" si="22"/>
        <v>1</v>
      </c>
      <c r="H72" s="57">
        <f t="shared" si="25"/>
        <v>3</v>
      </c>
      <c r="I72" s="58">
        <f t="shared" si="25"/>
        <v>20</v>
      </c>
      <c r="J72" s="58">
        <f t="shared" si="23"/>
        <v>23</v>
      </c>
    </row>
    <row r="73" spans="1:10" ht="12.75" customHeight="1">
      <c r="A73" s="43" t="s">
        <v>23</v>
      </c>
      <c r="B73" s="59">
        <v>4</v>
      </c>
      <c r="C73" s="58">
        <v>11</v>
      </c>
      <c r="D73" s="58">
        <f t="shared" si="24"/>
        <v>15</v>
      </c>
      <c r="E73" s="57">
        <v>0</v>
      </c>
      <c r="F73" s="58">
        <v>0</v>
      </c>
      <c r="G73" s="58">
        <f t="shared" si="22"/>
        <v>0</v>
      </c>
      <c r="H73" s="57">
        <f t="shared" si="25"/>
        <v>4</v>
      </c>
      <c r="I73" s="58">
        <f t="shared" si="25"/>
        <v>11</v>
      </c>
      <c r="J73" s="58">
        <f t="shared" si="23"/>
        <v>15</v>
      </c>
    </row>
    <row r="74" spans="1:10" ht="12.75" customHeight="1">
      <c r="A74" s="43" t="s">
        <v>24</v>
      </c>
      <c r="B74" s="59">
        <v>2</v>
      </c>
      <c r="C74" s="58">
        <v>8</v>
      </c>
      <c r="D74" s="58">
        <f t="shared" si="24"/>
        <v>10</v>
      </c>
      <c r="E74" s="57">
        <v>0</v>
      </c>
      <c r="F74" s="58">
        <v>1</v>
      </c>
      <c r="G74" s="58">
        <f t="shared" si="22"/>
        <v>1</v>
      </c>
      <c r="H74" s="57">
        <f t="shared" si="25"/>
        <v>2</v>
      </c>
      <c r="I74" s="58">
        <f t="shared" si="25"/>
        <v>9</v>
      </c>
      <c r="J74" s="58">
        <f t="shared" si="23"/>
        <v>11</v>
      </c>
    </row>
    <row r="75" spans="1:10" ht="12.75" customHeight="1">
      <c r="A75" s="43" t="s">
        <v>25</v>
      </c>
      <c r="B75" s="59">
        <v>2</v>
      </c>
      <c r="C75" s="58">
        <v>2</v>
      </c>
      <c r="D75" s="58">
        <f t="shared" si="24"/>
        <v>4</v>
      </c>
      <c r="E75" s="57">
        <v>0</v>
      </c>
      <c r="F75" s="58">
        <v>0</v>
      </c>
      <c r="G75" s="58">
        <f t="shared" si="22"/>
        <v>0</v>
      </c>
      <c r="H75" s="57">
        <f t="shared" si="25"/>
        <v>2</v>
      </c>
      <c r="I75" s="58">
        <f t="shared" si="25"/>
        <v>2</v>
      </c>
      <c r="J75" s="58">
        <f t="shared" si="23"/>
        <v>4</v>
      </c>
    </row>
    <row r="76" spans="1:10" ht="12.75" customHeight="1">
      <c r="A76" s="43" t="s">
        <v>26</v>
      </c>
      <c r="B76" s="59">
        <v>0</v>
      </c>
      <c r="C76" s="58">
        <v>2</v>
      </c>
      <c r="D76" s="60">
        <f t="shared" si="24"/>
        <v>2</v>
      </c>
      <c r="E76" s="57">
        <v>0</v>
      </c>
      <c r="F76" s="58">
        <v>0</v>
      </c>
      <c r="G76" s="60">
        <f t="shared" si="22"/>
        <v>0</v>
      </c>
      <c r="H76" s="57">
        <f t="shared" si="25"/>
        <v>0</v>
      </c>
      <c r="I76" s="58">
        <f t="shared" si="25"/>
        <v>2</v>
      </c>
      <c r="J76" s="60">
        <f t="shared" si="23"/>
        <v>2</v>
      </c>
    </row>
    <row r="77" spans="1:10" ht="12.75" customHeight="1">
      <c r="A77" s="61" t="s">
        <v>5</v>
      </c>
      <c r="B77" s="62">
        <f>SUM(B68:B76)</f>
        <v>16</v>
      </c>
      <c r="C77" s="63">
        <f aca="true" t="shared" si="26" ref="C77:J77">SUM(C68:C76)</f>
        <v>77</v>
      </c>
      <c r="D77" s="63">
        <f t="shared" si="26"/>
        <v>93</v>
      </c>
      <c r="E77" s="62">
        <f t="shared" si="26"/>
        <v>3</v>
      </c>
      <c r="F77" s="63">
        <f t="shared" si="26"/>
        <v>23</v>
      </c>
      <c r="G77" s="63">
        <f t="shared" si="26"/>
        <v>26</v>
      </c>
      <c r="H77" s="62">
        <f t="shared" si="26"/>
        <v>19</v>
      </c>
      <c r="I77" s="63">
        <f t="shared" si="26"/>
        <v>100</v>
      </c>
      <c r="J77" s="63">
        <f t="shared" si="26"/>
        <v>119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17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18</v>
      </c>
      <c r="B84" s="57">
        <v>0</v>
      </c>
      <c r="C84" s="58">
        <v>0</v>
      </c>
      <c r="D84" s="58">
        <f>SUM(B84:C84)</f>
        <v>0</v>
      </c>
      <c r="E84" s="57">
        <v>2</v>
      </c>
      <c r="F84" s="58">
        <v>39</v>
      </c>
      <c r="G84" s="58">
        <f aca="true" t="shared" si="27" ref="G84:G92">SUM(E84:F84)</f>
        <v>41</v>
      </c>
      <c r="H84" s="57">
        <f>SUM(B84,E84)</f>
        <v>2</v>
      </c>
      <c r="I84" s="58">
        <f>SUM(C84,F84)</f>
        <v>39</v>
      </c>
      <c r="J84" s="58">
        <f aca="true" t="shared" si="28" ref="J84:J92">SUM(H84:I84)</f>
        <v>41</v>
      </c>
    </row>
    <row r="85" spans="1:10" ht="12.75" customHeight="1">
      <c r="A85" s="43" t="s">
        <v>19</v>
      </c>
      <c r="B85" s="57">
        <v>2</v>
      </c>
      <c r="C85" s="58">
        <v>12</v>
      </c>
      <c r="D85" s="58">
        <f aca="true" t="shared" si="29" ref="D85:D92">SUM(B85:C85)</f>
        <v>14</v>
      </c>
      <c r="E85" s="57">
        <v>10</v>
      </c>
      <c r="F85" s="58">
        <v>94</v>
      </c>
      <c r="G85" s="58">
        <f t="shared" si="27"/>
        <v>104</v>
      </c>
      <c r="H85" s="57">
        <f aca="true" t="shared" si="30" ref="H85:I92">SUM(B85,E85)</f>
        <v>12</v>
      </c>
      <c r="I85" s="58">
        <f t="shared" si="30"/>
        <v>106</v>
      </c>
      <c r="J85" s="58">
        <f t="shared" si="28"/>
        <v>118</v>
      </c>
    </row>
    <row r="86" spans="1:10" ht="12.75" customHeight="1">
      <c r="A86" s="43" t="s">
        <v>20</v>
      </c>
      <c r="B86" s="57">
        <v>13</v>
      </c>
      <c r="C86" s="58">
        <v>102</v>
      </c>
      <c r="D86" s="58">
        <f t="shared" si="29"/>
        <v>115</v>
      </c>
      <c r="E86" s="57">
        <v>6</v>
      </c>
      <c r="F86" s="58">
        <v>39</v>
      </c>
      <c r="G86" s="58">
        <f t="shared" si="27"/>
        <v>45</v>
      </c>
      <c r="H86" s="57">
        <f t="shared" si="30"/>
        <v>19</v>
      </c>
      <c r="I86" s="58">
        <f t="shared" si="30"/>
        <v>141</v>
      </c>
      <c r="J86" s="58">
        <f t="shared" si="28"/>
        <v>160</v>
      </c>
    </row>
    <row r="87" spans="1:10" ht="12.75" customHeight="1">
      <c r="A87" s="43" t="s">
        <v>21</v>
      </c>
      <c r="B87" s="59">
        <v>14</v>
      </c>
      <c r="C87" s="58">
        <v>108</v>
      </c>
      <c r="D87" s="58">
        <f t="shared" si="29"/>
        <v>122</v>
      </c>
      <c r="E87" s="57">
        <v>2</v>
      </c>
      <c r="F87" s="58">
        <v>18</v>
      </c>
      <c r="G87" s="58">
        <f t="shared" si="27"/>
        <v>20</v>
      </c>
      <c r="H87" s="57">
        <f t="shared" si="30"/>
        <v>16</v>
      </c>
      <c r="I87" s="58">
        <f t="shared" si="30"/>
        <v>126</v>
      </c>
      <c r="J87" s="58">
        <f t="shared" si="28"/>
        <v>142</v>
      </c>
    </row>
    <row r="88" spans="1:10" ht="12.75" customHeight="1">
      <c r="A88" s="43" t="s">
        <v>22</v>
      </c>
      <c r="B88" s="59">
        <v>16</v>
      </c>
      <c r="C88" s="58">
        <v>91</v>
      </c>
      <c r="D88" s="58">
        <f t="shared" si="29"/>
        <v>107</v>
      </c>
      <c r="E88" s="57">
        <v>1</v>
      </c>
      <c r="F88" s="58">
        <v>12</v>
      </c>
      <c r="G88" s="58">
        <f t="shared" si="27"/>
        <v>13</v>
      </c>
      <c r="H88" s="57">
        <f t="shared" si="30"/>
        <v>17</v>
      </c>
      <c r="I88" s="58">
        <f t="shared" si="30"/>
        <v>103</v>
      </c>
      <c r="J88" s="58">
        <f t="shared" si="28"/>
        <v>120</v>
      </c>
    </row>
    <row r="89" spans="1:10" ht="12.75" customHeight="1">
      <c r="A89" s="43" t="s">
        <v>23</v>
      </c>
      <c r="B89" s="59">
        <v>12</v>
      </c>
      <c r="C89" s="58">
        <v>76</v>
      </c>
      <c r="D89" s="58">
        <f t="shared" si="29"/>
        <v>88</v>
      </c>
      <c r="E89" s="57">
        <v>3</v>
      </c>
      <c r="F89" s="58">
        <v>7</v>
      </c>
      <c r="G89" s="58">
        <f t="shared" si="27"/>
        <v>10</v>
      </c>
      <c r="H89" s="57">
        <f t="shared" si="30"/>
        <v>15</v>
      </c>
      <c r="I89" s="58">
        <f t="shared" si="30"/>
        <v>83</v>
      </c>
      <c r="J89" s="58">
        <f t="shared" si="28"/>
        <v>98</v>
      </c>
    </row>
    <row r="90" spans="1:10" ht="12.75" customHeight="1">
      <c r="A90" s="43" t="s">
        <v>24</v>
      </c>
      <c r="B90" s="59">
        <v>12</v>
      </c>
      <c r="C90" s="58">
        <v>72</v>
      </c>
      <c r="D90" s="58">
        <f t="shared" si="29"/>
        <v>84</v>
      </c>
      <c r="E90" s="57">
        <v>1</v>
      </c>
      <c r="F90" s="58">
        <v>4</v>
      </c>
      <c r="G90" s="58">
        <f t="shared" si="27"/>
        <v>5</v>
      </c>
      <c r="H90" s="57">
        <f t="shared" si="30"/>
        <v>13</v>
      </c>
      <c r="I90" s="58">
        <f t="shared" si="30"/>
        <v>76</v>
      </c>
      <c r="J90" s="58">
        <f t="shared" si="28"/>
        <v>89</v>
      </c>
    </row>
    <row r="91" spans="1:10" ht="12.75" customHeight="1">
      <c r="A91" s="43" t="s">
        <v>25</v>
      </c>
      <c r="B91" s="59">
        <v>27</v>
      </c>
      <c r="C91" s="58">
        <v>95</v>
      </c>
      <c r="D91" s="58">
        <f t="shared" si="29"/>
        <v>122</v>
      </c>
      <c r="E91" s="57">
        <v>1</v>
      </c>
      <c r="F91" s="58">
        <v>2</v>
      </c>
      <c r="G91" s="58">
        <f t="shared" si="27"/>
        <v>3</v>
      </c>
      <c r="H91" s="57">
        <f t="shared" si="30"/>
        <v>28</v>
      </c>
      <c r="I91" s="58">
        <f t="shared" si="30"/>
        <v>97</v>
      </c>
      <c r="J91" s="58">
        <f t="shared" si="28"/>
        <v>125</v>
      </c>
    </row>
    <row r="92" spans="1:10" ht="12.75" customHeight="1">
      <c r="A92" s="43" t="s">
        <v>26</v>
      </c>
      <c r="B92" s="59">
        <f>3+0</f>
        <v>3</v>
      </c>
      <c r="C92" s="58">
        <f>24+1</f>
        <v>25</v>
      </c>
      <c r="D92" s="60">
        <f t="shared" si="29"/>
        <v>28</v>
      </c>
      <c r="E92" s="57">
        <f>0</f>
        <v>0</v>
      </c>
      <c r="F92" s="58">
        <f>2+1</f>
        <v>3</v>
      </c>
      <c r="G92" s="60">
        <f t="shared" si="27"/>
        <v>3</v>
      </c>
      <c r="H92" s="57">
        <f t="shared" si="30"/>
        <v>3</v>
      </c>
      <c r="I92" s="58">
        <f t="shared" si="30"/>
        <v>28</v>
      </c>
      <c r="J92" s="60">
        <f t="shared" si="28"/>
        <v>31</v>
      </c>
    </row>
    <row r="93" spans="1:10" ht="12.75" customHeight="1">
      <c r="A93" s="61" t="s">
        <v>5</v>
      </c>
      <c r="B93" s="62">
        <f>SUM(B84:B92)</f>
        <v>99</v>
      </c>
      <c r="C93" s="63">
        <f aca="true" t="shared" si="31" ref="C93:J93">SUM(C84:C92)</f>
        <v>581</v>
      </c>
      <c r="D93" s="63">
        <f t="shared" si="31"/>
        <v>680</v>
      </c>
      <c r="E93" s="62">
        <f t="shared" si="31"/>
        <v>26</v>
      </c>
      <c r="F93" s="63">
        <f t="shared" si="31"/>
        <v>218</v>
      </c>
      <c r="G93" s="63">
        <f t="shared" si="31"/>
        <v>244</v>
      </c>
      <c r="H93" s="62">
        <f t="shared" si="31"/>
        <v>125</v>
      </c>
      <c r="I93" s="63">
        <f t="shared" si="31"/>
        <v>799</v>
      </c>
      <c r="J93" s="63">
        <f t="shared" si="31"/>
        <v>924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80" sqref="A80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4</v>
      </c>
      <c r="C12" s="16">
        <v>171</v>
      </c>
      <c r="D12" s="16">
        <f>SUM(B12:C12)</f>
        <v>175</v>
      </c>
      <c r="E12" s="17">
        <v>4</v>
      </c>
      <c r="F12" s="16">
        <v>103</v>
      </c>
      <c r="G12" s="16">
        <f>SUM(E12:F12)</f>
        <v>107</v>
      </c>
      <c r="H12" s="17">
        <f aca="true" t="shared" si="0" ref="H12:I15">SUM(B12,E12)</f>
        <v>8</v>
      </c>
      <c r="I12" s="16">
        <f t="shared" si="0"/>
        <v>274</v>
      </c>
      <c r="J12" s="16">
        <f>SUM(H12:I12)</f>
        <v>282</v>
      </c>
    </row>
    <row r="13" spans="1:10" ht="12.75">
      <c r="A13" s="2" t="s">
        <v>39</v>
      </c>
      <c r="B13" s="15">
        <v>6</v>
      </c>
      <c r="C13" s="16">
        <v>780</v>
      </c>
      <c r="D13" s="16">
        <f>SUM(B13:C13)</f>
        <v>786</v>
      </c>
      <c r="E13" s="17">
        <v>9</v>
      </c>
      <c r="F13" s="16">
        <v>309</v>
      </c>
      <c r="G13" s="16">
        <f>SUM(E13:F13)</f>
        <v>318</v>
      </c>
      <c r="H13" s="17">
        <f t="shared" si="0"/>
        <v>15</v>
      </c>
      <c r="I13" s="16">
        <f t="shared" si="0"/>
        <v>1089</v>
      </c>
      <c r="J13" s="16">
        <f>SUM(H13:I13)</f>
        <v>1104</v>
      </c>
    </row>
    <row r="14" spans="1:10" ht="12.75">
      <c r="A14" s="2" t="s">
        <v>40</v>
      </c>
      <c r="B14" s="15">
        <v>0</v>
      </c>
      <c r="C14" s="18">
        <v>2</v>
      </c>
      <c r="D14" s="16">
        <f>SUM(B14:C14)</f>
        <v>2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2</v>
      </c>
      <c r="J14" s="16">
        <f>SUM(H14:I14)</f>
        <v>2</v>
      </c>
    </row>
    <row r="15" spans="1:10" ht="12.75">
      <c r="A15" s="2" t="s">
        <v>41</v>
      </c>
      <c r="B15" s="17">
        <v>5</v>
      </c>
      <c r="C15" s="16">
        <v>282</v>
      </c>
      <c r="D15" s="16">
        <f>SUM(B15:C15)</f>
        <v>287</v>
      </c>
      <c r="E15" s="17">
        <v>5</v>
      </c>
      <c r="F15" s="16">
        <v>124</v>
      </c>
      <c r="G15" s="16">
        <f>SUM(E15:F15)</f>
        <v>129</v>
      </c>
      <c r="H15" s="17">
        <f t="shared" si="0"/>
        <v>10</v>
      </c>
      <c r="I15" s="16">
        <f t="shared" si="0"/>
        <v>406</v>
      </c>
      <c r="J15" s="16">
        <f>SUM(H15:I15)</f>
        <v>416</v>
      </c>
    </row>
    <row r="16" spans="1:10" s="1" customFormat="1" ht="12.75">
      <c r="A16" s="13" t="s">
        <v>5</v>
      </c>
      <c r="B16" s="19">
        <f>SUM(B12:B15)</f>
        <v>15</v>
      </c>
      <c r="C16" s="20">
        <f aca="true" t="shared" si="1" ref="C16:J16">SUM(C12:C15)</f>
        <v>1235</v>
      </c>
      <c r="D16" s="20">
        <f t="shared" si="1"/>
        <v>1250</v>
      </c>
      <c r="E16" s="19">
        <f t="shared" si="1"/>
        <v>18</v>
      </c>
      <c r="F16" s="20">
        <f t="shared" si="1"/>
        <v>536</v>
      </c>
      <c r="G16" s="20">
        <f t="shared" si="1"/>
        <v>554</v>
      </c>
      <c r="H16" s="19">
        <f t="shared" si="1"/>
        <v>33</v>
      </c>
      <c r="I16" s="20">
        <f t="shared" si="1"/>
        <v>1771</v>
      </c>
      <c r="J16" s="20">
        <f t="shared" si="1"/>
        <v>1804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4</v>
      </c>
      <c r="D19" s="16">
        <f>SUM(B19:C19)</f>
        <v>4</v>
      </c>
      <c r="E19" s="17">
        <v>1</v>
      </c>
      <c r="F19" s="16">
        <v>2</v>
      </c>
      <c r="G19" s="16">
        <f>SUM(E19:F19)</f>
        <v>3</v>
      </c>
      <c r="H19" s="17">
        <f aca="true" t="shared" si="2" ref="H19:I22">SUM(B19,E19)</f>
        <v>1</v>
      </c>
      <c r="I19" s="16">
        <f t="shared" si="2"/>
        <v>6</v>
      </c>
      <c r="J19" s="16">
        <f>SUM(H19:I19)</f>
        <v>7</v>
      </c>
    </row>
    <row r="20" spans="1:10" ht="12.75">
      <c r="A20" s="2" t="s">
        <v>39</v>
      </c>
      <c r="B20" s="15">
        <v>0</v>
      </c>
      <c r="C20" s="18">
        <v>12</v>
      </c>
      <c r="D20" s="16">
        <f>SUM(B20:C20)</f>
        <v>12</v>
      </c>
      <c r="E20" s="17">
        <v>1</v>
      </c>
      <c r="F20" s="16">
        <v>7</v>
      </c>
      <c r="G20" s="16">
        <f>SUM(E20:F20)</f>
        <v>8</v>
      </c>
      <c r="H20" s="17">
        <f t="shared" si="2"/>
        <v>1</v>
      </c>
      <c r="I20" s="16">
        <f t="shared" si="2"/>
        <v>19</v>
      </c>
      <c r="J20" s="16">
        <f>SUM(H20:I20)</f>
        <v>20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16</v>
      </c>
      <c r="D23" s="20">
        <f t="shared" si="3"/>
        <v>16</v>
      </c>
      <c r="E23" s="19">
        <f t="shared" si="3"/>
        <v>2</v>
      </c>
      <c r="F23" s="20">
        <f t="shared" si="3"/>
        <v>9</v>
      </c>
      <c r="G23" s="20">
        <f t="shared" si="3"/>
        <v>11</v>
      </c>
      <c r="H23" s="19">
        <f t="shared" si="3"/>
        <v>2</v>
      </c>
      <c r="I23" s="20">
        <f t="shared" si="3"/>
        <v>25</v>
      </c>
      <c r="J23" s="20">
        <f t="shared" si="3"/>
        <v>27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4</v>
      </c>
      <c r="C26" s="16">
        <f t="shared" si="4"/>
        <v>175</v>
      </c>
      <c r="D26" s="16">
        <f>SUM(B26:C26)</f>
        <v>179</v>
      </c>
      <c r="E26" s="17">
        <f aca="true" t="shared" si="5" ref="E26:F29">SUM(E12,E19)</f>
        <v>5</v>
      </c>
      <c r="F26" s="16">
        <f t="shared" si="5"/>
        <v>105</v>
      </c>
      <c r="G26" s="16">
        <f>SUM(E26:F26)</f>
        <v>110</v>
      </c>
      <c r="H26" s="17">
        <f aca="true" t="shared" si="6" ref="H26:I29">SUM(B26,E26)</f>
        <v>9</v>
      </c>
      <c r="I26" s="16">
        <f t="shared" si="6"/>
        <v>280</v>
      </c>
      <c r="J26" s="16">
        <f>SUM(H26:I26)</f>
        <v>289</v>
      </c>
    </row>
    <row r="27" spans="1:10" ht="12.75">
      <c r="A27" s="2" t="s">
        <v>39</v>
      </c>
      <c r="B27" s="17">
        <f t="shared" si="4"/>
        <v>6</v>
      </c>
      <c r="C27" s="16">
        <f t="shared" si="4"/>
        <v>792</v>
      </c>
      <c r="D27" s="16">
        <f>SUM(B27:C27)</f>
        <v>798</v>
      </c>
      <c r="E27" s="17">
        <f t="shared" si="5"/>
        <v>10</v>
      </c>
      <c r="F27" s="16">
        <f t="shared" si="5"/>
        <v>316</v>
      </c>
      <c r="G27" s="16">
        <f>SUM(E27:F27)</f>
        <v>326</v>
      </c>
      <c r="H27" s="17">
        <f t="shared" si="6"/>
        <v>16</v>
      </c>
      <c r="I27" s="16">
        <f t="shared" si="6"/>
        <v>1108</v>
      </c>
      <c r="J27" s="16">
        <f>SUM(H27:I27)</f>
        <v>1124</v>
      </c>
    </row>
    <row r="28" spans="1:10" ht="12.75">
      <c r="A28" s="2" t="s">
        <v>40</v>
      </c>
      <c r="B28" s="17">
        <f t="shared" si="4"/>
        <v>0</v>
      </c>
      <c r="C28" s="16">
        <f t="shared" si="4"/>
        <v>2</v>
      </c>
      <c r="D28" s="16">
        <f>SUM(B28:C28)</f>
        <v>2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2</v>
      </c>
      <c r="J28" s="16">
        <f>SUM(H28:I28)</f>
        <v>2</v>
      </c>
    </row>
    <row r="29" spans="1:10" ht="12.75">
      <c r="A29" s="2" t="s">
        <v>41</v>
      </c>
      <c r="B29" s="17">
        <f t="shared" si="4"/>
        <v>5</v>
      </c>
      <c r="C29" s="16">
        <f t="shared" si="4"/>
        <v>282</v>
      </c>
      <c r="D29" s="16">
        <f>SUM(B29:C29)</f>
        <v>287</v>
      </c>
      <c r="E29" s="17">
        <f t="shared" si="5"/>
        <v>5</v>
      </c>
      <c r="F29" s="16">
        <f t="shared" si="5"/>
        <v>124</v>
      </c>
      <c r="G29" s="16">
        <f>SUM(E29:F29)</f>
        <v>129</v>
      </c>
      <c r="H29" s="17">
        <f t="shared" si="6"/>
        <v>10</v>
      </c>
      <c r="I29" s="16">
        <f t="shared" si="6"/>
        <v>406</v>
      </c>
      <c r="J29" s="16">
        <f>SUM(H29:I29)</f>
        <v>416</v>
      </c>
    </row>
    <row r="30" spans="1:10" s="1" customFormat="1" ht="12.75">
      <c r="A30" s="13" t="s">
        <v>5</v>
      </c>
      <c r="B30" s="19">
        <f aca="true" t="shared" si="7" ref="B30:J30">SUM(B26:B29)</f>
        <v>15</v>
      </c>
      <c r="C30" s="20">
        <f t="shared" si="7"/>
        <v>1251</v>
      </c>
      <c r="D30" s="20">
        <f>SUM(B30:C30)</f>
        <v>1266</v>
      </c>
      <c r="E30" s="19">
        <f t="shared" si="7"/>
        <v>20</v>
      </c>
      <c r="F30" s="20">
        <f t="shared" si="7"/>
        <v>545</v>
      </c>
      <c r="G30" s="20">
        <f>SUM(E30:F30)</f>
        <v>565</v>
      </c>
      <c r="H30" s="19">
        <f t="shared" si="7"/>
        <v>35</v>
      </c>
      <c r="I30" s="20">
        <f t="shared" si="7"/>
        <v>1796</v>
      </c>
      <c r="J30" s="20">
        <f t="shared" si="7"/>
        <v>1831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69</v>
      </c>
      <c r="C34" s="16">
        <v>454</v>
      </c>
      <c r="D34" s="16">
        <f>SUM(B34:C34)</f>
        <v>523</v>
      </c>
      <c r="E34" s="17">
        <v>88</v>
      </c>
      <c r="F34" s="16">
        <v>335</v>
      </c>
      <c r="G34" s="16">
        <f>SUM(E34:F34)</f>
        <v>423</v>
      </c>
      <c r="H34" s="17">
        <f aca="true" t="shared" si="8" ref="H34:I37">SUM(B34,E34)</f>
        <v>157</v>
      </c>
      <c r="I34" s="16">
        <f t="shared" si="8"/>
        <v>789</v>
      </c>
      <c r="J34" s="16">
        <f>SUM(H34:I34)</f>
        <v>946</v>
      </c>
    </row>
    <row r="35" spans="1:10" ht="12.75">
      <c r="A35" s="2" t="s">
        <v>39</v>
      </c>
      <c r="B35" s="15">
        <v>193</v>
      </c>
      <c r="C35" s="16">
        <v>1688</v>
      </c>
      <c r="D35" s="16">
        <f>SUM(B35:C35)</f>
        <v>1881</v>
      </c>
      <c r="E35" s="17">
        <v>178</v>
      </c>
      <c r="F35" s="16">
        <v>705</v>
      </c>
      <c r="G35" s="16">
        <f>SUM(E35:F35)</f>
        <v>883</v>
      </c>
      <c r="H35" s="17">
        <f t="shared" si="8"/>
        <v>371</v>
      </c>
      <c r="I35" s="16">
        <f t="shared" si="8"/>
        <v>2393</v>
      </c>
      <c r="J35" s="16">
        <f>SUM(H35:I35)</f>
        <v>2764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90</v>
      </c>
      <c r="C37" s="16">
        <v>657</v>
      </c>
      <c r="D37" s="16">
        <f>SUM(B37:C37)</f>
        <v>747</v>
      </c>
      <c r="E37" s="17">
        <v>68</v>
      </c>
      <c r="F37" s="16">
        <v>318</v>
      </c>
      <c r="G37" s="16">
        <f>SUM(E37:F37)</f>
        <v>386</v>
      </c>
      <c r="H37" s="17">
        <f t="shared" si="8"/>
        <v>158</v>
      </c>
      <c r="I37" s="16">
        <f t="shared" si="8"/>
        <v>975</v>
      </c>
      <c r="J37" s="16">
        <f>SUM(H37:I37)</f>
        <v>1133</v>
      </c>
    </row>
    <row r="38" spans="1:10" s="1" customFormat="1" ht="12.75">
      <c r="A38" s="13" t="s">
        <v>5</v>
      </c>
      <c r="B38" s="19">
        <f>SUM(B34:B37)</f>
        <v>352</v>
      </c>
      <c r="C38" s="20">
        <f aca="true" t="shared" si="9" ref="C38:J38">SUM(C34:C37)</f>
        <v>2801</v>
      </c>
      <c r="D38" s="20">
        <f t="shared" si="9"/>
        <v>3153</v>
      </c>
      <c r="E38" s="19">
        <f t="shared" si="9"/>
        <v>334</v>
      </c>
      <c r="F38" s="20">
        <f t="shared" si="9"/>
        <v>1358</v>
      </c>
      <c r="G38" s="20">
        <f t="shared" si="9"/>
        <v>1692</v>
      </c>
      <c r="H38" s="19">
        <f t="shared" si="9"/>
        <v>686</v>
      </c>
      <c r="I38" s="20">
        <f t="shared" si="9"/>
        <v>4159</v>
      </c>
      <c r="J38" s="20">
        <f t="shared" si="9"/>
        <v>4845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51</v>
      </c>
      <c r="C41" s="16">
        <v>538</v>
      </c>
      <c r="D41" s="130">
        <f>SUM(B41:C41)</f>
        <v>589</v>
      </c>
      <c r="E41" s="132">
        <v>10</v>
      </c>
      <c r="F41" s="132">
        <v>225</v>
      </c>
      <c r="G41" s="16">
        <f>SUM(E41:F41)</f>
        <v>235</v>
      </c>
      <c r="H41" s="17">
        <f aca="true" t="shared" si="10" ref="H41:I44">SUM(B41,E41)</f>
        <v>61</v>
      </c>
      <c r="I41" s="16">
        <f t="shared" si="10"/>
        <v>763</v>
      </c>
      <c r="J41" s="16">
        <f>SUM(H41:I41)</f>
        <v>824</v>
      </c>
    </row>
    <row r="42" spans="1:10" ht="12.75">
      <c r="A42" s="2" t="s">
        <v>39</v>
      </c>
      <c r="B42" s="15">
        <v>75</v>
      </c>
      <c r="C42" s="18">
        <v>1027</v>
      </c>
      <c r="D42" s="130">
        <f>SUM(B42:C42)</f>
        <v>1102</v>
      </c>
      <c r="E42" s="132">
        <v>33</v>
      </c>
      <c r="F42" s="132">
        <v>546</v>
      </c>
      <c r="G42" s="16">
        <f>SUM(E42:F42)</f>
        <v>579</v>
      </c>
      <c r="H42" s="17">
        <f t="shared" si="10"/>
        <v>108</v>
      </c>
      <c r="I42" s="16">
        <f t="shared" si="10"/>
        <v>1573</v>
      </c>
      <c r="J42" s="16">
        <f>SUM(H42:I42)</f>
        <v>1681</v>
      </c>
    </row>
    <row r="43" spans="1:10" ht="12.75">
      <c r="A43" s="2" t="s">
        <v>40</v>
      </c>
      <c r="B43" s="15">
        <v>1</v>
      </c>
      <c r="C43" s="21">
        <v>24</v>
      </c>
      <c r="D43" s="130">
        <f>SUM(B43:C43)</f>
        <v>25</v>
      </c>
      <c r="E43" s="15">
        <v>0</v>
      </c>
      <c r="F43" s="132">
        <v>10</v>
      </c>
      <c r="G43" s="16">
        <f>SUM(E43:F43)</f>
        <v>10</v>
      </c>
      <c r="H43" s="17">
        <f t="shared" si="10"/>
        <v>1</v>
      </c>
      <c r="I43" s="16">
        <f t="shared" si="10"/>
        <v>34</v>
      </c>
      <c r="J43" s="16">
        <f>SUM(H43:I43)</f>
        <v>35</v>
      </c>
    </row>
    <row r="44" spans="1:10" ht="12.75">
      <c r="A44" s="2" t="s">
        <v>41</v>
      </c>
      <c r="B44" s="15">
        <f>9+0</f>
        <v>9</v>
      </c>
      <c r="C44" s="18">
        <f>203+31</f>
        <v>234</v>
      </c>
      <c r="D44" s="131">
        <f>SUM(B44:C44)</f>
        <v>243</v>
      </c>
      <c r="E44" s="132">
        <f>2+0</f>
        <v>2</v>
      </c>
      <c r="F44" s="132">
        <f>103+16</f>
        <v>119</v>
      </c>
      <c r="G44" s="16">
        <f>SUM(E44:F44)</f>
        <v>121</v>
      </c>
      <c r="H44" s="17">
        <f t="shared" si="10"/>
        <v>11</v>
      </c>
      <c r="I44" s="16">
        <f t="shared" si="10"/>
        <v>353</v>
      </c>
      <c r="J44" s="16">
        <f>SUM(H44:I44)</f>
        <v>364</v>
      </c>
    </row>
    <row r="45" spans="1:10" s="1" customFormat="1" ht="12.75">
      <c r="A45" s="13" t="s">
        <v>5</v>
      </c>
      <c r="B45" s="22">
        <f aca="true" t="shared" si="11" ref="B45:J45">SUM(B41:B44)</f>
        <v>136</v>
      </c>
      <c r="C45" s="20">
        <f t="shared" si="11"/>
        <v>1823</v>
      </c>
      <c r="D45" s="20">
        <f t="shared" si="11"/>
        <v>1959</v>
      </c>
      <c r="E45" s="19">
        <f t="shared" si="11"/>
        <v>45</v>
      </c>
      <c r="F45" s="20">
        <f t="shared" si="11"/>
        <v>900</v>
      </c>
      <c r="G45" s="20">
        <f t="shared" si="11"/>
        <v>945</v>
      </c>
      <c r="H45" s="19">
        <f t="shared" si="11"/>
        <v>181</v>
      </c>
      <c r="I45" s="20">
        <f t="shared" si="11"/>
        <v>2723</v>
      </c>
      <c r="J45" s="20">
        <f t="shared" si="11"/>
        <v>2904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120</v>
      </c>
      <c r="C48" s="16">
        <f t="shared" si="12"/>
        <v>992</v>
      </c>
      <c r="D48" s="16">
        <f>SUM(B48:C48)</f>
        <v>1112</v>
      </c>
      <c r="E48" s="17">
        <f aca="true" t="shared" si="13" ref="E48:F51">SUM(E34,E41)</f>
        <v>98</v>
      </c>
      <c r="F48" s="16">
        <f t="shared" si="13"/>
        <v>560</v>
      </c>
      <c r="G48" s="16">
        <f>SUM(E48:F48)</f>
        <v>658</v>
      </c>
      <c r="H48" s="17">
        <f aca="true" t="shared" si="14" ref="H48:I51">SUM(B48,E48)</f>
        <v>218</v>
      </c>
      <c r="I48" s="16">
        <f t="shared" si="14"/>
        <v>1552</v>
      </c>
      <c r="J48" s="16">
        <f>SUM(H48:I48)</f>
        <v>1770</v>
      </c>
    </row>
    <row r="49" spans="1:10" ht="12.75">
      <c r="A49" s="2" t="s">
        <v>39</v>
      </c>
      <c r="B49" s="17">
        <f t="shared" si="12"/>
        <v>268</v>
      </c>
      <c r="C49" s="16">
        <f t="shared" si="12"/>
        <v>2715</v>
      </c>
      <c r="D49" s="16">
        <f>SUM(B49:C49)</f>
        <v>2983</v>
      </c>
      <c r="E49" s="17">
        <f t="shared" si="13"/>
        <v>211</v>
      </c>
      <c r="F49" s="16">
        <f t="shared" si="13"/>
        <v>1251</v>
      </c>
      <c r="G49" s="16">
        <f>SUM(E49:F49)</f>
        <v>1462</v>
      </c>
      <c r="H49" s="17">
        <f t="shared" si="14"/>
        <v>479</v>
      </c>
      <c r="I49" s="16">
        <f t="shared" si="14"/>
        <v>3966</v>
      </c>
      <c r="J49" s="16">
        <f>SUM(H49:I49)</f>
        <v>4445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26</v>
      </c>
      <c r="D50" s="16">
        <f>SUM(B50:C50)</f>
        <v>27</v>
      </c>
      <c r="E50" s="17">
        <f t="shared" si="13"/>
        <v>0</v>
      </c>
      <c r="F50" s="16">
        <f t="shared" si="13"/>
        <v>10</v>
      </c>
      <c r="G50" s="16">
        <f>SUM(E50:F50)</f>
        <v>10</v>
      </c>
      <c r="H50" s="17">
        <f t="shared" si="14"/>
        <v>1</v>
      </c>
      <c r="I50" s="16">
        <f t="shared" si="14"/>
        <v>36</v>
      </c>
      <c r="J50" s="16">
        <f>SUM(H50:I50)</f>
        <v>37</v>
      </c>
    </row>
    <row r="51" spans="1:10" ht="12.75">
      <c r="A51" s="2" t="s">
        <v>41</v>
      </c>
      <c r="B51" s="17">
        <f t="shared" si="12"/>
        <v>99</v>
      </c>
      <c r="C51" s="16">
        <f t="shared" si="12"/>
        <v>891</v>
      </c>
      <c r="D51" s="16">
        <f>SUM(B51:C51)</f>
        <v>990</v>
      </c>
      <c r="E51" s="17">
        <f t="shared" si="13"/>
        <v>70</v>
      </c>
      <c r="F51" s="16">
        <f t="shared" si="13"/>
        <v>437</v>
      </c>
      <c r="G51" s="16">
        <f>SUM(E51:F51)</f>
        <v>507</v>
      </c>
      <c r="H51" s="17">
        <f t="shared" si="14"/>
        <v>169</v>
      </c>
      <c r="I51" s="16">
        <f t="shared" si="14"/>
        <v>1328</v>
      </c>
      <c r="J51" s="16">
        <f>SUM(H51:I51)</f>
        <v>1497</v>
      </c>
    </row>
    <row r="52" spans="1:10" s="1" customFormat="1" ht="12.75">
      <c r="A52" s="13" t="s">
        <v>5</v>
      </c>
      <c r="B52" s="19">
        <f>SUM(B48:B51)</f>
        <v>488</v>
      </c>
      <c r="C52" s="20">
        <f>SUM(C48:C51)</f>
        <v>4624</v>
      </c>
      <c r="D52" s="20">
        <f>SUM(B52:C52)</f>
        <v>5112</v>
      </c>
      <c r="E52" s="19">
        <f>SUM(E48:E51)</f>
        <v>379</v>
      </c>
      <c r="F52" s="20">
        <f>SUM(F48:F51)</f>
        <v>2258</v>
      </c>
      <c r="G52" s="20">
        <f>SUM(E52:F52)</f>
        <v>2637</v>
      </c>
      <c r="H52" s="19">
        <f>SUM(H48:H51)</f>
        <v>867</v>
      </c>
      <c r="I52" s="20">
        <f>SUM(I48:I51)</f>
        <v>6882</v>
      </c>
      <c r="J52" s="20">
        <f>SUM(J48:J51)</f>
        <v>7749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73</v>
      </c>
      <c r="C56" s="21">
        <f t="shared" si="15"/>
        <v>625</v>
      </c>
      <c r="D56" s="16">
        <f>SUM(B56:C56)</f>
        <v>698</v>
      </c>
      <c r="E56" s="17">
        <f aca="true" t="shared" si="16" ref="E56:F59">E12+E34</f>
        <v>92</v>
      </c>
      <c r="F56" s="109">
        <f t="shared" si="16"/>
        <v>438</v>
      </c>
      <c r="G56" s="16">
        <f>SUM(E56:F56)</f>
        <v>530</v>
      </c>
      <c r="H56" s="17">
        <f aca="true" t="shared" si="17" ref="H56:I59">SUM(B56,E56)</f>
        <v>165</v>
      </c>
      <c r="I56" s="16">
        <f t="shared" si="17"/>
        <v>1063</v>
      </c>
      <c r="J56" s="16">
        <f>SUM(H56:I56)</f>
        <v>1228</v>
      </c>
    </row>
    <row r="57" spans="1:10" ht="12.75">
      <c r="A57" s="2" t="s">
        <v>39</v>
      </c>
      <c r="B57" s="15">
        <f t="shared" si="15"/>
        <v>199</v>
      </c>
      <c r="C57" s="21">
        <f t="shared" si="15"/>
        <v>2468</v>
      </c>
      <c r="D57" s="16">
        <f>SUM(B57:C57)</f>
        <v>2667</v>
      </c>
      <c r="E57" s="17">
        <f t="shared" si="16"/>
        <v>187</v>
      </c>
      <c r="F57" s="109">
        <f t="shared" si="16"/>
        <v>1014</v>
      </c>
      <c r="G57" s="16">
        <f>SUM(E57:F57)</f>
        <v>1201</v>
      </c>
      <c r="H57" s="17">
        <f t="shared" si="17"/>
        <v>386</v>
      </c>
      <c r="I57" s="16">
        <f t="shared" si="17"/>
        <v>3482</v>
      </c>
      <c r="J57" s="16">
        <f>SUM(H57:I57)</f>
        <v>3868</v>
      </c>
    </row>
    <row r="58" spans="1:10" ht="12.75">
      <c r="A58" s="2" t="s">
        <v>40</v>
      </c>
      <c r="B58" s="15">
        <f t="shared" si="15"/>
        <v>0</v>
      </c>
      <c r="C58" s="21">
        <f t="shared" si="15"/>
        <v>4</v>
      </c>
      <c r="D58" s="16">
        <f>SUM(B58:C58)</f>
        <v>4</v>
      </c>
      <c r="E58" s="17">
        <f t="shared" si="16"/>
        <v>0</v>
      </c>
      <c r="F58" s="109">
        <f t="shared" si="16"/>
        <v>0</v>
      </c>
      <c r="G58" s="16">
        <f>SUM(E58:F58)</f>
        <v>0</v>
      </c>
      <c r="H58" s="17">
        <f t="shared" si="17"/>
        <v>0</v>
      </c>
      <c r="I58" s="16">
        <f t="shared" si="17"/>
        <v>4</v>
      </c>
      <c r="J58" s="16">
        <f>SUM(H58:I58)</f>
        <v>4</v>
      </c>
    </row>
    <row r="59" spans="1:10" ht="12.75">
      <c r="A59" s="2" t="s">
        <v>41</v>
      </c>
      <c r="B59" s="110">
        <f t="shared" si="15"/>
        <v>95</v>
      </c>
      <c r="C59" s="21">
        <f t="shared" si="15"/>
        <v>939</v>
      </c>
      <c r="D59" s="16">
        <f>SUM(B59:C59)</f>
        <v>1034</v>
      </c>
      <c r="E59" s="111">
        <f t="shared" si="16"/>
        <v>73</v>
      </c>
      <c r="F59" s="109">
        <f t="shared" si="16"/>
        <v>442</v>
      </c>
      <c r="G59" s="16">
        <f>SUM(E59:F59)</f>
        <v>515</v>
      </c>
      <c r="H59" s="17">
        <f t="shared" si="17"/>
        <v>168</v>
      </c>
      <c r="I59" s="16">
        <f t="shared" si="17"/>
        <v>1381</v>
      </c>
      <c r="J59" s="16">
        <f>SUM(H59:I59)</f>
        <v>1549</v>
      </c>
    </row>
    <row r="60" spans="1:10" s="1" customFormat="1" ht="12.75">
      <c r="A60" s="13" t="s">
        <v>5</v>
      </c>
      <c r="B60" s="19">
        <f>SUM(B56:B59)</f>
        <v>367</v>
      </c>
      <c r="C60" s="20">
        <f aca="true" t="shared" si="18" ref="C60:J60">SUM(C56:C59)</f>
        <v>4036</v>
      </c>
      <c r="D60" s="20">
        <f t="shared" si="18"/>
        <v>4403</v>
      </c>
      <c r="E60" s="19">
        <f t="shared" si="18"/>
        <v>352</v>
      </c>
      <c r="F60" s="20">
        <f t="shared" si="18"/>
        <v>1894</v>
      </c>
      <c r="G60" s="20">
        <f t="shared" si="18"/>
        <v>2246</v>
      </c>
      <c r="H60" s="19">
        <f t="shared" si="18"/>
        <v>719</v>
      </c>
      <c r="I60" s="20">
        <f t="shared" si="18"/>
        <v>5930</v>
      </c>
      <c r="J60" s="20">
        <f t="shared" si="18"/>
        <v>6649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51</v>
      </c>
      <c r="C63" s="21">
        <f t="shared" si="19"/>
        <v>542</v>
      </c>
      <c r="D63" s="16">
        <f>SUM(B63:C63)</f>
        <v>593</v>
      </c>
      <c r="E63" s="17">
        <f aca="true" t="shared" si="20" ref="E63:F66">E19+E41</f>
        <v>11</v>
      </c>
      <c r="F63" s="109">
        <f t="shared" si="20"/>
        <v>227</v>
      </c>
      <c r="G63" s="16">
        <f>SUM(E63:F63)</f>
        <v>238</v>
      </c>
      <c r="H63" s="17">
        <f aca="true" t="shared" si="21" ref="H63:I66">SUM(B63,E63)</f>
        <v>62</v>
      </c>
      <c r="I63" s="16">
        <f t="shared" si="21"/>
        <v>769</v>
      </c>
      <c r="J63" s="16">
        <f>SUM(H63:I63)</f>
        <v>831</v>
      </c>
    </row>
    <row r="64" spans="1:10" ht="12.75">
      <c r="A64" s="2" t="s">
        <v>39</v>
      </c>
      <c r="B64" s="15">
        <f t="shared" si="19"/>
        <v>75</v>
      </c>
      <c r="C64" s="21">
        <f t="shared" si="19"/>
        <v>1039</v>
      </c>
      <c r="D64" s="16">
        <f>SUM(B64:C64)</f>
        <v>1114</v>
      </c>
      <c r="E64" s="17">
        <f t="shared" si="20"/>
        <v>34</v>
      </c>
      <c r="F64" s="109">
        <f t="shared" si="20"/>
        <v>553</v>
      </c>
      <c r="G64" s="16">
        <f>SUM(E64:F64)</f>
        <v>587</v>
      </c>
      <c r="H64" s="17">
        <f t="shared" si="21"/>
        <v>109</v>
      </c>
      <c r="I64" s="16">
        <f t="shared" si="21"/>
        <v>1592</v>
      </c>
      <c r="J64" s="16">
        <f>SUM(H64:I64)</f>
        <v>1701</v>
      </c>
    </row>
    <row r="65" spans="1:10" ht="12.75">
      <c r="A65" s="2" t="s">
        <v>40</v>
      </c>
      <c r="B65" s="15">
        <f t="shared" si="19"/>
        <v>1</v>
      </c>
      <c r="C65" s="21">
        <f t="shared" si="19"/>
        <v>24</v>
      </c>
      <c r="D65" s="16">
        <f>SUM(B65:C65)</f>
        <v>25</v>
      </c>
      <c r="E65" s="17">
        <f t="shared" si="20"/>
        <v>0</v>
      </c>
      <c r="F65" s="109">
        <f t="shared" si="20"/>
        <v>10</v>
      </c>
      <c r="G65" s="16">
        <f>SUM(E65:F65)</f>
        <v>10</v>
      </c>
      <c r="H65" s="17">
        <f t="shared" si="21"/>
        <v>1</v>
      </c>
      <c r="I65" s="16">
        <f t="shared" si="21"/>
        <v>34</v>
      </c>
      <c r="J65" s="16">
        <f>SUM(H65:I65)</f>
        <v>35</v>
      </c>
    </row>
    <row r="66" spans="1:10" ht="12.75">
      <c r="A66" s="2" t="s">
        <v>41</v>
      </c>
      <c r="B66" s="110">
        <f t="shared" si="19"/>
        <v>9</v>
      </c>
      <c r="C66" s="21">
        <f t="shared" si="19"/>
        <v>234</v>
      </c>
      <c r="D66" s="16">
        <f>SUM(B66:C66)</f>
        <v>243</v>
      </c>
      <c r="E66" s="111">
        <f t="shared" si="20"/>
        <v>2</v>
      </c>
      <c r="F66" s="109">
        <f t="shared" si="20"/>
        <v>119</v>
      </c>
      <c r="G66" s="16">
        <f>SUM(E66:F66)</f>
        <v>121</v>
      </c>
      <c r="H66" s="17">
        <f t="shared" si="21"/>
        <v>11</v>
      </c>
      <c r="I66" s="16">
        <f t="shared" si="21"/>
        <v>353</v>
      </c>
      <c r="J66" s="16">
        <f>SUM(H66:I66)</f>
        <v>364</v>
      </c>
    </row>
    <row r="67" spans="1:10" s="1" customFormat="1" ht="12.75">
      <c r="A67" s="13" t="s">
        <v>5</v>
      </c>
      <c r="B67" s="22">
        <f aca="true" t="shared" si="22" ref="B67:J67">SUM(B63:B66)</f>
        <v>136</v>
      </c>
      <c r="C67" s="20">
        <f t="shared" si="22"/>
        <v>1839</v>
      </c>
      <c r="D67" s="20">
        <f t="shared" si="22"/>
        <v>1975</v>
      </c>
      <c r="E67" s="19">
        <f t="shared" si="22"/>
        <v>47</v>
      </c>
      <c r="F67" s="20">
        <f t="shared" si="22"/>
        <v>909</v>
      </c>
      <c r="G67" s="20">
        <f t="shared" si="22"/>
        <v>956</v>
      </c>
      <c r="H67" s="19">
        <f t="shared" si="22"/>
        <v>183</v>
      </c>
      <c r="I67" s="20">
        <f t="shared" si="22"/>
        <v>2748</v>
      </c>
      <c r="J67" s="20">
        <f t="shared" si="22"/>
        <v>2931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124</v>
      </c>
      <c r="C70" s="16">
        <f t="shared" si="23"/>
        <v>1167</v>
      </c>
      <c r="D70" s="16">
        <f>SUM(B70:C70)</f>
        <v>1291</v>
      </c>
      <c r="E70" s="17">
        <f aca="true" t="shared" si="24" ref="E70:F73">SUM(E56,E63)</f>
        <v>103</v>
      </c>
      <c r="F70" s="16">
        <f t="shared" si="24"/>
        <v>665</v>
      </c>
      <c r="G70" s="16">
        <f>SUM(E70:F70)</f>
        <v>768</v>
      </c>
      <c r="H70" s="17">
        <f aca="true" t="shared" si="25" ref="H70:I73">SUM(B70,E70)</f>
        <v>227</v>
      </c>
      <c r="I70" s="16">
        <f t="shared" si="25"/>
        <v>1832</v>
      </c>
      <c r="J70" s="16">
        <f>SUM(H70:I70)</f>
        <v>2059</v>
      </c>
    </row>
    <row r="71" spans="1:10" ht="12.75">
      <c r="A71" s="2" t="s">
        <v>39</v>
      </c>
      <c r="B71" s="17">
        <f t="shared" si="23"/>
        <v>274</v>
      </c>
      <c r="C71" s="16">
        <f t="shared" si="23"/>
        <v>3507</v>
      </c>
      <c r="D71" s="16">
        <f>SUM(B71:C71)</f>
        <v>3781</v>
      </c>
      <c r="E71" s="17">
        <f t="shared" si="24"/>
        <v>221</v>
      </c>
      <c r="F71" s="16">
        <f t="shared" si="24"/>
        <v>1567</v>
      </c>
      <c r="G71" s="16">
        <f>SUM(E71:F71)</f>
        <v>1788</v>
      </c>
      <c r="H71" s="17">
        <f t="shared" si="25"/>
        <v>495</v>
      </c>
      <c r="I71" s="16">
        <f t="shared" si="25"/>
        <v>5074</v>
      </c>
      <c r="J71" s="16">
        <f>SUM(H71:I71)</f>
        <v>5569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28</v>
      </c>
      <c r="D72" s="16">
        <f>SUM(B72:C72)</f>
        <v>29</v>
      </c>
      <c r="E72" s="17">
        <f t="shared" si="24"/>
        <v>0</v>
      </c>
      <c r="F72" s="16">
        <f t="shared" si="24"/>
        <v>10</v>
      </c>
      <c r="G72" s="16">
        <f>SUM(E72:F72)</f>
        <v>10</v>
      </c>
      <c r="H72" s="17">
        <f t="shared" si="25"/>
        <v>1</v>
      </c>
      <c r="I72" s="16">
        <f t="shared" si="25"/>
        <v>38</v>
      </c>
      <c r="J72" s="16">
        <f>SUM(H72:I72)</f>
        <v>39</v>
      </c>
    </row>
    <row r="73" spans="1:10" ht="12.75">
      <c r="A73" s="2" t="s">
        <v>41</v>
      </c>
      <c r="B73" s="17">
        <f t="shared" si="23"/>
        <v>104</v>
      </c>
      <c r="C73" s="16">
        <f t="shared" si="23"/>
        <v>1173</v>
      </c>
      <c r="D73" s="16">
        <f>SUM(B73:C73)</f>
        <v>1277</v>
      </c>
      <c r="E73" s="17">
        <f t="shared" si="24"/>
        <v>75</v>
      </c>
      <c r="F73" s="16">
        <f t="shared" si="24"/>
        <v>561</v>
      </c>
      <c r="G73" s="16">
        <f>SUM(E73:F73)</f>
        <v>636</v>
      </c>
      <c r="H73" s="17">
        <f t="shared" si="25"/>
        <v>179</v>
      </c>
      <c r="I73" s="16">
        <f t="shared" si="25"/>
        <v>1734</v>
      </c>
      <c r="J73" s="16">
        <f>SUM(H73:I73)</f>
        <v>1913</v>
      </c>
    </row>
    <row r="74" spans="1:10" s="1" customFormat="1" ht="12.75">
      <c r="A74" s="13" t="s">
        <v>5</v>
      </c>
      <c r="B74" s="19">
        <f>SUM(B70:B73)</f>
        <v>503</v>
      </c>
      <c r="C74" s="20">
        <f>SUM(C70:C73)</f>
        <v>5875</v>
      </c>
      <c r="D74" s="20">
        <f>SUM(B74:C74)</f>
        <v>6378</v>
      </c>
      <c r="E74" s="19">
        <f>SUM(E70:E73)</f>
        <v>399</v>
      </c>
      <c r="F74" s="20">
        <f>SUM(F70:F73)</f>
        <v>2803</v>
      </c>
      <c r="G74" s="20">
        <f>SUM(E74:F74)</f>
        <v>3202</v>
      </c>
      <c r="H74" s="19">
        <f>SUM(H70:H73)</f>
        <v>902</v>
      </c>
      <c r="I74" s="20">
        <f>SUM(I70:I73)</f>
        <v>8678</v>
      </c>
      <c r="J74" s="20">
        <f>SUM(J70:J73)</f>
        <v>9580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10" sqref="A110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28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55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51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17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18</v>
      </c>
      <c r="B13" s="77">
        <f aca="true" t="shared" si="0" ref="B13:C21">SUM(B36,B52,B68,B84)</f>
        <v>0</v>
      </c>
      <c r="C13" s="78">
        <f t="shared" si="0"/>
        <v>0</v>
      </c>
      <c r="D13" s="78">
        <f aca="true" t="shared" si="1" ref="D13:J13">SUM(D36,D52,D68,D84)</f>
        <v>0</v>
      </c>
      <c r="E13" s="77">
        <f t="shared" si="1"/>
        <v>55</v>
      </c>
      <c r="F13" s="78">
        <f t="shared" si="1"/>
        <v>137</v>
      </c>
      <c r="G13" s="78">
        <f t="shared" si="1"/>
        <v>192</v>
      </c>
      <c r="H13" s="77">
        <f t="shared" si="1"/>
        <v>55</v>
      </c>
      <c r="I13" s="78">
        <f t="shared" si="1"/>
        <v>137</v>
      </c>
      <c r="J13" s="78">
        <f t="shared" si="1"/>
        <v>192</v>
      </c>
    </row>
    <row r="14" spans="1:10" ht="12" customHeight="1">
      <c r="A14" s="65" t="s">
        <v>19</v>
      </c>
      <c r="B14" s="77">
        <f t="shared" si="0"/>
        <v>9</v>
      </c>
      <c r="C14" s="78">
        <f t="shared" si="0"/>
        <v>21</v>
      </c>
      <c r="D14" s="78">
        <f aca="true" t="shared" si="2" ref="D14:J14">SUM(D37,D53,D69,D85)</f>
        <v>30</v>
      </c>
      <c r="E14" s="77">
        <f t="shared" si="2"/>
        <v>86</v>
      </c>
      <c r="F14" s="78">
        <f t="shared" si="2"/>
        <v>343</v>
      </c>
      <c r="G14" s="78">
        <f t="shared" si="2"/>
        <v>429</v>
      </c>
      <c r="H14" s="77">
        <f t="shared" si="2"/>
        <v>95</v>
      </c>
      <c r="I14" s="78">
        <f t="shared" si="2"/>
        <v>364</v>
      </c>
      <c r="J14" s="78">
        <f t="shared" si="2"/>
        <v>459</v>
      </c>
    </row>
    <row r="15" spans="1:10" ht="12" customHeight="1">
      <c r="A15" s="65" t="s">
        <v>20</v>
      </c>
      <c r="B15" s="77">
        <f t="shared" si="0"/>
        <v>42</v>
      </c>
      <c r="C15" s="78">
        <f t="shared" si="0"/>
        <v>249</v>
      </c>
      <c r="D15" s="78">
        <f aca="true" t="shared" si="3" ref="D15:J15">SUM(D38,D54,D70,D86)</f>
        <v>291</v>
      </c>
      <c r="E15" s="77">
        <f t="shared" si="3"/>
        <v>56</v>
      </c>
      <c r="F15" s="78">
        <f t="shared" si="3"/>
        <v>285</v>
      </c>
      <c r="G15" s="78">
        <f t="shared" si="3"/>
        <v>341</v>
      </c>
      <c r="H15" s="77">
        <f t="shared" si="3"/>
        <v>98</v>
      </c>
      <c r="I15" s="78">
        <f t="shared" si="3"/>
        <v>534</v>
      </c>
      <c r="J15" s="78">
        <f t="shared" si="3"/>
        <v>632</v>
      </c>
    </row>
    <row r="16" spans="1:10" ht="12" customHeight="1">
      <c r="A16" s="65" t="s">
        <v>21</v>
      </c>
      <c r="B16" s="77">
        <f t="shared" si="0"/>
        <v>79</v>
      </c>
      <c r="C16" s="78">
        <f t="shared" si="0"/>
        <v>482</v>
      </c>
      <c r="D16" s="78">
        <f aca="true" t="shared" si="4" ref="D16:J16">SUM(D39,D55,D71,D87)</f>
        <v>561</v>
      </c>
      <c r="E16" s="77">
        <f t="shared" si="4"/>
        <v>48</v>
      </c>
      <c r="F16" s="78">
        <f t="shared" si="4"/>
        <v>310</v>
      </c>
      <c r="G16" s="78">
        <f t="shared" si="4"/>
        <v>358</v>
      </c>
      <c r="H16" s="77">
        <f t="shared" si="4"/>
        <v>127</v>
      </c>
      <c r="I16" s="78">
        <f t="shared" si="4"/>
        <v>792</v>
      </c>
      <c r="J16" s="78">
        <f t="shared" si="4"/>
        <v>919</v>
      </c>
    </row>
    <row r="17" spans="1:10" ht="12" customHeight="1">
      <c r="A17" s="65" t="s">
        <v>22</v>
      </c>
      <c r="B17" s="77">
        <f t="shared" si="0"/>
        <v>46</v>
      </c>
      <c r="C17" s="78">
        <f t="shared" si="0"/>
        <v>455</v>
      </c>
      <c r="D17" s="78">
        <f aca="true" t="shared" si="5" ref="D17:J17">SUM(D40,D56,D72,D88)</f>
        <v>501</v>
      </c>
      <c r="E17" s="77">
        <f t="shared" si="5"/>
        <v>36</v>
      </c>
      <c r="F17" s="78">
        <f t="shared" si="5"/>
        <v>279</v>
      </c>
      <c r="G17" s="78">
        <f t="shared" si="5"/>
        <v>315</v>
      </c>
      <c r="H17" s="77">
        <f t="shared" si="5"/>
        <v>82</v>
      </c>
      <c r="I17" s="78">
        <f t="shared" si="5"/>
        <v>734</v>
      </c>
      <c r="J17" s="78">
        <f t="shared" si="5"/>
        <v>816</v>
      </c>
    </row>
    <row r="18" spans="1:10" ht="12" customHeight="1">
      <c r="A18" s="65" t="s">
        <v>23</v>
      </c>
      <c r="B18" s="77">
        <f t="shared" si="0"/>
        <v>39</v>
      </c>
      <c r="C18" s="78">
        <f t="shared" si="0"/>
        <v>685</v>
      </c>
      <c r="D18" s="78">
        <f aca="true" t="shared" si="6" ref="D18:J18">SUM(D41,D57,D73,D89)</f>
        <v>724</v>
      </c>
      <c r="E18" s="77">
        <f t="shared" si="6"/>
        <v>19</v>
      </c>
      <c r="F18" s="78">
        <f t="shared" si="6"/>
        <v>262</v>
      </c>
      <c r="G18" s="78">
        <f t="shared" si="6"/>
        <v>281</v>
      </c>
      <c r="H18" s="77">
        <f t="shared" si="6"/>
        <v>58</v>
      </c>
      <c r="I18" s="78">
        <f t="shared" si="6"/>
        <v>947</v>
      </c>
      <c r="J18" s="78">
        <f t="shared" si="6"/>
        <v>1005</v>
      </c>
    </row>
    <row r="19" spans="1:10" ht="12" customHeight="1">
      <c r="A19" s="65" t="s">
        <v>24</v>
      </c>
      <c r="B19" s="77">
        <f t="shared" si="0"/>
        <v>56</v>
      </c>
      <c r="C19" s="78">
        <f t="shared" si="0"/>
        <v>1062</v>
      </c>
      <c r="D19" s="78">
        <f aca="true" t="shared" si="7" ref="D19:J19">SUM(D42,D58,D74,D90)</f>
        <v>1118</v>
      </c>
      <c r="E19" s="77">
        <f t="shared" si="7"/>
        <v>23</v>
      </c>
      <c r="F19" s="78">
        <f t="shared" si="7"/>
        <v>186</v>
      </c>
      <c r="G19" s="78">
        <f t="shared" si="7"/>
        <v>209</v>
      </c>
      <c r="H19" s="77">
        <f t="shared" si="7"/>
        <v>79</v>
      </c>
      <c r="I19" s="78">
        <f t="shared" si="7"/>
        <v>1248</v>
      </c>
      <c r="J19" s="78">
        <f t="shared" si="7"/>
        <v>1327</v>
      </c>
    </row>
    <row r="20" spans="1:10" ht="12" customHeight="1">
      <c r="A20" s="65" t="s">
        <v>25</v>
      </c>
      <c r="B20" s="77">
        <f t="shared" si="0"/>
        <v>77</v>
      </c>
      <c r="C20" s="78">
        <f t="shared" si="0"/>
        <v>845</v>
      </c>
      <c r="D20" s="78">
        <f aca="true" t="shared" si="8" ref="D20:J20">SUM(D43,D59,D75,D91)</f>
        <v>922</v>
      </c>
      <c r="E20" s="77">
        <f t="shared" si="8"/>
        <v>17</v>
      </c>
      <c r="F20" s="78">
        <f t="shared" si="8"/>
        <v>66</v>
      </c>
      <c r="G20" s="78">
        <f t="shared" si="8"/>
        <v>83</v>
      </c>
      <c r="H20" s="77">
        <f t="shared" si="8"/>
        <v>94</v>
      </c>
      <c r="I20" s="78">
        <f t="shared" si="8"/>
        <v>911</v>
      </c>
      <c r="J20" s="78">
        <f t="shared" si="8"/>
        <v>1005</v>
      </c>
    </row>
    <row r="21" spans="1:10" ht="12" customHeight="1">
      <c r="A21" s="65" t="s">
        <v>26</v>
      </c>
      <c r="B21" s="77">
        <f t="shared" si="0"/>
        <v>19</v>
      </c>
      <c r="C21" s="78">
        <f t="shared" si="0"/>
        <v>237</v>
      </c>
      <c r="D21" s="80">
        <f aca="true" t="shared" si="9" ref="D21:J21">SUM(D44,D60,D76,D92)</f>
        <v>256</v>
      </c>
      <c r="E21" s="77">
        <f t="shared" si="9"/>
        <v>12</v>
      </c>
      <c r="F21" s="78">
        <f t="shared" si="9"/>
        <v>26</v>
      </c>
      <c r="G21" s="80">
        <f t="shared" si="9"/>
        <v>38</v>
      </c>
      <c r="H21" s="77">
        <f t="shared" si="9"/>
        <v>31</v>
      </c>
      <c r="I21" s="78">
        <f t="shared" si="9"/>
        <v>263</v>
      </c>
      <c r="J21" s="80">
        <f t="shared" si="9"/>
        <v>294</v>
      </c>
    </row>
    <row r="22" spans="1:10" ht="12" customHeight="1">
      <c r="A22" s="81" t="s">
        <v>5</v>
      </c>
      <c r="B22" s="82">
        <f aca="true" t="shared" si="10" ref="B22:J22">SUM(B45,B61,B77,B93)</f>
        <v>367</v>
      </c>
      <c r="C22" s="83">
        <f t="shared" si="10"/>
        <v>4036</v>
      </c>
      <c r="D22" s="83">
        <f t="shared" si="10"/>
        <v>4403</v>
      </c>
      <c r="E22" s="82">
        <f t="shared" si="10"/>
        <v>352</v>
      </c>
      <c r="F22" s="83">
        <f t="shared" si="10"/>
        <v>1894</v>
      </c>
      <c r="G22" s="83">
        <f t="shared" si="10"/>
        <v>2246</v>
      </c>
      <c r="H22" s="82">
        <f t="shared" si="10"/>
        <v>719</v>
      </c>
      <c r="I22" s="83">
        <f t="shared" si="10"/>
        <v>5930</v>
      </c>
      <c r="J22" s="83">
        <f t="shared" si="10"/>
        <v>6649</v>
      </c>
    </row>
    <row r="23" ht="9" customHeight="1"/>
    <row r="24" spans="1:10" ht="12" customHeight="1">
      <c r="A24" s="64" t="s">
        <v>52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28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54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29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17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18</v>
      </c>
      <c r="B36" s="77">
        <v>0</v>
      </c>
      <c r="C36" s="78">
        <v>0</v>
      </c>
      <c r="D36" s="78">
        <f aca="true" t="shared" si="11" ref="D36:D44">SUM(B36:C36)</f>
        <v>0</v>
      </c>
      <c r="E36" s="77">
        <v>13</v>
      </c>
      <c r="F36" s="78">
        <v>37</v>
      </c>
      <c r="G36" s="78">
        <f aca="true" t="shared" si="12" ref="G36:G44">SUM(E36:F36)</f>
        <v>50</v>
      </c>
      <c r="H36" s="77">
        <f aca="true" t="shared" si="13" ref="H36:H44">SUM(B36,E36)</f>
        <v>13</v>
      </c>
      <c r="I36" s="78">
        <f aca="true" t="shared" si="14" ref="I36:I44">SUM(C36,F36)</f>
        <v>37</v>
      </c>
      <c r="J36" s="78">
        <f aca="true" t="shared" si="15" ref="J36:J44">SUM(H36:I36)</f>
        <v>50</v>
      </c>
    </row>
    <row r="37" spans="1:10" ht="12" customHeight="1">
      <c r="A37" s="65" t="s">
        <v>19</v>
      </c>
      <c r="B37" s="77">
        <v>3</v>
      </c>
      <c r="C37" s="78">
        <v>5</v>
      </c>
      <c r="D37" s="78">
        <f t="shared" si="11"/>
        <v>8</v>
      </c>
      <c r="E37" s="77">
        <v>26</v>
      </c>
      <c r="F37" s="78">
        <v>80</v>
      </c>
      <c r="G37" s="78">
        <f t="shared" si="12"/>
        <v>106</v>
      </c>
      <c r="H37" s="77">
        <f t="shared" si="13"/>
        <v>29</v>
      </c>
      <c r="I37" s="78">
        <f t="shared" si="14"/>
        <v>85</v>
      </c>
      <c r="J37" s="78">
        <f t="shared" si="15"/>
        <v>114</v>
      </c>
    </row>
    <row r="38" spans="1:10" ht="12" customHeight="1">
      <c r="A38" s="65" t="s">
        <v>20</v>
      </c>
      <c r="B38" s="77">
        <v>3</v>
      </c>
      <c r="C38" s="78">
        <v>40</v>
      </c>
      <c r="D38" s="78">
        <f t="shared" si="11"/>
        <v>43</v>
      </c>
      <c r="E38" s="77">
        <v>16</v>
      </c>
      <c r="F38" s="78">
        <v>58</v>
      </c>
      <c r="G38" s="78">
        <f t="shared" si="12"/>
        <v>74</v>
      </c>
      <c r="H38" s="77">
        <f t="shared" si="13"/>
        <v>19</v>
      </c>
      <c r="I38" s="78">
        <f t="shared" si="14"/>
        <v>98</v>
      </c>
      <c r="J38" s="78">
        <f t="shared" si="15"/>
        <v>117</v>
      </c>
    </row>
    <row r="39" spans="1:10" ht="12" customHeight="1">
      <c r="A39" s="65" t="s">
        <v>21</v>
      </c>
      <c r="B39" s="79">
        <v>18</v>
      </c>
      <c r="C39" s="78">
        <v>96</v>
      </c>
      <c r="D39" s="78">
        <f t="shared" si="11"/>
        <v>114</v>
      </c>
      <c r="E39" s="77">
        <v>9</v>
      </c>
      <c r="F39" s="78">
        <v>74</v>
      </c>
      <c r="G39" s="78">
        <f t="shared" si="12"/>
        <v>83</v>
      </c>
      <c r="H39" s="77">
        <f t="shared" si="13"/>
        <v>27</v>
      </c>
      <c r="I39" s="78">
        <f t="shared" si="14"/>
        <v>170</v>
      </c>
      <c r="J39" s="78">
        <f t="shared" si="15"/>
        <v>197</v>
      </c>
    </row>
    <row r="40" spans="1:10" ht="12" customHeight="1">
      <c r="A40" s="65" t="s">
        <v>22</v>
      </c>
      <c r="B40" s="79">
        <v>7</v>
      </c>
      <c r="C40" s="78">
        <v>81</v>
      </c>
      <c r="D40" s="78">
        <f t="shared" si="11"/>
        <v>88</v>
      </c>
      <c r="E40" s="77">
        <v>6</v>
      </c>
      <c r="F40" s="78">
        <v>61</v>
      </c>
      <c r="G40" s="78">
        <f t="shared" si="12"/>
        <v>67</v>
      </c>
      <c r="H40" s="77">
        <f t="shared" si="13"/>
        <v>13</v>
      </c>
      <c r="I40" s="78">
        <f t="shared" si="14"/>
        <v>142</v>
      </c>
      <c r="J40" s="78">
        <f t="shared" si="15"/>
        <v>155</v>
      </c>
    </row>
    <row r="41" spans="1:10" ht="12" customHeight="1">
      <c r="A41" s="65" t="s">
        <v>23</v>
      </c>
      <c r="B41" s="79">
        <v>10</v>
      </c>
      <c r="C41" s="78">
        <v>89</v>
      </c>
      <c r="D41" s="78">
        <f t="shared" si="11"/>
        <v>99</v>
      </c>
      <c r="E41" s="77">
        <v>5</v>
      </c>
      <c r="F41" s="78">
        <v>62</v>
      </c>
      <c r="G41" s="78">
        <f t="shared" si="12"/>
        <v>67</v>
      </c>
      <c r="H41" s="77">
        <f t="shared" si="13"/>
        <v>15</v>
      </c>
      <c r="I41" s="78">
        <f t="shared" si="14"/>
        <v>151</v>
      </c>
      <c r="J41" s="78">
        <f t="shared" si="15"/>
        <v>166</v>
      </c>
    </row>
    <row r="42" spans="1:10" ht="12" customHeight="1">
      <c r="A42" s="65" t="s">
        <v>24</v>
      </c>
      <c r="B42" s="79">
        <v>3</v>
      </c>
      <c r="C42" s="78">
        <v>118</v>
      </c>
      <c r="D42" s="78">
        <f t="shared" si="11"/>
        <v>121</v>
      </c>
      <c r="E42" s="77">
        <v>8</v>
      </c>
      <c r="F42" s="78">
        <v>45</v>
      </c>
      <c r="G42" s="78">
        <f t="shared" si="12"/>
        <v>53</v>
      </c>
      <c r="H42" s="77">
        <f t="shared" si="13"/>
        <v>11</v>
      </c>
      <c r="I42" s="78">
        <f t="shared" si="14"/>
        <v>163</v>
      </c>
      <c r="J42" s="78">
        <f t="shared" si="15"/>
        <v>174</v>
      </c>
    </row>
    <row r="43" spans="1:10" ht="12" customHeight="1">
      <c r="A43" s="65" t="s">
        <v>25</v>
      </c>
      <c r="B43" s="79">
        <v>19</v>
      </c>
      <c r="C43" s="78">
        <v>139</v>
      </c>
      <c r="D43" s="78">
        <f t="shared" si="11"/>
        <v>158</v>
      </c>
      <c r="E43" s="77">
        <v>5</v>
      </c>
      <c r="F43" s="78">
        <v>16</v>
      </c>
      <c r="G43" s="78">
        <f t="shared" si="12"/>
        <v>21</v>
      </c>
      <c r="H43" s="77">
        <f t="shared" si="13"/>
        <v>24</v>
      </c>
      <c r="I43" s="78">
        <f t="shared" si="14"/>
        <v>155</v>
      </c>
      <c r="J43" s="78">
        <f t="shared" si="15"/>
        <v>179</v>
      </c>
    </row>
    <row r="44" spans="1:10" ht="12" customHeight="1">
      <c r="A44" s="65" t="s">
        <v>26</v>
      </c>
      <c r="B44" s="79">
        <v>10</v>
      </c>
      <c r="C44" s="78">
        <v>57</v>
      </c>
      <c r="D44" s="80">
        <f t="shared" si="11"/>
        <v>67</v>
      </c>
      <c r="E44" s="77">
        <v>4</v>
      </c>
      <c r="F44" s="78">
        <v>5</v>
      </c>
      <c r="G44" s="80">
        <f t="shared" si="12"/>
        <v>9</v>
      </c>
      <c r="H44" s="77">
        <f t="shared" si="13"/>
        <v>14</v>
      </c>
      <c r="I44" s="78">
        <f t="shared" si="14"/>
        <v>62</v>
      </c>
      <c r="J44" s="80">
        <f t="shared" si="15"/>
        <v>76</v>
      </c>
    </row>
    <row r="45" spans="1:10" ht="12" customHeight="1">
      <c r="A45" s="81" t="s">
        <v>5</v>
      </c>
      <c r="B45" s="82">
        <f>SUM(B36:B44)</f>
        <v>73</v>
      </c>
      <c r="C45" s="83">
        <f>SUM(C36:C44)</f>
        <v>625</v>
      </c>
      <c r="D45" s="83">
        <f aca="true" t="shared" si="16" ref="D45:J45">SUM(D36:D44)</f>
        <v>698</v>
      </c>
      <c r="E45" s="82">
        <f t="shared" si="16"/>
        <v>92</v>
      </c>
      <c r="F45" s="83">
        <f t="shared" si="16"/>
        <v>438</v>
      </c>
      <c r="G45" s="83">
        <f t="shared" si="16"/>
        <v>530</v>
      </c>
      <c r="H45" s="82">
        <f t="shared" si="16"/>
        <v>165</v>
      </c>
      <c r="I45" s="83">
        <f t="shared" si="16"/>
        <v>1063</v>
      </c>
      <c r="J45" s="83">
        <f t="shared" si="16"/>
        <v>1228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17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18</v>
      </c>
      <c r="B52" s="77">
        <v>0</v>
      </c>
      <c r="C52" s="78">
        <v>0</v>
      </c>
      <c r="D52" s="78">
        <f>SUM(B52:C52)</f>
        <v>0</v>
      </c>
      <c r="E52" s="77">
        <v>36</v>
      </c>
      <c r="F52" s="78">
        <v>76</v>
      </c>
      <c r="G52" s="78">
        <f aca="true" t="shared" si="17" ref="G52:G60">SUM(E52:F52)</f>
        <v>112</v>
      </c>
      <c r="H52" s="77">
        <f>SUM(B52,E52)</f>
        <v>36</v>
      </c>
      <c r="I52" s="78">
        <f>SUM(C52,F52)</f>
        <v>76</v>
      </c>
      <c r="J52" s="78">
        <f aca="true" t="shared" si="18" ref="J52:J60">SUM(H52:I52)</f>
        <v>112</v>
      </c>
    </row>
    <row r="53" spans="1:10" ht="12" customHeight="1">
      <c r="A53" s="65" t="s">
        <v>19</v>
      </c>
      <c r="B53" s="77">
        <v>3</v>
      </c>
      <c r="C53" s="78">
        <v>11</v>
      </c>
      <c r="D53" s="78">
        <f aca="true" t="shared" si="19" ref="D53:D60">SUM(B53:C53)</f>
        <v>14</v>
      </c>
      <c r="E53" s="77">
        <v>40</v>
      </c>
      <c r="F53" s="78">
        <v>164</v>
      </c>
      <c r="G53" s="78">
        <f t="shared" si="17"/>
        <v>204</v>
      </c>
      <c r="H53" s="77">
        <f aca="true" t="shared" si="20" ref="H53:I60">SUM(B53,E53)</f>
        <v>43</v>
      </c>
      <c r="I53" s="78">
        <f t="shared" si="20"/>
        <v>175</v>
      </c>
      <c r="J53" s="78">
        <f t="shared" si="18"/>
        <v>218</v>
      </c>
    </row>
    <row r="54" spans="1:10" ht="12" customHeight="1">
      <c r="A54" s="65" t="s">
        <v>20</v>
      </c>
      <c r="B54" s="77">
        <v>29</v>
      </c>
      <c r="C54" s="78">
        <v>150</v>
      </c>
      <c r="D54" s="78">
        <f t="shared" si="19"/>
        <v>179</v>
      </c>
      <c r="E54" s="77">
        <v>27</v>
      </c>
      <c r="F54" s="78">
        <v>150</v>
      </c>
      <c r="G54" s="78">
        <f t="shared" si="17"/>
        <v>177</v>
      </c>
      <c r="H54" s="77">
        <f t="shared" si="20"/>
        <v>56</v>
      </c>
      <c r="I54" s="78">
        <f t="shared" si="20"/>
        <v>300</v>
      </c>
      <c r="J54" s="78">
        <f t="shared" si="18"/>
        <v>356</v>
      </c>
    </row>
    <row r="55" spans="1:10" ht="12" customHeight="1">
      <c r="A55" s="65" t="s">
        <v>21</v>
      </c>
      <c r="B55" s="79">
        <v>38</v>
      </c>
      <c r="C55" s="78">
        <v>263</v>
      </c>
      <c r="D55" s="78">
        <f t="shared" si="19"/>
        <v>301</v>
      </c>
      <c r="E55" s="77">
        <v>23</v>
      </c>
      <c r="F55" s="78">
        <v>158</v>
      </c>
      <c r="G55" s="78">
        <f t="shared" si="17"/>
        <v>181</v>
      </c>
      <c r="H55" s="77">
        <f t="shared" si="20"/>
        <v>61</v>
      </c>
      <c r="I55" s="78">
        <f t="shared" si="20"/>
        <v>421</v>
      </c>
      <c r="J55" s="78">
        <f t="shared" si="18"/>
        <v>482</v>
      </c>
    </row>
    <row r="56" spans="1:10" ht="12" customHeight="1">
      <c r="A56" s="65" t="s">
        <v>22</v>
      </c>
      <c r="B56" s="79">
        <v>25</v>
      </c>
      <c r="C56" s="78">
        <v>262</v>
      </c>
      <c r="D56" s="78">
        <f t="shared" si="19"/>
        <v>287</v>
      </c>
      <c r="E56" s="77">
        <v>23</v>
      </c>
      <c r="F56" s="78">
        <v>155</v>
      </c>
      <c r="G56" s="78">
        <f t="shared" si="17"/>
        <v>178</v>
      </c>
      <c r="H56" s="77">
        <f t="shared" si="20"/>
        <v>48</v>
      </c>
      <c r="I56" s="78">
        <f t="shared" si="20"/>
        <v>417</v>
      </c>
      <c r="J56" s="78">
        <f t="shared" si="18"/>
        <v>465</v>
      </c>
    </row>
    <row r="57" spans="1:10" ht="12" customHeight="1">
      <c r="A57" s="65" t="s">
        <v>23</v>
      </c>
      <c r="B57" s="79">
        <v>20</v>
      </c>
      <c r="C57" s="78">
        <v>415</v>
      </c>
      <c r="D57" s="78">
        <f t="shared" si="19"/>
        <v>435</v>
      </c>
      <c r="E57" s="77">
        <v>12</v>
      </c>
      <c r="F57" s="78">
        <v>155</v>
      </c>
      <c r="G57" s="78">
        <f t="shared" si="17"/>
        <v>167</v>
      </c>
      <c r="H57" s="77">
        <f t="shared" si="20"/>
        <v>32</v>
      </c>
      <c r="I57" s="78">
        <f t="shared" si="20"/>
        <v>570</v>
      </c>
      <c r="J57" s="78">
        <f t="shared" si="18"/>
        <v>602</v>
      </c>
    </row>
    <row r="58" spans="1:10" ht="12" customHeight="1">
      <c r="A58" s="65" t="s">
        <v>24</v>
      </c>
      <c r="B58" s="79">
        <v>34</v>
      </c>
      <c r="C58" s="78">
        <v>705</v>
      </c>
      <c r="D58" s="78">
        <f t="shared" si="19"/>
        <v>739</v>
      </c>
      <c r="E58" s="77">
        <v>12</v>
      </c>
      <c r="F58" s="78">
        <v>103</v>
      </c>
      <c r="G58" s="78">
        <f t="shared" si="17"/>
        <v>115</v>
      </c>
      <c r="H58" s="77">
        <f t="shared" si="20"/>
        <v>46</v>
      </c>
      <c r="I58" s="78">
        <f t="shared" si="20"/>
        <v>808</v>
      </c>
      <c r="J58" s="78">
        <f t="shared" si="18"/>
        <v>854</v>
      </c>
    </row>
    <row r="59" spans="1:10" ht="12" customHeight="1">
      <c r="A59" s="65" t="s">
        <v>25</v>
      </c>
      <c r="B59" s="79">
        <v>45</v>
      </c>
      <c r="C59" s="78">
        <v>520</v>
      </c>
      <c r="D59" s="78">
        <f t="shared" si="19"/>
        <v>565</v>
      </c>
      <c r="E59" s="77">
        <v>9</v>
      </c>
      <c r="F59" s="78">
        <v>35</v>
      </c>
      <c r="G59" s="78">
        <f t="shared" si="17"/>
        <v>44</v>
      </c>
      <c r="H59" s="77">
        <f t="shared" si="20"/>
        <v>54</v>
      </c>
      <c r="I59" s="78">
        <f t="shared" si="20"/>
        <v>555</v>
      </c>
      <c r="J59" s="78">
        <f t="shared" si="18"/>
        <v>609</v>
      </c>
    </row>
    <row r="60" spans="1:10" ht="12" customHeight="1">
      <c r="A60" s="65" t="s">
        <v>26</v>
      </c>
      <c r="B60" s="79">
        <v>5</v>
      </c>
      <c r="C60" s="78">
        <v>142</v>
      </c>
      <c r="D60" s="80">
        <f t="shared" si="19"/>
        <v>147</v>
      </c>
      <c r="E60" s="77">
        <v>5</v>
      </c>
      <c r="F60" s="78">
        <v>18</v>
      </c>
      <c r="G60" s="80">
        <f t="shared" si="17"/>
        <v>23</v>
      </c>
      <c r="H60" s="77">
        <f t="shared" si="20"/>
        <v>10</v>
      </c>
      <c r="I60" s="78">
        <f t="shared" si="20"/>
        <v>160</v>
      </c>
      <c r="J60" s="80">
        <f t="shared" si="18"/>
        <v>170</v>
      </c>
    </row>
    <row r="61" spans="1:10" ht="12" customHeight="1">
      <c r="A61" s="81" t="s">
        <v>5</v>
      </c>
      <c r="B61" s="82">
        <f>SUM(B52:B60)</f>
        <v>199</v>
      </c>
      <c r="C61" s="83">
        <f aca="true" t="shared" si="21" ref="C61:J61">SUM(C52:C60)</f>
        <v>2468</v>
      </c>
      <c r="D61" s="83">
        <f t="shared" si="21"/>
        <v>2667</v>
      </c>
      <c r="E61" s="82">
        <f t="shared" si="21"/>
        <v>187</v>
      </c>
      <c r="F61" s="83">
        <f t="shared" si="21"/>
        <v>1014</v>
      </c>
      <c r="G61" s="83">
        <f t="shared" si="21"/>
        <v>1201</v>
      </c>
      <c r="H61" s="82">
        <f t="shared" si="21"/>
        <v>386</v>
      </c>
      <c r="I61" s="83">
        <f t="shared" si="21"/>
        <v>3482</v>
      </c>
      <c r="J61" s="83">
        <f t="shared" si="21"/>
        <v>3868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17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18</v>
      </c>
      <c r="B68" s="77">
        <v>0</v>
      </c>
      <c r="C68" s="78">
        <v>0</v>
      </c>
      <c r="D68" s="78">
        <f>SUM(B68:C68)</f>
        <v>0</v>
      </c>
      <c r="E68" s="77">
        <v>0</v>
      </c>
      <c r="F68" s="78">
        <v>0</v>
      </c>
      <c r="G68" s="78">
        <f aca="true" t="shared" si="22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3" ref="J68:J76">SUM(H68:I68)</f>
        <v>0</v>
      </c>
    </row>
    <row r="69" spans="1:10" ht="12" customHeight="1">
      <c r="A69" s="65" t="s">
        <v>19</v>
      </c>
      <c r="B69" s="77">
        <v>0</v>
      </c>
      <c r="C69" s="78">
        <v>0</v>
      </c>
      <c r="D69" s="78">
        <f aca="true" t="shared" si="24" ref="D69:D76">SUM(B69:C69)</f>
        <v>0</v>
      </c>
      <c r="E69" s="77">
        <v>0</v>
      </c>
      <c r="F69" s="78">
        <v>0</v>
      </c>
      <c r="G69" s="78">
        <f t="shared" si="22"/>
        <v>0</v>
      </c>
      <c r="H69" s="77">
        <f aca="true" t="shared" si="25" ref="H69:I76">SUM(B69,E69)</f>
        <v>0</v>
      </c>
      <c r="I69" s="78">
        <f t="shared" si="25"/>
        <v>0</v>
      </c>
      <c r="J69" s="78">
        <f t="shared" si="23"/>
        <v>0</v>
      </c>
    </row>
    <row r="70" spans="1:10" ht="12" customHeight="1">
      <c r="A70" s="65" t="s">
        <v>20</v>
      </c>
      <c r="B70" s="77">
        <v>0</v>
      </c>
      <c r="C70" s="78">
        <v>0</v>
      </c>
      <c r="D70" s="78">
        <f t="shared" si="24"/>
        <v>0</v>
      </c>
      <c r="E70" s="77">
        <v>0</v>
      </c>
      <c r="F70" s="78">
        <v>0</v>
      </c>
      <c r="G70" s="78">
        <f t="shared" si="22"/>
        <v>0</v>
      </c>
      <c r="H70" s="77">
        <f t="shared" si="25"/>
        <v>0</v>
      </c>
      <c r="I70" s="78">
        <f t="shared" si="25"/>
        <v>0</v>
      </c>
      <c r="J70" s="78">
        <f t="shared" si="23"/>
        <v>0</v>
      </c>
    </row>
    <row r="71" spans="1:10" ht="12" customHeight="1">
      <c r="A71" s="65" t="s">
        <v>21</v>
      </c>
      <c r="B71" s="79">
        <v>0</v>
      </c>
      <c r="C71" s="78">
        <v>2</v>
      </c>
      <c r="D71" s="78">
        <f t="shared" si="24"/>
        <v>2</v>
      </c>
      <c r="E71" s="77">
        <v>0</v>
      </c>
      <c r="F71" s="78">
        <v>0</v>
      </c>
      <c r="G71" s="78">
        <f t="shared" si="22"/>
        <v>0</v>
      </c>
      <c r="H71" s="77">
        <f t="shared" si="25"/>
        <v>0</v>
      </c>
      <c r="I71" s="78">
        <f t="shared" si="25"/>
        <v>2</v>
      </c>
      <c r="J71" s="78">
        <f t="shared" si="23"/>
        <v>2</v>
      </c>
    </row>
    <row r="72" spans="1:10" ht="12" customHeight="1">
      <c r="A72" s="65" t="s">
        <v>22</v>
      </c>
      <c r="B72" s="79">
        <v>0</v>
      </c>
      <c r="C72" s="78">
        <v>0</v>
      </c>
      <c r="D72" s="78">
        <f t="shared" si="24"/>
        <v>0</v>
      </c>
      <c r="E72" s="77">
        <v>0</v>
      </c>
      <c r="F72" s="78">
        <v>0</v>
      </c>
      <c r="G72" s="78">
        <f t="shared" si="22"/>
        <v>0</v>
      </c>
      <c r="H72" s="77">
        <f t="shared" si="25"/>
        <v>0</v>
      </c>
      <c r="I72" s="78">
        <f t="shared" si="25"/>
        <v>0</v>
      </c>
      <c r="J72" s="78">
        <f t="shared" si="23"/>
        <v>0</v>
      </c>
    </row>
    <row r="73" spans="1:10" ht="12" customHeight="1">
      <c r="A73" s="65" t="s">
        <v>23</v>
      </c>
      <c r="B73" s="79">
        <v>0</v>
      </c>
      <c r="C73" s="78">
        <v>0</v>
      </c>
      <c r="D73" s="78">
        <f t="shared" si="24"/>
        <v>0</v>
      </c>
      <c r="E73" s="77">
        <v>0</v>
      </c>
      <c r="F73" s="78">
        <v>0</v>
      </c>
      <c r="G73" s="78">
        <f t="shared" si="22"/>
        <v>0</v>
      </c>
      <c r="H73" s="77">
        <f t="shared" si="25"/>
        <v>0</v>
      </c>
      <c r="I73" s="78">
        <f t="shared" si="25"/>
        <v>0</v>
      </c>
      <c r="J73" s="78">
        <f t="shared" si="23"/>
        <v>0</v>
      </c>
    </row>
    <row r="74" spans="1:10" ht="12" customHeight="1">
      <c r="A74" s="65" t="s">
        <v>24</v>
      </c>
      <c r="B74" s="79">
        <v>0</v>
      </c>
      <c r="C74" s="78">
        <v>2</v>
      </c>
      <c r="D74" s="78">
        <f t="shared" si="24"/>
        <v>2</v>
      </c>
      <c r="E74" s="77">
        <v>0</v>
      </c>
      <c r="F74" s="78">
        <v>0</v>
      </c>
      <c r="G74" s="78">
        <f t="shared" si="22"/>
        <v>0</v>
      </c>
      <c r="H74" s="77">
        <f t="shared" si="25"/>
        <v>0</v>
      </c>
      <c r="I74" s="78">
        <f t="shared" si="25"/>
        <v>2</v>
      </c>
      <c r="J74" s="78">
        <f t="shared" si="23"/>
        <v>2</v>
      </c>
    </row>
    <row r="75" spans="1:10" ht="12" customHeight="1">
      <c r="A75" s="65" t="s">
        <v>25</v>
      </c>
      <c r="B75" s="79">
        <v>0</v>
      </c>
      <c r="C75" s="78">
        <v>0</v>
      </c>
      <c r="D75" s="78">
        <f t="shared" si="24"/>
        <v>0</v>
      </c>
      <c r="E75" s="77">
        <v>0</v>
      </c>
      <c r="F75" s="78">
        <v>0</v>
      </c>
      <c r="G75" s="78">
        <f t="shared" si="22"/>
        <v>0</v>
      </c>
      <c r="H75" s="77">
        <f t="shared" si="25"/>
        <v>0</v>
      </c>
      <c r="I75" s="78">
        <f t="shared" si="25"/>
        <v>0</v>
      </c>
      <c r="J75" s="78">
        <f t="shared" si="23"/>
        <v>0</v>
      </c>
    </row>
    <row r="76" spans="1:10" ht="12" customHeight="1">
      <c r="A76" s="65" t="s">
        <v>26</v>
      </c>
      <c r="B76" s="79">
        <v>0</v>
      </c>
      <c r="C76" s="78">
        <v>0</v>
      </c>
      <c r="D76" s="80">
        <f t="shared" si="24"/>
        <v>0</v>
      </c>
      <c r="E76" s="77">
        <v>0</v>
      </c>
      <c r="F76" s="78">
        <v>0</v>
      </c>
      <c r="G76" s="80">
        <f t="shared" si="22"/>
        <v>0</v>
      </c>
      <c r="H76" s="77">
        <f t="shared" si="25"/>
        <v>0</v>
      </c>
      <c r="I76" s="78">
        <f t="shared" si="25"/>
        <v>0</v>
      </c>
      <c r="J76" s="80">
        <f t="shared" si="23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6" ref="C77:J77">SUM(C68:C76)</f>
        <v>4</v>
      </c>
      <c r="D77" s="83">
        <f t="shared" si="26"/>
        <v>4</v>
      </c>
      <c r="E77" s="82">
        <f t="shared" si="26"/>
        <v>0</v>
      </c>
      <c r="F77" s="83">
        <f t="shared" si="26"/>
        <v>0</v>
      </c>
      <c r="G77" s="83">
        <f t="shared" si="26"/>
        <v>0</v>
      </c>
      <c r="H77" s="82">
        <f t="shared" si="26"/>
        <v>0</v>
      </c>
      <c r="I77" s="83">
        <f t="shared" si="26"/>
        <v>4</v>
      </c>
      <c r="J77" s="83">
        <f t="shared" si="26"/>
        <v>4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17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18</v>
      </c>
      <c r="B84" s="77">
        <v>0</v>
      </c>
      <c r="C84" s="78">
        <v>0</v>
      </c>
      <c r="D84" s="78">
        <f>SUM(B84:C84)</f>
        <v>0</v>
      </c>
      <c r="E84" s="77">
        <v>6</v>
      </c>
      <c r="F84" s="78">
        <v>24</v>
      </c>
      <c r="G84" s="78">
        <f aca="true" t="shared" si="27" ref="G84:G92">SUM(E84:F84)</f>
        <v>30</v>
      </c>
      <c r="H84" s="77">
        <f>SUM(B84,E84)</f>
        <v>6</v>
      </c>
      <c r="I84" s="78">
        <f>SUM(C84,F84)</f>
        <v>24</v>
      </c>
      <c r="J84" s="78">
        <f aca="true" t="shared" si="28" ref="J84:J92">SUM(H84:I84)</f>
        <v>30</v>
      </c>
    </row>
    <row r="85" spans="1:10" ht="12" customHeight="1">
      <c r="A85" s="65" t="s">
        <v>19</v>
      </c>
      <c r="B85" s="77">
        <v>3</v>
      </c>
      <c r="C85" s="78">
        <v>5</v>
      </c>
      <c r="D85" s="78">
        <f aca="true" t="shared" si="29" ref="D85:D92">SUM(B85:C85)</f>
        <v>8</v>
      </c>
      <c r="E85" s="77">
        <v>20</v>
      </c>
      <c r="F85" s="78">
        <v>99</v>
      </c>
      <c r="G85" s="78">
        <f t="shared" si="27"/>
        <v>119</v>
      </c>
      <c r="H85" s="77">
        <f aca="true" t="shared" si="30" ref="H85:I92">SUM(B85,E85)</f>
        <v>23</v>
      </c>
      <c r="I85" s="78">
        <f t="shared" si="30"/>
        <v>104</v>
      </c>
      <c r="J85" s="78">
        <f t="shared" si="28"/>
        <v>127</v>
      </c>
    </row>
    <row r="86" spans="1:10" ht="12" customHeight="1">
      <c r="A86" s="65" t="s">
        <v>20</v>
      </c>
      <c r="B86" s="77">
        <v>10</v>
      </c>
      <c r="C86" s="78">
        <v>59</v>
      </c>
      <c r="D86" s="78">
        <f t="shared" si="29"/>
        <v>69</v>
      </c>
      <c r="E86" s="77">
        <v>13</v>
      </c>
      <c r="F86" s="78">
        <v>77</v>
      </c>
      <c r="G86" s="78">
        <f t="shared" si="27"/>
        <v>90</v>
      </c>
      <c r="H86" s="77">
        <f t="shared" si="30"/>
        <v>23</v>
      </c>
      <c r="I86" s="78">
        <f t="shared" si="30"/>
        <v>136</v>
      </c>
      <c r="J86" s="78">
        <f t="shared" si="28"/>
        <v>159</v>
      </c>
    </row>
    <row r="87" spans="1:10" ht="12" customHeight="1">
      <c r="A87" s="65" t="s">
        <v>21</v>
      </c>
      <c r="B87" s="79">
        <v>23</v>
      </c>
      <c r="C87" s="78">
        <v>121</v>
      </c>
      <c r="D87" s="78">
        <f t="shared" si="29"/>
        <v>144</v>
      </c>
      <c r="E87" s="77">
        <v>16</v>
      </c>
      <c r="F87" s="78">
        <v>78</v>
      </c>
      <c r="G87" s="78">
        <f t="shared" si="27"/>
        <v>94</v>
      </c>
      <c r="H87" s="77">
        <f t="shared" si="30"/>
        <v>39</v>
      </c>
      <c r="I87" s="78">
        <f t="shared" si="30"/>
        <v>199</v>
      </c>
      <c r="J87" s="78">
        <f t="shared" si="28"/>
        <v>238</v>
      </c>
    </row>
    <row r="88" spans="1:10" ht="12" customHeight="1">
      <c r="A88" s="65" t="s">
        <v>22</v>
      </c>
      <c r="B88" s="79">
        <v>14</v>
      </c>
      <c r="C88" s="78">
        <v>112</v>
      </c>
      <c r="D88" s="78">
        <f t="shared" si="29"/>
        <v>126</v>
      </c>
      <c r="E88" s="77">
        <v>7</v>
      </c>
      <c r="F88" s="78">
        <v>63</v>
      </c>
      <c r="G88" s="78">
        <f t="shared" si="27"/>
        <v>70</v>
      </c>
      <c r="H88" s="77">
        <f t="shared" si="30"/>
        <v>21</v>
      </c>
      <c r="I88" s="78">
        <f t="shared" si="30"/>
        <v>175</v>
      </c>
      <c r="J88" s="78">
        <f t="shared" si="28"/>
        <v>196</v>
      </c>
    </row>
    <row r="89" spans="1:10" ht="12" customHeight="1">
      <c r="A89" s="65" t="s">
        <v>23</v>
      </c>
      <c r="B89" s="79">
        <v>9</v>
      </c>
      <c r="C89" s="78">
        <v>181</v>
      </c>
      <c r="D89" s="78">
        <f t="shared" si="29"/>
        <v>190</v>
      </c>
      <c r="E89" s="77">
        <v>2</v>
      </c>
      <c r="F89" s="78">
        <v>45</v>
      </c>
      <c r="G89" s="78">
        <f t="shared" si="27"/>
        <v>47</v>
      </c>
      <c r="H89" s="77">
        <f t="shared" si="30"/>
        <v>11</v>
      </c>
      <c r="I89" s="78">
        <f t="shared" si="30"/>
        <v>226</v>
      </c>
      <c r="J89" s="78">
        <f t="shared" si="28"/>
        <v>237</v>
      </c>
    </row>
    <row r="90" spans="1:10" ht="12" customHeight="1">
      <c r="A90" s="65" t="s">
        <v>24</v>
      </c>
      <c r="B90" s="79">
        <v>19</v>
      </c>
      <c r="C90" s="78">
        <v>237</v>
      </c>
      <c r="D90" s="78">
        <f t="shared" si="29"/>
        <v>256</v>
      </c>
      <c r="E90" s="77">
        <v>3</v>
      </c>
      <c r="F90" s="78">
        <v>38</v>
      </c>
      <c r="G90" s="78">
        <f t="shared" si="27"/>
        <v>41</v>
      </c>
      <c r="H90" s="77">
        <f t="shared" si="30"/>
        <v>22</v>
      </c>
      <c r="I90" s="78">
        <f t="shared" si="30"/>
        <v>275</v>
      </c>
      <c r="J90" s="78">
        <f t="shared" si="28"/>
        <v>297</v>
      </c>
    </row>
    <row r="91" spans="1:10" ht="12" customHeight="1">
      <c r="A91" s="65" t="s">
        <v>25</v>
      </c>
      <c r="B91" s="79">
        <v>13</v>
      </c>
      <c r="C91" s="78">
        <v>186</v>
      </c>
      <c r="D91" s="78">
        <f t="shared" si="29"/>
        <v>199</v>
      </c>
      <c r="E91" s="77">
        <v>3</v>
      </c>
      <c r="F91" s="78">
        <v>15</v>
      </c>
      <c r="G91" s="78">
        <f t="shared" si="27"/>
        <v>18</v>
      </c>
      <c r="H91" s="77">
        <f t="shared" si="30"/>
        <v>16</v>
      </c>
      <c r="I91" s="78">
        <f t="shared" si="30"/>
        <v>201</v>
      </c>
      <c r="J91" s="78">
        <f t="shared" si="28"/>
        <v>217</v>
      </c>
    </row>
    <row r="92" spans="1:10" ht="12" customHeight="1">
      <c r="A92" s="65" t="s">
        <v>26</v>
      </c>
      <c r="B92" s="79">
        <f>4+0</f>
        <v>4</v>
      </c>
      <c r="C92" s="78">
        <f>37+1</f>
        <v>38</v>
      </c>
      <c r="D92" s="80">
        <f t="shared" si="29"/>
        <v>42</v>
      </c>
      <c r="E92" s="77">
        <f>2+1</f>
        <v>3</v>
      </c>
      <c r="F92" s="78">
        <f>3+0</f>
        <v>3</v>
      </c>
      <c r="G92" s="80">
        <f t="shared" si="27"/>
        <v>6</v>
      </c>
      <c r="H92" s="77">
        <f t="shared" si="30"/>
        <v>7</v>
      </c>
      <c r="I92" s="78">
        <f t="shared" si="30"/>
        <v>41</v>
      </c>
      <c r="J92" s="80">
        <f t="shared" si="28"/>
        <v>48</v>
      </c>
    </row>
    <row r="93" spans="1:10" ht="12" customHeight="1">
      <c r="A93" s="81" t="s">
        <v>5</v>
      </c>
      <c r="B93" s="82">
        <f>SUM(B84:B92)</f>
        <v>95</v>
      </c>
      <c r="C93" s="83">
        <f aca="true" t="shared" si="31" ref="C93:J93">SUM(C84:C92)</f>
        <v>939</v>
      </c>
      <c r="D93" s="83">
        <f t="shared" si="31"/>
        <v>1034</v>
      </c>
      <c r="E93" s="82">
        <f t="shared" si="31"/>
        <v>73</v>
      </c>
      <c r="F93" s="83">
        <f t="shared" si="31"/>
        <v>442</v>
      </c>
      <c r="G93" s="83">
        <f t="shared" si="31"/>
        <v>515</v>
      </c>
      <c r="H93" s="82">
        <f t="shared" si="31"/>
        <v>168</v>
      </c>
      <c r="I93" s="83">
        <f t="shared" si="31"/>
        <v>1381</v>
      </c>
      <c r="J93" s="83">
        <f t="shared" si="31"/>
        <v>1549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6" sqref="A106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28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55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27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51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17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18</v>
      </c>
      <c r="B13" s="98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98">
        <f t="shared" si="0"/>
        <v>8</v>
      </c>
      <c r="F13" s="99">
        <f t="shared" si="0"/>
        <v>111</v>
      </c>
      <c r="G13" s="99">
        <f t="shared" si="0"/>
        <v>119</v>
      </c>
      <c r="H13" s="98">
        <f t="shared" si="0"/>
        <v>8</v>
      </c>
      <c r="I13" s="99">
        <f t="shared" si="0"/>
        <v>111</v>
      </c>
      <c r="J13" s="99">
        <f t="shared" si="0"/>
        <v>119</v>
      </c>
    </row>
    <row r="14" spans="1:10" ht="12" customHeight="1">
      <c r="A14" s="85" t="s">
        <v>19</v>
      </c>
      <c r="B14" s="98">
        <f aca="true" t="shared" si="1" ref="B14:J14">SUM(B37,B53,B69,B85)</f>
        <v>1</v>
      </c>
      <c r="C14" s="99">
        <f t="shared" si="1"/>
        <v>64</v>
      </c>
      <c r="D14" s="99">
        <f t="shared" si="1"/>
        <v>65</v>
      </c>
      <c r="E14" s="98">
        <f t="shared" si="1"/>
        <v>16</v>
      </c>
      <c r="F14" s="99">
        <f t="shared" si="1"/>
        <v>337</v>
      </c>
      <c r="G14" s="99">
        <f t="shared" si="1"/>
        <v>353</v>
      </c>
      <c r="H14" s="98">
        <f t="shared" si="1"/>
        <v>17</v>
      </c>
      <c r="I14" s="99">
        <f t="shared" si="1"/>
        <v>401</v>
      </c>
      <c r="J14" s="99">
        <f t="shared" si="1"/>
        <v>418</v>
      </c>
    </row>
    <row r="15" spans="1:10" ht="12" customHeight="1">
      <c r="A15" s="85" t="s">
        <v>20</v>
      </c>
      <c r="B15" s="98">
        <f aca="true" t="shared" si="2" ref="B15:J15">SUM(B38,B54,B70,B86)</f>
        <v>12</v>
      </c>
      <c r="C15" s="99">
        <f t="shared" si="2"/>
        <v>246</v>
      </c>
      <c r="D15" s="99">
        <f t="shared" si="2"/>
        <v>258</v>
      </c>
      <c r="E15" s="98">
        <f t="shared" si="2"/>
        <v>13</v>
      </c>
      <c r="F15" s="99">
        <f t="shared" si="2"/>
        <v>170</v>
      </c>
      <c r="G15" s="99">
        <f t="shared" si="2"/>
        <v>183</v>
      </c>
      <c r="H15" s="98">
        <f t="shared" si="2"/>
        <v>25</v>
      </c>
      <c r="I15" s="99">
        <f t="shared" si="2"/>
        <v>416</v>
      </c>
      <c r="J15" s="99">
        <f t="shared" si="2"/>
        <v>441</v>
      </c>
    </row>
    <row r="16" spans="1:10" ht="12" customHeight="1">
      <c r="A16" s="85" t="s">
        <v>21</v>
      </c>
      <c r="B16" s="100">
        <f aca="true" t="shared" si="3" ref="B16:J16">SUM(B39,B55,B71,B87)</f>
        <v>20</v>
      </c>
      <c r="C16" s="99">
        <f t="shared" si="3"/>
        <v>310</v>
      </c>
      <c r="D16" s="99">
        <f t="shared" si="3"/>
        <v>330</v>
      </c>
      <c r="E16" s="98">
        <f t="shared" si="3"/>
        <v>3</v>
      </c>
      <c r="F16" s="99">
        <f t="shared" si="3"/>
        <v>118</v>
      </c>
      <c r="G16" s="99">
        <f t="shared" si="3"/>
        <v>121</v>
      </c>
      <c r="H16" s="98">
        <f t="shared" si="3"/>
        <v>23</v>
      </c>
      <c r="I16" s="99">
        <f t="shared" si="3"/>
        <v>428</v>
      </c>
      <c r="J16" s="99">
        <f t="shared" si="3"/>
        <v>451</v>
      </c>
    </row>
    <row r="17" spans="1:10" ht="12" customHeight="1">
      <c r="A17" s="85" t="s">
        <v>22</v>
      </c>
      <c r="B17" s="100">
        <f aca="true" t="shared" si="4" ref="B17:J17">SUM(B40,B56,B72,B88)</f>
        <v>22</v>
      </c>
      <c r="C17" s="99">
        <f t="shared" si="4"/>
        <v>332</v>
      </c>
      <c r="D17" s="99">
        <f t="shared" si="4"/>
        <v>354</v>
      </c>
      <c r="E17" s="98">
        <f t="shared" si="4"/>
        <v>3</v>
      </c>
      <c r="F17" s="99">
        <f t="shared" si="4"/>
        <v>78</v>
      </c>
      <c r="G17" s="99">
        <f t="shared" si="4"/>
        <v>81</v>
      </c>
      <c r="H17" s="98">
        <f t="shared" si="4"/>
        <v>25</v>
      </c>
      <c r="I17" s="99">
        <f t="shared" si="4"/>
        <v>410</v>
      </c>
      <c r="J17" s="99">
        <f t="shared" si="4"/>
        <v>435</v>
      </c>
    </row>
    <row r="18" spans="1:10" ht="12" customHeight="1">
      <c r="A18" s="85" t="s">
        <v>23</v>
      </c>
      <c r="B18" s="100">
        <f aca="true" t="shared" si="5" ref="B18:J18">SUM(B41,B57,B73,B89)</f>
        <v>25</v>
      </c>
      <c r="C18" s="99">
        <f t="shared" si="5"/>
        <v>235</v>
      </c>
      <c r="D18" s="99">
        <f t="shared" si="5"/>
        <v>260</v>
      </c>
      <c r="E18" s="98">
        <f t="shared" si="5"/>
        <v>2</v>
      </c>
      <c r="F18" s="99">
        <f t="shared" si="5"/>
        <v>38</v>
      </c>
      <c r="G18" s="99">
        <f t="shared" si="5"/>
        <v>40</v>
      </c>
      <c r="H18" s="98">
        <f t="shared" si="5"/>
        <v>27</v>
      </c>
      <c r="I18" s="99">
        <f t="shared" si="5"/>
        <v>273</v>
      </c>
      <c r="J18" s="99">
        <f t="shared" si="5"/>
        <v>300</v>
      </c>
    </row>
    <row r="19" spans="1:10" ht="12" customHeight="1">
      <c r="A19" s="85" t="s">
        <v>24</v>
      </c>
      <c r="B19" s="100">
        <f aca="true" t="shared" si="6" ref="B19:J19">SUM(B42,B58,B74,B90)</f>
        <v>22</v>
      </c>
      <c r="C19" s="99">
        <f t="shared" si="6"/>
        <v>273</v>
      </c>
      <c r="D19" s="99">
        <f t="shared" si="6"/>
        <v>295</v>
      </c>
      <c r="E19" s="98">
        <f t="shared" si="6"/>
        <v>0</v>
      </c>
      <c r="F19" s="99">
        <f t="shared" si="6"/>
        <v>36</v>
      </c>
      <c r="G19" s="99">
        <f t="shared" si="6"/>
        <v>36</v>
      </c>
      <c r="H19" s="98">
        <f t="shared" si="6"/>
        <v>22</v>
      </c>
      <c r="I19" s="99">
        <f t="shared" si="6"/>
        <v>309</v>
      </c>
      <c r="J19" s="99">
        <f t="shared" si="6"/>
        <v>331</v>
      </c>
    </row>
    <row r="20" spans="1:10" ht="12" customHeight="1">
      <c r="A20" s="85" t="s">
        <v>25</v>
      </c>
      <c r="B20" s="100">
        <f aca="true" t="shared" si="7" ref="B20:J20">SUM(B43,B59,B75,B91)</f>
        <v>20</v>
      </c>
      <c r="C20" s="99">
        <f t="shared" si="7"/>
        <v>296</v>
      </c>
      <c r="D20" s="99">
        <f t="shared" si="7"/>
        <v>316</v>
      </c>
      <c r="E20" s="98">
        <f t="shared" si="7"/>
        <v>1</v>
      </c>
      <c r="F20" s="99">
        <f t="shared" si="7"/>
        <v>18</v>
      </c>
      <c r="G20" s="99">
        <f t="shared" si="7"/>
        <v>19</v>
      </c>
      <c r="H20" s="98">
        <f t="shared" si="7"/>
        <v>21</v>
      </c>
      <c r="I20" s="99">
        <f t="shared" si="7"/>
        <v>314</v>
      </c>
      <c r="J20" s="99">
        <f t="shared" si="7"/>
        <v>335</v>
      </c>
    </row>
    <row r="21" spans="1:10" ht="12" customHeight="1">
      <c r="A21" s="85" t="s">
        <v>26</v>
      </c>
      <c r="B21" s="100">
        <f aca="true" t="shared" si="8" ref="B21:J21">SUM(B44,B60,B76,B92)</f>
        <v>14</v>
      </c>
      <c r="C21" s="99">
        <f t="shared" si="8"/>
        <v>83</v>
      </c>
      <c r="D21" s="101">
        <f t="shared" si="8"/>
        <v>97</v>
      </c>
      <c r="E21" s="98">
        <f t="shared" si="8"/>
        <v>1</v>
      </c>
      <c r="F21" s="99">
        <f t="shared" si="8"/>
        <v>3</v>
      </c>
      <c r="G21" s="101">
        <f t="shared" si="8"/>
        <v>4</v>
      </c>
      <c r="H21" s="98">
        <f t="shared" si="8"/>
        <v>15</v>
      </c>
      <c r="I21" s="99">
        <f t="shared" si="8"/>
        <v>86</v>
      </c>
      <c r="J21" s="101">
        <f t="shared" si="8"/>
        <v>101</v>
      </c>
    </row>
    <row r="22" spans="1:10" ht="12" customHeight="1">
      <c r="A22" s="102" t="s">
        <v>5</v>
      </c>
      <c r="B22" s="103">
        <f aca="true" t="shared" si="9" ref="B22:J22">SUM(B45,B61,B77,B93)</f>
        <v>136</v>
      </c>
      <c r="C22" s="104">
        <f t="shared" si="9"/>
        <v>1839</v>
      </c>
      <c r="D22" s="104">
        <f t="shared" si="9"/>
        <v>1975</v>
      </c>
      <c r="E22" s="103">
        <f t="shared" si="9"/>
        <v>47</v>
      </c>
      <c r="F22" s="104">
        <f t="shared" si="9"/>
        <v>909</v>
      </c>
      <c r="G22" s="104">
        <f t="shared" si="9"/>
        <v>956</v>
      </c>
      <c r="H22" s="103">
        <f t="shared" si="9"/>
        <v>183</v>
      </c>
      <c r="I22" s="104">
        <f t="shared" si="9"/>
        <v>2748</v>
      </c>
      <c r="J22" s="104">
        <f t="shared" si="9"/>
        <v>2931</v>
      </c>
    </row>
    <row r="23" ht="12.75" customHeight="1"/>
    <row r="24" spans="1:10" ht="12" customHeight="1">
      <c r="A24" s="84" t="s">
        <v>52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28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55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27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29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17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18</v>
      </c>
      <c r="B36" s="98">
        <v>0</v>
      </c>
      <c r="C36" s="99">
        <v>0</v>
      </c>
      <c r="D36" s="99">
        <f>SUM(B36:C36)</f>
        <v>0</v>
      </c>
      <c r="E36" s="98">
        <v>2</v>
      </c>
      <c r="F36" s="99">
        <v>24</v>
      </c>
      <c r="G36" s="99">
        <f aca="true" t="shared" si="10" ref="G36:G44">SUM(E36:F36)</f>
        <v>26</v>
      </c>
      <c r="H36" s="98">
        <f>SUM(B36,E36)</f>
        <v>2</v>
      </c>
      <c r="I36" s="99">
        <f>SUM(C36,F36)</f>
        <v>24</v>
      </c>
      <c r="J36" s="99">
        <f aca="true" t="shared" si="11" ref="J36:J44">SUM(H36:I36)</f>
        <v>26</v>
      </c>
    </row>
    <row r="37" spans="1:10" ht="12" customHeight="1">
      <c r="A37" s="85" t="s">
        <v>19</v>
      </c>
      <c r="B37" s="98">
        <v>0</v>
      </c>
      <c r="C37" s="99">
        <v>21</v>
      </c>
      <c r="D37" s="99">
        <f aca="true" t="shared" si="12" ref="D37:D44">SUM(B37:C37)</f>
        <v>21</v>
      </c>
      <c r="E37" s="98">
        <v>2</v>
      </c>
      <c r="F37" s="99">
        <v>93</v>
      </c>
      <c r="G37" s="99">
        <f t="shared" si="10"/>
        <v>95</v>
      </c>
      <c r="H37" s="98">
        <f aca="true" t="shared" si="13" ref="H37:I44">SUM(B37,E37)</f>
        <v>2</v>
      </c>
      <c r="I37" s="99">
        <f t="shared" si="13"/>
        <v>114</v>
      </c>
      <c r="J37" s="99">
        <f t="shared" si="11"/>
        <v>116</v>
      </c>
    </row>
    <row r="38" spans="1:10" ht="12" customHeight="1">
      <c r="A38" s="85" t="s">
        <v>20</v>
      </c>
      <c r="B38" s="98">
        <v>7</v>
      </c>
      <c r="C38" s="99">
        <v>109</v>
      </c>
      <c r="D38" s="99">
        <f t="shared" si="12"/>
        <v>116</v>
      </c>
      <c r="E38" s="98">
        <v>3</v>
      </c>
      <c r="F38" s="99">
        <v>44</v>
      </c>
      <c r="G38" s="99">
        <f t="shared" si="10"/>
        <v>47</v>
      </c>
      <c r="H38" s="98">
        <f t="shared" si="13"/>
        <v>10</v>
      </c>
      <c r="I38" s="99">
        <f t="shared" si="13"/>
        <v>153</v>
      </c>
      <c r="J38" s="99">
        <f t="shared" si="11"/>
        <v>163</v>
      </c>
    </row>
    <row r="39" spans="1:10" ht="12" customHeight="1">
      <c r="A39" s="85" t="s">
        <v>21</v>
      </c>
      <c r="B39" s="100">
        <v>8</v>
      </c>
      <c r="C39" s="99">
        <v>96</v>
      </c>
      <c r="D39" s="99">
        <f t="shared" si="12"/>
        <v>104</v>
      </c>
      <c r="E39" s="98">
        <v>2</v>
      </c>
      <c r="F39" s="99">
        <v>32</v>
      </c>
      <c r="G39" s="99">
        <f t="shared" si="10"/>
        <v>34</v>
      </c>
      <c r="H39" s="98">
        <f t="shared" si="13"/>
        <v>10</v>
      </c>
      <c r="I39" s="99">
        <f t="shared" si="13"/>
        <v>128</v>
      </c>
      <c r="J39" s="99">
        <f t="shared" si="11"/>
        <v>138</v>
      </c>
    </row>
    <row r="40" spans="1:10" ht="12" customHeight="1">
      <c r="A40" s="85" t="s">
        <v>22</v>
      </c>
      <c r="B40" s="100">
        <v>12</v>
      </c>
      <c r="C40" s="99">
        <v>97</v>
      </c>
      <c r="D40" s="99">
        <f t="shared" si="12"/>
        <v>109</v>
      </c>
      <c r="E40" s="98">
        <v>0</v>
      </c>
      <c r="F40" s="99">
        <v>18</v>
      </c>
      <c r="G40" s="99">
        <f t="shared" si="10"/>
        <v>18</v>
      </c>
      <c r="H40" s="98">
        <f t="shared" si="13"/>
        <v>12</v>
      </c>
      <c r="I40" s="99">
        <f t="shared" si="13"/>
        <v>115</v>
      </c>
      <c r="J40" s="99">
        <f t="shared" si="11"/>
        <v>127</v>
      </c>
    </row>
    <row r="41" spans="1:10" ht="12" customHeight="1">
      <c r="A41" s="85" t="s">
        <v>23</v>
      </c>
      <c r="B41" s="100">
        <v>7</v>
      </c>
      <c r="C41" s="99">
        <v>62</v>
      </c>
      <c r="D41" s="99">
        <f t="shared" si="12"/>
        <v>69</v>
      </c>
      <c r="E41" s="98">
        <v>2</v>
      </c>
      <c r="F41" s="99">
        <v>10</v>
      </c>
      <c r="G41" s="99">
        <f t="shared" si="10"/>
        <v>12</v>
      </c>
      <c r="H41" s="98">
        <f t="shared" si="13"/>
        <v>9</v>
      </c>
      <c r="I41" s="99">
        <f t="shared" si="13"/>
        <v>72</v>
      </c>
      <c r="J41" s="99">
        <f t="shared" si="11"/>
        <v>81</v>
      </c>
    </row>
    <row r="42" spans="1:10" ht="12" customHeight="1">
      <c r="A42" s="85" t="s">
        <v>24</v>
      </c>
      <c r="B42" s="100">
        <v>8</v>
      </c>
      <c r="C42" s="99">
        <v>63</v>
      </c>
      <c r="D42" s="99">
        <f t="shared" si="12"/>
        <v>71</v>
      </c>
      <c r="E42" s="98">
        <v>0</v>
      </c>
      <c r="F42" s="99">
        <v>3</v>
      </c>
      <c r="G42" s="99">
        <f t="shared" si="10"/>
        <v>3</v>
      </c>
      <c r="H42" s="98">
        <f t="shared" si="13"/>
        <v>8</v>
      </c>
      <c r="I42" s="99">
        <f t="shared" si="13"/>
        <v>66</v>
      </c>
      <c r="J42" s="99">
        <f t="shared" si="11"/>
        <v>74</v>
      </c>
    </row>
    <row r="43" spans="1:10" ht="12" customHeight="1">
      <c r="A43" s="85" t="s">
        <v>25</v>
      </c>
      <c r="B43" s="100">
        <v>6</v>
      </c>
      <c r="C43" s="99">
        <v>79</v>
      </c>
      <c r="D43" s="99">
        <f t="shared" si="12"/>
        <v>85</v>
      </c>
      <c r="E43" s="98">
        <v>0</v>
      </c>
      <c r="F43" s="99">
        <v>2</v>
      </c>
      <c r="G43" s="99">
        <f t="shared" si="10"/>
        <v>2</v>
      </c>
      <c r="H43" s="98">
        <f t="shared" si="13"/>
        <v>6</v>
      </c>
      <c r="I43" s="99">
        <f t="shared" si="13"/>
        <v>81</v>
      </c>
      <c r="J43" s="99">
        <f t="shared" si="11"/>
        <v>87</v>
      </c>
    </row>
    <row r="44" spans="1:10" ht="12" customHeight="1">
      <c r="A44" s="85" t="s">
        <v>26</v>
      </c>
      <c r="B44" s="100">
        <v>3</v>
      </c>
      <c r="C44" s="99">
        <v>15</v>
      </c>
      <c r="D44" s="101">
        <f t="shared" si="12"/>
        <v>18</v>
      </c>
      <c r="E44" s="98">
        <v>0</v>
      </c>
      <c r="F44" s="99">
        <v>1</v>
      </c>
      <c r="G44" s="101">
        <f t="shared" si="10"/>
        <v>1</v>
      </c>
      <c r="H44" s="98">
        <f t="shared" si="13"/>
        <v>3</v>
      </c>
      <c r="I44" s="99">
        <f t="shared" si="13"/>
        <v>16</v>
      </c>
      <c r="J44" s="101">
        <f t="shared" si="11"/>
        <v>19</v>
      </c>
    </row>
    <row r="45" spans="1:10" ht="12" customHeight="1">
      <c r="A45" s="102" t="s">
        <v>5</v>
      </c>
      <c r="B45" s="103">
        <f>SUM(B36:B44)</f>
        <v>51</v>
      </c>
      <c r="C45" s="104">
        <f aca="true" t="shared" si="14" ref="C45:J45">SUM(C36:C44)</f>
        <v>542</v>
      </c>
      <c r="D45" s="104">
        <f t="shared" si="14"/>
        <v>593</v>
      </c>
      <c r="E45" s="103">
        <f t="shared" si="14"/>
        <v>11</v>
      </c>
      <c r="F45" s="104">
        <f t="shared" si="14"/>
        <v>227</v>
      </c>
      <c r="G45" s="104">
        <f t="shared" si="14"/>
        <v>238</v>
      </c>
      <c r="H45" s="103">
        <f t="shared" si="14"/>
        <v>62</v>
      </c>
      <c r="I45" s="104">
        <f t="shared" si="14"/>
        <v>769</v>
      </c>
      <c r="J45" s="104">
        <f t="shared" si="14"/>
        <v>831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17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18</v>
      </c>
      <c r="B52" s="98">
        <v>0</v>
      </c>
      <c r="C52" s="99">
        <v>0</v>
      </c>
      <c r="D52" s="99">
        <f>SUM(B52:C52)</f>
        <v>0</v>
      </c>
      <c r="E52" s="98">
        <v>5</v>
      </c>
      <c r="F52" s="99">
        <v>73</v>
      </c>
      <c r="G52" s="99">
        <f aca="true" t="shared" si="15" ref="G52:G60">SUM(E52:F52)</f>
        <v>78</v>
      </c>
      <c r="H52" s="98">
        <f>SUM(B52,E52)</f>
        <v>5</v>
      </c>
      <c r="I52" s="99">
        <f>SUM(C52,F52)</f>
        <v>73</v>
      </c>
      <c r="J52" s="99">
        <f aca="true" t="shared" si="16" ref="J52:J60">SUM(H52:I52)</f>
        <v>78</v>
      </c>
    </row>
    <row r="53" spans="1:10" ht="12" customHeight="1">
      <c r="A53" s="85" t="s">
        <v>19</v>
      </c>
      <c r="B53" s="98">
        <v>1</v>
      </c>
      <c r="C53" s="99">
        <v>36</v>
      </c>
      <c r="D53" s="99">
        <f aca="true" t="shared" si="17" ref="D53:D60">SUM(B53:C53)</f>
        <v>37</v>
      </c>
      <c r="E53" s="98">
        <v>14</v>
      </c>
      <c r="F53" s="99">
        <v>196</v>
      </c>
      <c r="G53" s="99">
        <f t="shared" si="15"/>
        <v>210</v>
      </c>
      <c r="H53" s="98">
        <f aca="true" t="shared" si="18" ref="H53:I60">SUM(B53,E53)</f>
        <v>15</v>
      </c>
      <c r="I53" s="99">
        <f t="shared" si="18"/>
        <v>232</v>
      </c>
      <c r="J53" s="99">
        <f t="shared" si="16"/>
        <v>247</v>
      </c>
    </row>
    <row r="54" spans="1:10" ht="12" customHeight="1">
      <c r="A54" s="85" t="s">
        <v>20</v>
      </c>
      <c r="B54" s="98">
        <v>5</v>
      </c>
      <c r="C54" s="99">
        <v>106</v>
      </c>
      <c r="D54" s="99">
        <f t="shared" si="17"/>
        <v>111</v>
      </c>
      <c r="E54" s="98">
        <v>10</v>
      </c>
      <c r="F54" s="99">
        <v>101</v>
      </c>
      <c r="G54" s="99">
        <f t="shared" si="15"/>
        <v>111</v>
      </c>
      <c r="H54" s="98">
        <f t="shared" si="18"/>
        <v>15</v>
      </c>
      <c r="I54" s="99">
        <f t="shared" si="18"/>
        <v>207</v>
      </c>
      <c r="J54" s="99">
        <f t="shared" si="16"/>
        <v>222</v>
      </c>
    </row>
    <row r="55" spans="1:10" ht="12" customHeight="1">
      <c r="A55" s="85" t="s">
        <v>21</v>
      </c>
      <c r="B55" s="100">
        <v>9</v>
      </c>
      <c r="C55" s="99">
        <v>176</v>
      </c>
      <c r="D55" s="99">
        <f t="shared" si="17"/>
        <v>185</v>
      </c>
      <c r="E55" s="98">
        <v>1</v>
      </c>
      <c r="F55" s="99">
        <v>73</v>
      </c>
      <c r="G55" s="99">
        <f t="shared" si="15"/>
        <v>74</v>
      </c>
      <c r="H55" s="98">
        <f t="shared" si="18"/>
        <v>10</v>
      </c>
      <c r="I55" s="99">
        <f t="shared" si="18"/>
        <v>249</v>
      </c>
      <c r="J55" s="99">
        <f t="shared" si="16"/>
        <v>259</v>
      </c>
    </row>
    <row r="56" spans="1:10" ht="12" customHeight="1">
      <c r="A56" s="85" t="s">
        <v>22</v>
      </c>
      <c r="B56" s="100">
        <v>9</v>
      </c>
      <c r="C56" s="99">
        <v>193</v>
      </c>
      <c r="D56" s="99">
        <f t="shared" si="17"/>
        <v>202</v>
      </c>
      <c r="E56" s="98">
        <v>2</v>
      </c>
      <c r="F56" s="99">
        <v>49</v>
      </c>
      <c r="G56" s="99">
        <f t="shared" si="15"/>
        <v>51</v>
      </c>
      <c r="H56" s="98">
        <f t="shared" si="18"/>
        <v>11</v>
      </c>
      <c r="I56" s="99">
        <f t="shared" si="18"/>
        <v>242</v>
      </c>
      <c r="J56" s="99">
        <f t="shared" si="16"/>
        <v>253</v>
      </c>
    </row>
    <row r="57" spans="1:10" ht="12" customHeight="1">
      <c r="A57" s="85" t="s">
        <v>23</v>
      </c>
      <c r="B57" s="100">
        <v>15</v>
      </c>
      <c r="C57" s="99">
        <v>134</v>
      </c>
      <c r="D57" s="99">
        <f t="shared" si="17"/>
        <v>149</v>
      </c>
      <c r="E57" s="98">
        <v>0</v>
      </c>
      <c r="F57" s="99">
        <v>21</v>
      </c>
      <c r="G57" s="99">
        <f t="shared" si="15"/>
        <v>21</v>
      </c>
      <c r="H57" s="98">
        <f t="shared" si="18"/>
        <v>15</v>
      </c>
      <c r="I57" s="99">
        <f t="shared" si="18"/>
        <v>155</v>
      </c>
      <c r="J57" s="99">
        <f t="shared" si="16"/>
        <v>170</v>
      </c>
    </row>
    <row r="58" spans="1:10" ht="12" customHeight="1">
      <c r="A58" s="85" t="s">
        <v>24</v>
      </c>
      <c r="B58" s="100">
        <v>14</v>
      </c>
      <c r="C58" s="99">
        <v>158</v>
      </c>
      <c r="D58" s="99">
        <f t="shared" si="17"/>
        <v>172</v>
      </c>
      <c r="E58" s="98">
        <v>0</v>
      </c>
      <c r="F58" s="99">
        <v>29</v>
      </c>
      <c r="G58" s="99">
        <f t="shared" si="15"/>
        <v>29</v>
      </c>
      <c r="H58" s="98">
        <f t="shared" si="18"/>
        <v>14</v>
      </c>
      <c r="I58" s="99">
        <f t="shared" si="18"/>
        <v>187</v>
      </c>
      <c r="J58" s="99">
        <f t="shared" si="16"/>
        <v>201</v>
      </c>
    </row>
    <row r="59" spans="1:10" ht="12" customHeight="1">
      <c r="A59" s="85" t="s">
        <v>25</v>
      </c>
      <c r="B59" s="100">
        <v>12</v>
      </c>
      <c r="C59" s="99">
        <v>182</v>
      </c>
      <c r="D59" s="99">
        <f t="shared" si="17"/>
        <v>194</v>
      </c>
      <c r="E59" s="98">
        <v>1</v>
      </c>
      <c r="F59" s="99">
        <v>10</v>
      </c>
      <c r="G59" s="99">
        <f t="shared" si="15"/>
        <v>11</v>
      </c>
      <c r="H59" s="98">
        <f t="shared" si="18"/>
        <v>13</v>
      </c>
      <c r="I59" s="99">
        <f t="shared" si="18"/>
        <v>192</v>
      </c>
      <c r="J59" s="99">
        <f t="shared" si="16"/>
        <v>205</v>
      </c>
    </row>
    <row r="60" spans="1:10" ht="12" customHeight="1">
      <c r="A60" s="85" t="s">
        <v>26</v>
      </c>
      <c r="B60" s="100">
        <f>10+0</f>
        <v>10</v>
      </c>
      <c r="C60" s="99">
        <f>52+2</f>
        <v>54</v>
      </c>
      <c r="D60" s="101">
        <f t="shared" si="17"/>
        <v>64</v>
      </c>
      <c r="E60" s="98">
        <f>1</f>
        <v>1</v>
      </c>
      <c r="F60" s="99">
        <f>1+0</f>
        <v>1</v>
      </c>
      <c r="G60" s="99">
        <f t="shared" si="15"/>
        <v>2</v>
      </c>
      <c r="H60" s="98">
        <f t="shared" si="18"/>
        <v>11</v>
      </c>
      <c r="I60" s="99">
        <f t="shared" si="18"/>
        <v>55</v>
      </c>
      <c r="J60" s="101">
        <f t="shared" si="16"/>
        <v>66</v>
      </c>
    </row>
    <row r="61" spans="1:10" ht="12" customHeight="1">
      <c r="A61" s="102" t="s">
        <v>5</v>
      </c>
      <c r="B61" s="103">
        <f>SUM(B52:B60)</f>
        <v>75</v>
      </c>
      <c r="C61" s="104">
        <f aca="true" t="shared" si="19" ref="C61:J61">SUM(C52:C60)</f>
        <v>1039</v>
      </c>
      <c r="D61" s="104">
        <f t="shared" si="19"/>
        <v>1114</v>
      </c>
      <c r="E61" s="103">
        <f t="shared" si="19"/>
        <v>34</v>
      </c>
      <c r="F61" s="104">
        <f t="shared" si="19"/>
        <v>553</v>
      </c>
      <c r="G61" s="104">
        <f t="shared" si="19"/>
        <v>587</v>
      </c>
      <c r="H61" s="103">
        <f t="shared" si="19"/>
        <v>109</v>
      </c>
      <c r="I61" s="104">
        <f t="shared" si="19"/>
        <v>1592</v>
      </c>
      <c r="J61" s="104">
        <f t="shared" si="19"/>
        <v>1701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17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18</v>
      </c>
      <c r="B68" s="98">
        <v>0</v>
      </c>
      <c r="C68" s="99">
        <v>0</v>
      </c>
      <c r="D68" s="99">
        <f>SUM(B68:C68)</f>
        <v>0</v>
      </c>
      <c r="E68" s="98">
        <v>0</v>
      </c>
      <c r="F68" s="99">
        <v>2</v>
      </c>
      <c r="G68" s="99">
        <f aca="true" t="shared" si="20" ref="G68:G76">SUM(E68:F68)</f>
        <v>2</v>
      </c>
      <c r="H68" s="98">
        <f>SUM(B68,E68)</f>
        <v>0</v>
      </c>
      <c r="I68" s="99">
        <f>SUM(C68,F68)</f>
        <v>2</v>
      </c>
      <c r="J68" s="99">
        <f aca="true" t="shared" si="21" ref="J68:J76">SUM(H68:I68)</f>
        <v>2</v>
      </c>
    </row>
    <row r="69" spans="1:10" ht="12" customHeight="1">
      <c r="A69" s="85" t="s">
        <v>19</v>
      </c>
      <c r="B69" s="98">
        <v>0</v>
      </c>
      <c r="C69" s="99">
        <v>1</v>
      </c>
      <c r="D69" s="99">
        <f aca="true" t="shared" si="22" ref="D69:D76">SUM(B69:C69)</f>
        <v>1</v>
      </c>
      <c r="E69" s="98">
        <v>0</v>
      </c>
      <c r="F69" s="99">
        <v>1</v>
      </c>
      <c r="G69" s="99">
        <f t="shared" si="20"/>
        <v>1</v>
      </c>
      <c r="H69" s="98">
        <f aca="true" t="shared" si="23" ref="H69:I76">SUM(B69,E69)</f>
        <v>0</v>
      </c>
      <c r="I69" s="99">
        <f t="shared" si="23"/>
        <v>2</v>
      </c>
      <c r="J69" s="99">
        <f t="shared" si="21"/>
        <v>2</v>
      </c>
    </row>
    <row r="70" spans="1:10" ht="12" customHeight="1">
      <c r="A70" s="85" t="s">
        <v>20</v>
      </c>
      <c r="B70" s="98">
        <v>0</v>
      </c>
      <c r="C70" s="99">
        <v>0</v>
      </c>
      <c r="D70" s="99">
        <f t="shared" si="22"/>
        <v>0</v>
      </c>
      <c r="E70" s="98">
        <v>0</v>
      </c>
      <c r="F70" s="99">
        <v>5</v>
      </c>
      <c r="G70" s="99">
        <f t="shared" si="20"/>
        <v>5</v>
      </c>
      <c r="H70" s="98">
        <f t="shared" si="23"/>
        <v>0</v>
      </c>
      <c r="I70" s="99">
        <f t="shared" si="23"/>
        <v>5</v>
      </c>
      <c r="J70" s="99">
        <f t="shared" si="21"/>
        <v>5</v>
      </c>
    </row>
    <row r="71" spans="1:10" ht="12" customHeight="1">
      <c r="A71" s="85" t="s">
        <v>21</v>
      </c>
      <c r="B71" s="100">
        <v>1</v>
      </c>
      <c r="C71" s="99">
        <v>6</v>
      </c>
      <c r="D71" s="99">
        <f t="shared" si="22"/>
        <v>7</v>
      </c>
      <c r="E71" s="98">
        <v>0</v>
      </c>
      <c r="F71" s="99">
        <v>0</v>
      </c>
      <c r="G71" s="99">
        <f t="shared" si="20"/>
        <v>0</v>
      </c>
      <c r="H71" s="98">
        <f t="shared" si="23"/>
        <v>1</v>
      </c>
      <c r="I71" s="99">
        <f t="shared" si="23"/>
        <v>6</v>
      </c>
      <c r="J71" s="99">
        <f t="shared" si="21"/>
        <v>7</v>
      </c>
    </row>
    <row r="72" spans="1:10" ht="12" customHeight="1">
      <c r="A72" s="85" t="s">
        <v>22</v>
      </c>
      <c r="B72" s="100">
        <v>0</v>
      </c>
      <c r="C72" s="99">
        <v>3</v>
      </c>
      <c r="D72" s="99">
        <f t="shared" si="22"/>
        <v>3</v>
      </c>
      <c r="E72" s="98">
        <v>0</v>
      </c>
      <c r="F72" s="99">
        <v>1</v>
      </c>
      <c r="G72" s="99">
        <f t="shared" si="20"/>
        <v>1</v>
      </c>
      <c r="H72" s="98">
        <f t="shared" si="23"/>
        <v>0</v>
      </c>
      <c r="I72" s="99">
        <f t="shared" si="23"/>
        <v>4</v>
      </c>
      <c r="J72" s="99">
        <f t="shared" si="21"/>
        <v>4</v>
      </c>
    </row>
    <row r="73" spans="1:10" ht="12" customHeight="1">
      <c r="A73" s="85" t="s">
        <v>23</v>
      </c>
      <c r="B73" s="100">
        <v>0</v>
      </c>
      <c r="C73" s="99">
        <v>2</v>
      </c>
      <c r="D73" s="99">
        <f t="shared" si="22"/>
        <v>2</v>
      </c>
      <c r="E73" s="98">
        <v>0</v>
      </c>
      <c r="F73" s="99">
        <v>1</v>
      </c>
      <c r="G73" s="99">
        <f t="shared" si="20"/>
        <v>1</v>
      </c>
      <c r="H73" s="98">
        <f t="shared" si="23"/>
        <v>0</v>
      </c>
      <c r="I73" s="99">
        <f t="shared" si="23"/>
        <v>3</v>
      </c>
      <c r="J73" s="99">
        <f t="shared" si="21"/>
        <v>3</v>
      </c>
    </row>
    <row r="74" spans="1:10" ht="12" customHeight="1">
      <c r="A74" s="85" t="s">
        <v>24</v>
      </c>
      <c r="B74" s="100">
        <v>0</v>
      </c>
      <c r="C74" s="99">
        <v>10</v>
      </c>
      <c r="D74" s="99">
        <f t="shared" si="22"/>
        <v>10</v>
      </c>
      <c r="E74" s="98">
        <v>0</v>
      </c>
      <c r="F74" s="99">
        <v>0</v>
      </c>
      <c r="G74" s="99">
        <f t="shared" si="20"/>
        <v>0</v>
      </c>
      <c r="H74" s="98">
        <f t="shared" si="23"/>
        <v>0</v>
      </c>
      <c r="I74" s="99">
        <f t="shared" si="23"/>
        <v>10</v>
      </c>
      <c r="J74" s="99">
        <f t="shared" si="21"/>
        <v>10</v>
      </c>
    </row>
    <row r="75" spans="1:10" ht="12" customHeight="1">
      <c r="A75" s="85" t="s">
        <v>25</v>
      </c>
      <c r="B75" s="100">
        <v>0</v>
      </c>
      <c r="C75" s="99">
        <v>2</v>
      </c>
      <c r="D75" s="99">
        <f t="shared" si="22"/>
        <v>2</v>
      </c>
      <c r="E75" s="98">
        <v>0</v>
      </c>
      <c r="F75" s="99">
        <v>0</v>
      </c>
      <c r="G75" s="99">
        <f t="shared" si="20"/>
        <v>0</v>
      </c>
      <c r="H75" s="98">
        <f t="shared" si="23"/>
        <v>0</v>
      </c>
      <c r="I75" s="99">
        <f t="shared" si="23"/>
        <v>2</v>
      </c>
      <c r="J75" s="99">
        <f t="shared" si="21"/>
        <v>2</v>
      </c>
    </row>
    <row r="76" spans="1:10" ht="12" customHeight="1">
      <c r="A76" s="85" t="s">
        <v>26</v>
      </c>
      <c r="B76" s="100">
        <v>0</v>
      </c>
      <c r="C76" s="99">
        <v>0</v>
      </c>
      <c r="D76" s="101">
        <f t="shared" si="22"/>
        <v>0</v>
      </c>
      <c r="E76" s="98">
        <v>0</v>
      </c>
      <c r="F76" s="99">
        <v>0</v>
      </c>
      <c r="G76" s="101">
        <f t="shared" si="20"/>
        <v>0</v>
      </c>
      <c r="H76" s="98">
        <f t="shared" si="23"/>
        <v>0</v>
      </c>
      <c r="I76" s="99">
        <f t="shared" si="23"/>
        <v>0</v>
      </c>
      <c r="J76" s="101">
        <f t="shared" si="21"/>
        <v>0</v>
      </c>
    </row>
    <row r="77" spans="1:10" ht="12" customHeight="1">
      <c r="A77" s="102" t="s">
        <v>5</v>
      </c>
      <c r="B77" s="103">
        <f>SUM(B68:B76)</f>
        <v>1</v>
      </c>
      <c r="C77" s="104">
        <f aca="true" t="shared" si="24" ref="C77:J77">SUM(C68:C76)</f>
        <v>24</v>
      </c>
      <c r="D77" s="104">
        <f t="shared" si="24"/>
        <v>25</v>
      </c>
      <c r="E77" s="103">
        <f t="shared" si="24"/>
        <v>0</v>
      </c>
      <c r="F77" s="104">
        <f t="shared" si="24"/>
        <v>10</v>
      </c>
      <c r="G77" s="104">
        <f t="shared" si="24"/>
        <v>10</v>
      </c>
      <c r="H77" s="103">
        <f t="shared" si="24"/>
        <v>1</v>
      </c>
      <c r="I77" s="104">
        <f t="shared" si="24"/>
        <v>34</v>
      </c>
      <c r="J77" s="104">
        <f t="shared" si="24"/>
        <v>35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17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18</v>
      </c>
      <c r="B84" s="98">
        <v>0</v>
      </c>
      <c r="C84" s="99">
        <v>0</v>
      </c>
      <c r="D84" s="99">
        <f>SUM(B84:C84)</f>
        <v>0</v>
      </c>
      <c r="E84" s="98">
        <v>1</v>
      </c>
      <c r="F84" s="99">
        <v>12</v>
      </c>
      <c r="G84" s="99">
        <f aca="true" t="shared" si="25" ref="G84:G92">SUM(E84:F84)</f>
        <v>13</v>
      </c>
      <c r="H84" s="98">
        <f>SUM(B84,E84)</f>
        <v>1</v>
      </c>
      <c r="I84" s="99">
        <f>SUM(C84,F84)</f>
        <v>12</v>
      </c>
      <c r="J84" s="99">
        <f aca="true" t="shared" si="26" ref="J84:J92">SUM(H84:I84)</f>
        <v>13</v>
      </c>
    </row>
    <row r="85" spans="1:10" ht="12" customHeight="1">
      <c r="A85" s="85" t="s">
        <v>19</v>
      </c>
      <c r="B85" s="98">
        <v>0</v>
      </c>
      <c r="C85" s="99">
        <v>6</v>
      </c>
      <c r="D85" s="99">
        <f aca="true" t="shared" si="27" ref="D85:D92">SUM(B85:C85)</f>
        <v>6</v>
      </c>
      <c r="E85" s="98">
        <v>0</v>
      </c>
      <c r="F85" s="99">
        <v>47</v>
      </c>
      <c r="G85" s="99">
        <f t="shared" si="25"/>
        <v>47</v>
      </c>
      <c r="H85" s="98">
        <f aca="true" t="shared" si="28" ref="H85:I92">SUM(B85,E85)</f>
        <v>0</v>
      </c>
      <c r="I85" s="99">
        <f t="shared" si="28"/>
        <v>53</v>
      </c>
      <c r="J85" s="99">
        <f t="shared" si="26"/>
        <v>53</v>
      </c>
    </row>
    <row r="86" spans="1:10" ht="12" customHeight="1">
      <c r="A86" s="85" t="s">
        <v>20</v>
      </c>
      <c r="B86" s="98">
        <v>0</v>
      </c>
      <c r="C86" s="99">
        <v>31</v>
      </c>
      <c r="D86" s="99">
        <f t="shared" si="27"/>
        <v>31</v>
      </c>
      <c r="E86" s="98">
        <v>0</v>
      </c>
      <c r="F86" s="99">
        <v>20</v>
      </c>
      <c r="G86" s="99">
        <f t="shared" si="25"/>
        <v>20</v>
      </c>
      <c r="H86" s="98">
        <f t="shared" si="28"/>
        <v>0</v>
      </c>
      <c r="I86" s="99">
        <f t="shared" si="28"/>
        <v>51</v>
      </c>
      <c r="J86" s="99">
        <f t="shared" si="26"/>
        <v>51</v>
      </c>
    </row>
    <row r="87" spans="1:10" ht="12" customHeight="1">
      <c r="A87" s="85" t="s">
        <v>21</v>
      </c>
      <c r="B87" s="100">
        <v>2</v>
      </c>
      <c r="C87" s="99">
        <v>32</v>
      </c>
      <c r="D87" s="99">
        <f t="shared" si="27"/>
        <v>34</v>
      </c>
      <c r="E87" s="98">
        <v>0</v>
      </c>
      <c r="F87" s="99">
        <v>13</v>
      </c>
      <c r="G87" s="99">
        <f t="shared" si="25"/>
        <v>13</v>
      </c>
      <c r="H87" s="98">
        <f t="shared" si="28"/>
        <v>2</v>
      </c>
      <c r="I87" s="99">
        <f t="shared" si="28"/>
        <v>45</v>
      </c>
      <c r="J87" s="99">
        <f t="shared" si="26"/>
        <v>47</v>
      </c>
    </row>
    <row r="88" spans="1:10" ht="12" customHeight="1">
      <c r="A88" s="85" t="s">
        <v>22</v>
      </c>
      <c r="B88" s="100">
        <v>1</v>
      </c>
      <c r="C88" s="99">
        <v>39</v>
      </c>
      <c r="D88" s="99">
        <f t="shared" si="27"/>
        <v>40</v>
      </c>
      <c r="E88" s="98">
        <v>1</v>
      </c>
      <c r="F88" s="99">
        <v>10</v>
      </c>
      <c r="G88" s="99">
        <f t="shared" si="25"/>
        <v>11</v>
      </c>
      <c r="H88" s="98">
        <f t="shared" si="28"/>
        <v>2</v>
      </c>
      <c r="I88" s="99">
        <f t="shared" si="28"/>
        <v>49</v>
      </c>
      <c r="J88" s="99">
        <f t="shared" si="26"/>
        <v>51</v>
      </c>
    </row>
    <row r="89" spans="1:10" ht="12" customHeight="1">
      <c r="A89" s="85" t="s">
        <v>23</v>
      </c>
      <c r="B89" s="100">
        <v>3</v>
      </c>
      <c r="C89" s="99">
        <v>37</v>
      </c>
      <c r="D89" s="99">
        <f t="shared" si="27"/>
        <v>40</v>
      </c>
      <c r="E89" s="98">
        <v>0</v>
      </c>
      <c r="F89" s="99">
        <v>6</v>
      </c>
      <c r="G89" s="99">
        <f t="shared" si="25"/>
        <v>6</v>
      </c>
      <c r="H89" s="98">
        <f t="shared" si="28"/>
        <v>3</v>
      </c>
      <c r="I89" s="99">
        <f t="shared" si="28"/>
        <v>43</v>
      </c>
      <c r="J89" s="99">
        <f t="shared" si="26"/>
        <v>46</v>
      </c>
    </row>
    <row r="90" spans="1:10" ht="12" customHeight="1">
      <c r="A90" s="85" t="s">
        <v>24</v>
      </c>
      <c r="B90" s="100">
        <v>0</v>
      </c>
      <c r="C90" s="99">
        <v>42</v>
      </c>
      <c r="D90" s="99">
        <f t="shared" si="27"/>
        <v>42</v>
      </c>
      <c r="E90" s="98">
        <v>0</v>
      </c>
      <c r="F90" s="99">
        <v>4</v>
      </c>
      <c r="G90" s="99">
        <f t="shared" si="25"/>
        <v>4</v>
      </c>
      <c r="H90" s="98">
        <f t="shared" si="28"/>
        <v>0</v>
      </c>
      <c r="I90" s="99">
        <f t="shared" si="28"/>
        <v>46</v>
      </c>
      <c r="J90" s="99">
        <f t="shared" si="26"/>
        <v>46</v>
      </c>
    </row>
    <row r="91" spans="1:10" ht="12" customHeight="1">
      <c r="A91" s="85" t="s">
        <v>25</v>
      </c>
      <c r="B91" s="100">
        <v>2</v>
      </c>
      <c r="C91" s="99">
        <v>33</v>
      </c>
      <c r="D91" s="99">
        <f t="shared" si="27"/>
        <v>35</v>
      </c>
      <c r="E91" s="98">
        <v>0</v>
      </c>
      <c r="F91" s="99">
        <v>6</v>
      </c>
      <c r="G91" s="99">
        <f t="shared" si="25"/>
        <v>6</v>
      </c>
      <c r="H91" s="98">
        <f t="shared" si="28"/>
        <v>2</v>
      </c>
      <c r="I91" s="99">
        <f t="shared" si="28"/>
        <v>39</v>
      </c>
      <c r="J91" s="99">
        <f t="shared" si="26"/>
        <v>41</v>
      </c>
    </row>
    <row r="92" spans="1:10" ht="12" customHeight="1">
      <c r="A92" s="85" t="s">
        <v>26</v>
      </c>
      <c r="B92" s="100">
        <f>1+0</f>
        <v>1</v>
      </c>
      <c r="C92" s="99">
        <f>12+2</f>
        <v>14</v>
      </c>
      <c r="D92" s="101">
        <f t="shared" si="27"/>
        <v>15</v>
      </c>
      <c r="E92" s="98">
        <v>0</v>
      </c>
      <c r="F92" s="99">
        <v>1</v>
      </c>
      <c r="G92" s="101">
        <f t="shared" si="25"/>
        <v>1</v>
      </c>
      <c r="H92" s="98">
        <f t="shared" si="28"/>
        <v>1</v>
      </c>
      <c r="I92" s="99">
        <f t="shared" si="28"/>
        <v>15</v>
      </c>
      <c r="J92" s="101">
        <f t="shared" si="26"/>
        <v>16</v>
      </c>
    </row>
    <row r="93" spans="1:10" ht="12" customHeight="1">
      <c r="A93" s="102" t="s">
        <v>5</v>
      </c>
      <c r="B93" s="103">
        <f>SUM(B84:B92)</f>
        <v>9</v>
      </c>
      <c r="C93" s="104">
        <f aca="true" t="shared" si="29" ref="C93:J93">SUM(C84:C92)</f>
        <v>234</v>
      </c>
      <c r="D93" s="104">
        <f t="shared" si="29"/>
        <v>243</v>
      </c>
      <c r="E93" s="103">
        <f t="shared" si="29"/>
        <v>2</v>
      </c>
      <c r="F93" s="104">
        <f t="shared" si="29"/>
        <v>119</v>
      </c>
      <c r="G93" s="104">
        <f t="shared" si="29"/>
        <v>121</v>
      </c>
      <c r="H93" s="103">
        <f t="shared" si="29"/>
        <v>11</v>
      </c>
      <c r="I93" s="104">
        <f t="shared" si="29"/>
        <v>353</v>
      </c>
      <c r="J93" s="104">
        <f t="shared" si="29"/>
        <v>364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2013-07-31T13:51:38Z</cp:lastPrinted>
  <dcterms:created xsi:type="dcterms:W3CDTF">1999-11-09T10:39:54Z</dcterms:created>
  <dcterms:modified xsi:type="dcterms:W3CDTF">2016-08-31T08:54:00Z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