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80" tabRatio="647" activeTab="0"/>
  </bookViews>
  <sheets>
    <sheet name="INHOUD" sheetId="1" r:id="rId1"/>
    <sheet name="16sec01" sheetId="2" r:id="rId2"/>
    <sheet name="16sec02" sheetId="3" r:id="rId3"/>
    <sheet name="16sec03" sheetId="4" r:id="rId4"/>
    <sheet name="16sec04" sheetId="5" r:id="rId5"/>
    <sheet name="16sec05" sheetId="6" r:id="rId6"/>
    <sheet name="16sec06" sheetId="7" r:id="rId7"/>
    <sheet name="16sec07" sheetId="8" r:id="rId8"/>
    <sheet name="16sec08" sheetId="9" r:id="rId9"/>
    <sheet name="16sec09" sheetId="10" r:id="rId10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<sst xmlns="http://schemas.openxmlformats.org/spreadsheetml/2006/main" count="701" uniqueCount="93">
  <si>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</si>
  <si>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</si>
  <si>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</si>
  <si>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</si>
  <si>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</si>
  <si>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</si>
  <si>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</si>
  <si>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</si>
  <si>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SCHOOLBEVOLKING NAAR GEBOORTEJAAR - TWEEDE GRAAD</t>
  </si>
  <si>
    <t>SCHOOLBEVOLKING TWEEDE GRAAD</t>
  </si>
  <si>
    <t>SCHOOLBEVOLKING NAAR GEBOORTEJAAR - EERSTE GRAAD</t>
  </si>
  <si>
    <t>SCHOOLBEVOLKING EERSTE GRAAD</t>
  </si>
  <si>
    <t>1ste leerjaar</t>
  </si>
  <si>
    <t>1ste graad</t>
  </si>
  <si>
    <t>Totaal 1ste graad</t>
  </si>
  <si>
    <t>SCHOOLBEVOLKING NAAR GEBOORTEJAAR - DERDE GRAAD</t>
  </si>
  <si>
    <t>SCHOOLBEVOLKING DERDE GRAAD</t>
  </si>
  <si>
    <t>2de leerjaar</t>
  </si>
  <si>
    <t>Totaal</t>
  </si>
  <si>
    <t>T</t>
  </si>
  <si>
    <t>Algemeen totaal</t>
  </si>
  <si>
    <t>1ste leerjaar A</t>
  </si>
  <si>
    <t>1ste leerjaar B</t>
  </si>
  <si>
    <t>onderwijs</t>
  </si>
  <si>
    <t>2de graad</t>
  </si>
  <si>
    <t>Totaal 2de graad</t>
  </si>
  <si>
    <t>3de graad</t>
  </si>
  <si>
    <t>Totaal 3de graad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</si>
  <si>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</si>
  <si>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</si>
  <si>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</si>
  <si>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</si>
  <si>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</si>
  <si>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ASO</t>
  </si>
  <si>
    <t>TSO</t>
  </si>
  <si>
    <t>BSO</t>
  </si>
  <si>
    <t>KSO</t>
  </si>
  <si>
    <t>Onthaalklas voor</t>
  </si>
  <si>
    <t>anderstalige</t>
  </si>
  <si>
    <t>nieuwkomers</t>
  </si>
  <si>
    <t>Algemeen secundair</t>
  </si>
  <si>
    <t>Technisch secundair</t>
  </si>
  <si>
    <t>Kunstsecundair</t>
  </si>
  <si>
    <t>Beroepssecundair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</si>
  <si>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</si>
  <si>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</si>
  <si>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</si>
  <si>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</si>
  <si>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>1STE GRAAD</t>
  </si>
  <si>
    <t>anderstalige nieuwkomers</t>
  </si>
  <si>
    <t>1ste leerjaar van de 3de  graad</t>
  </si>
  <si>
    <t>2de leerjaar van de 3de graad</t>
  </si>
  <si>
    <t>3de leerjaar van de 3de graad</t>
  </si>
  <si>
    <t>3DE GRAAD</t>
  </si>
  <si>
    <t xml:space="preserve"> Totaal</t>
  </si>
  <si>
    <t>2DE GRAAD</t>
  </si>
  <si>
    <t>1ste leerjaar van de 2de graad</t>
  </si>
  <si>
    <t>2de leerjaar van de 2de graad</t>
  </si>
  <si>
    <t>Onthaalklas</t>
  </si>
  <si>
    <t>1ste leerjaar (A + B)</t>
  </si>
  <si>
    <t>2de leerjaar (2de lj. + BVJ)</t>
  </si>
  <si>
    <t>Beroepsvoorbereidend leerjaar</t>
  </si>
  <si>
    <t xml:space="preserve">2de leerjaar </t>
  </si>
  <si>
    <t>niveau 2de en 3de graad</t>
  </si>
  <si>
    <t>3de leerjaar + Se-n-Se</t>
  </si>
  <si>
    <t>Algemeen overzicht</t>
  </si>
  <si>
    <t>Schoolbevolking in het gewoon secundair onderwijs</t>
  </si>
  <si>
    <t>Schoolbevolking eerste graad</t>
  </si>
  <si>
    <t>Schoolbevolking tweede graad</t>
  </si>
  <si>
    <t>Schoolbevolking derde graad</t>
  </si>
  <si>
    <t>Totale schoolbevolking</t>
  </si>
  <si>
    <t>Totale schoolbevolking naar geboortejaar in het gewoon secundair onderwijs</t>
  </si>
  <si>
    <t>Schoolbevolking naar geboortejaar in de eerste graad</t>
  </si>
  <si>
    <t>Schoolbevolking naar geboortejaar in de tweede graad</t>
  </si>
  <si>
    <t>Schoolbevolking naar geboortejaar in de derde graad</t>
  </si>
  <si>
    <t>SCHOOLBEVOLKING VOLTIJDS GEWOON SECUNDAIR ONDERWIJS</t>
  </si>
  <si>
    <t>SCHOOLBEVOLKING IN HET GEWOON SECUNDAIR ONDERWIJS</t>
  </si>
  <si>
    <t>TOTALE SCHOOLBEVOLKING</t>
  </si>
  <si>
    <t>TOTALE SCHOOLBEVOLKING NAAR GEBOORTEJAAR IN HET GEWOON SECUNDAIR ONDERWIJS</t>
  </si>
  <si>
    <t>(inclusief modulair)</t>
  </si>
  <si>
    <t>16sec01</t>
  </si>
  <si>
    <t>16sec02</t>
  </si>
  <si>
    <t>16sec03</t>
  </si>
  <si>
    <t>16sec04</t>
  </si>
  <si>
    <t>16sec05</t>
  </si>
  <si>
    <t>16sec06</t>
  </si>
  <si>
    <t>16sec07</t>
  </si>
  <si>
    <t>16sec08</t>
  </si>
  <si>
    <t>16sec09</t>
  </si>
  <si>
    <t>Schooljaar 2016-2017</t>
  </si>
  <si>
    <t>Modulair onderwijs</t>
  </si>
  <si>
    <t>Modulair onderwijs (bso)</t>
  </si>
  <si>
    <t>KS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</si>
</sst>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>
        <color indexed="63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3" fontId="8" fillId="1" borderId="4" applyBorder="0">
      <alignment/>
      <protection/>
    </xf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39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0" fillId="32" borderId="0" applyNumberFormat="0" applyBorder="0" applyAlignment="0" applyProtection="0"/>
    <xf numFmtId="167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1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4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65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5" fontId="0" fillId="0" borderId="19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2" fillId="0" borderId="25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2" fillId="0" borderId="2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2" fillId="0" borderId="35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5" fontId="2" fillId="0" borderId="26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25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3" fontId="0" fillId="0" borderId="0" xfId="69" applyNumberFormat="1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38" xfId="0" applyFill="1" applyBorder="1" applyAlignment="1">
      <alignment horizontal="centerContinuous"/>
    </xf>
    <xf numFmtId="0" fontId="0" fillId="0" borderId="39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26" xfId="0" applyNumberFormat="1" applyFill="1" applyBorder="1" applyAlignment="1">
      <alignment/>
    </xf>
    <xf numFmtId="164" fontId="2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41" xfId="0" applyFon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37" xfId="0" applyNumberForma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/>
    </xf>
    <xf numFmtId="165" fontId="3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5" fontId="3" fillId="0" borderId="21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4" fillId="0" borderId="12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2" fillId="0" borderId="43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6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evo9899" xfId="69"/>
    <cellStyle name="Subtotaal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95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57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1.7109375" style="0" customWidth="1"/>
  </cols>
  <sheetData>
    <row r="1" ht="15">
      <c r="A1" s="140" t="s">
        <v>75</v>
      </c>
    </row>
    <row r="2" ht="15">
      <c r="A2" s="140"/>
    </row>
    <row r="3" ht="13.5">
      <c r="A3" s="141" t="s">
        <v>65</v>
      </c>
    </row>
    <row r="4" spans="1:2" ht="12.75">
      <c r="A4" t="s">
        <v>80</v>
      </c>
      <c r="B4" t="s">
        <v>66</v>
      </c>
    </row>
    <row r="5" spans="1:2" ht="12.75">
      <c r="A5" t="s">
        <v>81</v>
      </c>
      <c r="B5" t="s">
        <v>67</v>
      </c>
    </row>
    <row r="6" spans="1:2" ht="12.75">
      <c r="A6" t="s">
        <v>82</v>
      </c>
      <c r="B6" t="s">
        <v>68</v>
      </c>
    </row>
    <row r="7" spans="1:2" ht="12.75">
      <c r="A7" t="s">
        <v>83</v>
      </c>
      <c r="B7" t="s">
        <v>69</v>
      </c>
    </row>
    <row r="8" spans="1:2" ht="12.75">
      <c r="A8" t="s">
        <v>84</v>
      </c>
      <c r="B8" t="s">
        <v>70</v>
      </c>
    </row>
    <row r="9" spans="1:2" ht="12.75">
      <c r="A9" t="s">
        <v>85</v>
      </c>
      <c r="B9" t="s">
        <v>71</v>
      </c>
    </row>
    <row r="10" spans="1:2" ht="12.75">
      <c r="A10" t="s">
        <v>86</v>
      </c>
      <c r="B10" t="s">
        <v>72</v>
      </c>
    </row>
    <row r="11" spans="1:2" ht="12.75">
      <c r="A11" t="s">
        <v>87</v>
      </c>
      <c r="B11" t="s">
        <v>73</v>
      </c>
    </row>
    <row r="12" spans="1:2" ht="12.75">
      <c r="A12" t="s">
        <v>88</v>
      </c>
      <c r="B12" t="s">
        <v>74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8"/>
  <sheetViews>
    <sheetView zoomScalePageLayoutView="0" workbookViewId="0" topLeftCell="A1">
      <selection activeCell="A92" sqref="A92"/>
    </sheetView>
  </sheetViews>
  <sheetFormatPr defaultColWidth="9.140625" defaultRowHeight="12.75"/>
  <cols>
    <col min="1" max="1" width="30.140625" style="7" customWidth="1"/>
    <col min="2" max="5" width="8.421875" style="7" customWidth="1"/>
    <col min="6" max="23" width="6.8515625" style="0" customWidth="1"/>
    <col min="24" max="25" width="7.8515625" style="0" customWidth="1"/>
    <col min="26" max="26" width="7.7109375" style="0" customWidth="1"/>
    <col min="27" max="27" width="3.7109375" style="0" customWidth="1"/>
    <col min="28" max="28" width="10.00390625" style="7" customWidth="1"/>
    <col min="29" max="72" width="3.710937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2" width="5.00390625" style="0" customWidth="1"/>
    <col min="93" max="93" width="9.57421875" style="0" customWidth="1"/>
    <col min="94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1" width="5.00390625" style="0" customWidth="1"/>
    <col min="102" max="102" width="9.57421875" style="0" customWidth="1"/>
    <col min="103" max="103" width="5.00390625" style="0" customWidth="1"/>
    <col min="104" max="104" width="9.57421875" style="0" customWidth="1"/>
    <col min="105" max="106" width="5.00390625" style="0" customWidth="1"/>
    <col min="107" max="107" width="9.57421875" style="0" customWidth="1"/>
    <col min="108" max="108" width="5.00390625" style="0" customWidth="1"/>
    <col min="109" max="109" width="9.57421875" style="0" customWidth="1"/>
    <col min="110" max="111" width="5.00390625" style="0" customWidth="1"/>
    <col min="112" max="112" width="9.57421875" style="0" customWidth="1"/>
    <col min="113" max="113" width="5.00390625" style="0" customWidth="1"/>
    <col min="114" max="114" width="9.57421875" style="0" customWidth="1"/>
    <col min="115" max="115" width="5.00390625" style="0" customWidth="1"/>
    <col min="116" max="116" width="9.57421875" style="0" customWidth="1"/>
    <col min="117" max="117" width="5.00390625" style="0" customWidth="1"/>
    <col min="118" max="118" width="9.57421875" style="0" customWidth="1"/>
    <col min="119" max="119" width="5.00390625" style="0" customWidth="1"/>
    <col min="120" max="120" width="9.57421875" style="0" customWidth="1"/>
    <col min="121" max="121" width="10.57421875" style="0" customWidth="1"/>
  </cols>
  <sheetData>
    <row r="1" spans="1:5" ht="12.75">
      <c r="A1" s="6" t="s">
        <v>89</v>
      </c>
      <c r="B1" s="6"/>
      <c r="C1" s="6"/>
      <c r="D1" s="6"/>
      <c r="E1" s="6"/>
    </row>
    <row r="2" spans="1:28" ht="12.75">
      <c r="A2" s="174" t="s">
        <v>15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82"/>
      <c r="AB2" s="82"/>
    </row>
    <row r="3" ht="13.5" thickBot="1"/>
    <row r="4" spans="1:53" ht="12.75">
      <c r="A4" s="8"/>
      <c r="B4" s="214" t="str">
        <f>D4+1&amp;" en later"</f>
        <v>2002 en later</v>
      </c>
      <c r="C4" s="215"/>
      <c r="D4" s="214">
        <v>2001</v>
      </c>
      <c r="E4" s="215"/>
      <c r="F4" s="214">
        <f>D4-1</f>
        <v>2000</v>
      </c>
      <c r="G4" s="215"/>
      <c r="H4" s="214">
        <f>F4-1</f>
        <v>1999</v>
      </c>
      <c r="I4" s="215"/>
      <c r="J4" s="214">
        <f>H4-1</f>
        <v>1998</v>
      </c>
      <c r="K4" s="215"/>
      <c r="L4" s="214">
        <f>J4-1</f>
        <v>1997</v>
      </c>
      <c r="M4" s="215"/>
      <c r="N4" s="214">
        <f>L4-1</f>
        <v>1996</v>
      </c>
      <c r="O4" s="215"/>
      <c r="P4" s="214">
        <f>N4-1</f>
        <v>1995</v>
      </c>
      <c r="Q4" s="215"/>
      <c r="R4" s="214">
        <f>P4-1</f>
        <v>1994</v>
      </c>
      <c r="S4" s="215"/>
      <c r="T4" s="214">
        <f>R4-1</f>
        <v>1993</v>
      </c>
      <c r="U4" s="215"/>
      <c r="V4" s="214" t="str">
        <f>T4-1&amp;" "&amp;"en vroeger"</f>
        <v>1992 en vroeger</v>
      </c>
      <c r="W4" s="215"/>
      <c r="X4" s="214" t="s">
        <v>20</v>
      </c>
      <c r="Y4" s="216"/>
      <c r="Z4" s="21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54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</row>
    <row r="6" spans="1:53" s="7" customFormat="1" ht="12.75">
      <c r="A6" s="6" t="s">
        <v>50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Z6" s="52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</row>
    <row r="7" spans="1:53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68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2.75">
      <c r="A8" s="26" t="s">
        <v>29</v>
      </c>
      <c r="B8" s="56">
        <v>2</v>
      </c>
      <c r="C8" s="57">
        <v>1</v>
      </c>
      <c r="D8" s="56">
        <v>57</v>
      </c>
      <c r="E8" s="57">
        <v>46</v>
      </c>
      <c r="F8" s="56">
        <v>1556</v>
      </c>
      <c r="G8" s="57">
        <v>2139</v>
      </c>
      <c r="H8" s="56">
        <v>497</v>
      </c>
      <c r="I8" s="57">
        <v>481</v>
      </c>
      <c r="J8" s="56">
        <v>111</v>
      </c>
      <c r="K8" s="57">
        <v>95</v>
      </c>
      <c r="L8" s="56">
        <v>20</v>
      </c>
      <c r="M8" s="57">
        <v>14</v>
      </c>
      <c r="N8" s="56">
        <v>2</v>
      </c>
      <c r="O8" s="57">
        <v>2</v>
      </c>
      <c r="P8" s="56">
        <v>1</v>
      </c>
      <c r="Q8" s="57">
        <v>0</v>
      </c>
      <c r="R8" s="56">
        <v>0</v>
      </c>
      <c r="S8" s="57">
        <v>0</v>
      </c>
      <c r="T8" s="56">
        <v>0</v>
      </c>
      <c r="U8" s="57">
        <v>0</v>
      </c>
      <c r="V8" s="56">
        <v>0</v>
      </c>
      <c r="W8" s="57">
        <v>0</v>
      </c>
      <c r="X8" s="59">
        <f aca="true" t="shared" si="0" ref="X8:Y12">SUM(V8,T8,R8,P8,N8,L8,J8,H8,F8,D8,B8)</f>
        <v>2246</v>
      </c>
      <c r="Y8" s="58">
        <f t="shared" si="0"/>
        <v>2778</v>
      </c>
      <c r="Z8" s="57">
        <f>SUM(X8:Y8)</f>
        <v>5024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</row>
    <row r="9" spans="1:53" ht="12.75">
      <c r="A9" s="26" t="s">
        <v>30</v>
      </c>
      <c r="B9" s="56">
        <v>4</v>
      </c>
      <c r="C9" s="64">
        <v>1</v>
      </c>
      <c r="D9" s="56">
        <v>318</v>
      </c>
      <c r="E9" s="64">
        <v>288</v>
      </c>
      <c r="F9" s="56">
        <v>7561</v>
      </c>
      <c r="G9" s="64">
        <v>10820</v>
      </c>
      <c r="H9" s="56">
        <v>940</v>
      </c>
      <c r="I9" s="64">
        <v>861</v>
      </c>
      <c r="J9" s="56">
        <v>124</v>
      </c>
      <c r="K9" s="64">
        <v>123</v>
      </c>
      <c r="L9" s="56">
        <v>17</v>
      </c>
      <c r="M9" s="64">
        <v>12</v>
      </c>
      <c r="N9" s="56">
        <v>2</v>
      </c>
      <c r="O9" s="64">
        <v>1</v>
      </c>
      <c r="P9" s="56">
        <v>1</v>
      </c>
      <c r="Q9" s="64">
        <v>0</v>
      </c>
      <c r="R9" s="56">
        <v>0</v>
      </c>
      <c r="S9" s="64">
        <v>0</v>
      </c>
      <c r="T9" s="56">
        <v>0</v>
      </c>
      <c r="U9" s="64">
        <v>0</v>
      </c>
      <c r="V9" s="56">
        <v>0</v>
      </c>
      <c r="W9" s="64">
        <v>0</v>
      </c>
      <c r="X9" s="59">
        <f t="shared" si="0"/>
        <v>8967</v>
      </c>
      <c r="Y9" s="65">
        <f t="shared" si="0"/>
        <v>12106</v>
      </c>
      <c r="Z9" s="57">
        <f>SUM(X9:Y9)</f>
        <v>21073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ht="12.75">
      <c r="A10" s="26" t="s">
        <v>31</v>
      </c>
      <c r="B10" s="56">
        <v>0</v>
      </c>
      <c r="C10" s="64">
        <v>0</v>
      </c>
      <c r="D10" s="56">
        <v>1</v>
      </c>
      <c r="E10" s="64">
        <v>1</v>
      </c>
      <c r="F10" s="56">
        <v>35</v>
      </c>
      <c r="G10" s="64">
        <v>52</v>
      </c>
      <c r="H10" s="56">
        <v>6</v>
      </c>
      <c r="I10" s="64">
        <v>19</v>
      </c>
      <c r="J10" s="56">
        <v>2</v>
      </c>
      <c r="K10" s="64">
        <v>0</v>
      </c>
      <c r="L10" s="56">
        <v>1</v>
      </c>
      <c r="M10" s="64">
        <v>1</v>
      </c>
      <c r="N10" s="56">
        <v>0</v>
      </c>
      <c r="O10" s="64">
        <v>1</v>
      </c>
      <c r="P10" s="56">
        <v>0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64">
        <v>0</v>
      </c>
      <c r="X10" s="59">
        <f t="shared" si="0"/>
        <v>45</v>
      </c>
      <c r="Y10" s="65">
        <f t="shared" si="0"/>
        <v>74</v>
      </c>
      <c r="Z10" s="57">
        <f>SUM(X10:Y10)</f>
        <v>119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</row>
    <row r="11" spans="1:53" ht="12.75">
      <c r="A11" s="26" t="s">
        <v>32</v>
      </c>
      <c r="B11" s="56">
        <v>0</v>
      </c>
      <c r="C11" s="64">
        <v>0</v>
      </c>
      <c r="D11" s="56">
        <v>6</v>
      </c>
      <c r="E11" s="64">
        <v>11</v>
      </c>
      <c r="F11" s="56">
        <v>180</v>
      </c>
      <c r="G11" s="64">
        <v>239</v>
      </c>
      <c r="H11" s="56">
        <v>54</v>
      </c>
      <c r="I11" s="64">
        <v>53</v>
      </c>
      <c r="J11" s="56">
        <v>15</v>
      </c>
      <c r="K11" s="64">
        <v>10</v>
      </c>
      <c r="L11" s="56">
        <v>5</v>
      </c>
      <c r="M11" s="64">
        <v>1</v>
      </c>
      <c r="N11" s="56">
        <v>0</v>
      </c>
      <c r="O11" s="64">
        <v>0</v>
      </c>
      <c r="P11" s="56">
        <v>0</v>
      </c>
      <c r="Q11" s="64">
        <v>0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64">
        <v>0</v>
      </c>
      <c r="X11" s="59">
        <f t="shared" si="0"/>
        <v>260</v>
      </c>
      <c r="Y11" s="65">
        <f t="shared" si="0"/>
        <v>314</v>
      </c>
      <c r="Z11" s="57">
        <f>SUM(X11:Y11)</f>
        <v>574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s="19" customFormat="1" ht="12.75">
      <c r="A12" s="10" t="s">
        <v>18</v>
      </c>
      <c r="B12" s="63">
        <v>6</v>
      </c>
      <c r="C12" s="62">
        <v>2</v>
      </c>
      <c r="D12" s="63">
        <v>382</v>
      </c>
      <c r="E12" s="62">
        <v>346</v>
      </c>
      <c r="F12" s="63">
        <v>9332</v>
      </c>
      <c r="G12" s="62">
        <v>13250</v>
      </c>
      <c r="H12" s="63">
        <v>1497</v>
      </c>
      <c r="I12" s="62">
        <v>1414</v>
      </c>
      <c r="J12" s="63">
        <v>252</v>
      </c>
      <c r="K12" s="62">
        <v>228</v>
      </c>
      <c r="L12" s="63">
        <v>43</v>
      </c>
      <c r="M12" s="62">
        <v>28</v>
      </c>
      <c r="N12" s="63">
        <v>4</v>
      </c>
      <c r="O12" s="62">
        <v>4</v>
      </c>
      <c r="P12" s="63">
        <v>2</v>
      </c>
      <c r="Q12" s="62">
        <v>0</v>
      </c>
      <c r="R12" s="63">
        <v>0</v>
      </c>
      <c r="S12" s="62">
        <v>0</v>
      </c>
      <c r="T12" s="63">
        <v>0</v>
      </c>
      <c r="U12" s="62">
        <v>0</v>
      </c>
      <c r="V12" s="63">
        <v>0</v>
      </c>
      <c r="W12" s="62">
        <v>0</v>
      </c>
      <c r="X12" s="63">
        <f t="shared" si="0"/>
        <v>11518</v>
      </c>
      <c r="Y12" s="62">
        <f t="shared" si="0"/>
        <v>15272</v>
      </c>
      <c r="Z12" s="62">
        <f>SUM(X12:Y12)</f>
        <v>26790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53"/>
      <c r="X13" s="55"/>
      <c r="Y13" s="53"/>
      <c r="Z13" s="5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12.75">
      <c r="A14" s="26" t="s">
        <v>29</v>
      </c>
      <c r="B14" s="56">
        <v>0</v>
      </c>
      <c r="C14" s="57">
        <v>0</v>
      </c>
      <c r="D14" s="56">
        <v>7</v>
      </c>
      <c r="E14" s="57">
        <v>3</v>
      </c>
      <c r="F14" s="56">
        <v>851</v>
      </c>
      <c r="G14" s="57">
        <v>751</v>
      </c>
      <c r="H14" s="56">
        <v>682</v>
      </c>
      <c r="I14" s="57">
        <v>505</v>
      </c>
      <c r="J14" s="56">
        <v>309</v>
      </c>
      <c r="K14" s="57">
        <v>202</v>
      </c>
      <c r="L14" s="56">
        <v>96</v>
      </c>
      <c r="M14" s="57">
        <v>33</v>
      </c>
      <c r="N14" s="56">
        <v>20</v>
      </c>
      <c r="O14" s="57">
        <v>14</v>
      </c>
      <c r="P14" s="56">
        <v>7</v>
      </c>
      <c r="Q14" s="57">
        <v>1</v>
      </c>
      <c r="R14" s="56">
        <v>1</v>
      </c>
      <c r="S14" s="57">
        <v>0</v>
      </c>
      <c r="T14" s="56">
        <v>1</v>
      </c>
      <c r="U14" s="57">
        <v>1</v>
      </c>
      <c r="V14" s="56">
        <v>3</v>
      </c>
      <c r="W14" s="57">
        <v>4</v>
      </c>
      <c r="X14" s="59">
        <f aca="true" t="shared" si="1" ref="X14:Y18">SUM(V14,T14,R14,P14,N14,L14,J14,H14,F14,D14,B14)</f>
        <v>1977</v>
      </c>
      <c r="Y14" s="58">
        <f t="shared" si="1"/>
        <v>1514</v>
      </c>
      <c r="Z14" s="57">
        <f>SUM(X14:Y14)</f>
        <v>3491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1:53" ht="12.75">
      <c r="A15" s="26" t="s">
        <v>30</v>
      </c>
      <c r="B15" s="56">
        <v>0</v>
      </c>
      <c r="C15" s="64">
        <v>0</v>
      </c>
      <c r="D15" s="56">
        <v>41</v>
      </c>
      <c r="E15" s="64">
        <v>19</v>
      </c>
      <c r="F15" s="56">
        <v>6243</v>
      </c>
      <c r="G15" s="64">
        <v>5476</v>
      </c>
      <c r="H15" s="56">
        <v>2739</v>
      </c>
      <c r="I15" s="64">
        <v>1978</v>
      </c>
      <c r="J15" s="56">
        <v>721</v>
      </c>
      <c r="K15" s="64">
        <v>404</v>
      </c>
      <c r="L15" s="56">
        <v>119</v>
      </c>
      <c r="M15" s="64">
        <v>90</v>
      </c>
      <c r="N15" s="56">
        <v>21</v>
      </c>
      <c r="O15" s="64">
        <v>18</v>
      </c>
      <c r="P15" s="56">
        <v>1</v>
      </c>
      <c r="Q15" s="64">
        <v>9</v>
      </c>
      <c r="R15" s="56">
        <v>5</v>
      </c>
      <c r="S15" s="64">
        <v>4</v>
      </c>
      <c r="T15" s="56">
        <v>0</v>
      </c>
      <c r="U15" s="64">
        <v>1</v>
      </c>
      <c r="V15" s="56">
        <v>1</v>
      </c>
      <c r="W15" s="64">
        <v>1</v>
      </c>
      <c r="X15" s="59">
        <f t="shared" si="1"/>
        <v>9891</v>
      </c>
      <c r="Y15" s="65">
        <f t="shared" si="1"/>
        <v>8000</v>
      </c>
      <c r="Z15" s="57">
        <f>SUM(X15:Y15)</f>
        <v>17891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ht="12.75">
      <c r="A16" s="26" t="s">
        <v>31</v>
      </c>
      <c r="B16" s="56">
        <v>0</v>
      </c>
      <c r="C16" s="64">
        <v>0</v>
      </c>
      <c r="D16" s="56">
        <v>2</v>
      </c>
      <c r="E16" s="64">
        <v>0</v>
      </c>
      <c r="F16" s="56">
        <v>405</v>
      </c>
      <c r="G16" s="64">
        <v>163</v>
      </c>
      <c r="H16" s="56">
        <v>236</v>
      </c>
      <c r="I16" s="64">
        <v>97</v>
      </c>
      <c r="J16" s="56">
        <v>68</v>
      </c>
      <c r="K16" s="64">
        <v>36</v>
      </c>
      <c r="L16" s="56">
        <v>12</v>
      </c>
      <c r="M16" s="64">
        <v>5</v>
      </c>
      <c r="N16" s="56">
        <v>6</v>
      </c>
      <c r="O16" s="64">
        <v>2</v>
      </c>
      <c r="P16" s="56">
        <v>1</v>
      </c>
      <c r="Q16" s="64">
        <v>0</v>
      </c>
      <c r="R16" s="56">
        <v>0</v>
      </c>
      <c r="S16" s="64">
        <v>0</v>
      </c>
      <c r="T16" s="56">
        <v>0</v>
      </c>
      <c r="U16" s="64">
        <v>0</v>
      </c>
      <c r="V16" s="56">
        <v>0</v>
      </c>
      <c r="W16" s="64">
        <v>0</v>
      </c>
      <c r="X16" s="59">
        <f t="shared" si="1"/>
        <v>730</v>
      </c>
      <c r="Y16" s="65">
        <f t="shared" si="1"/>
        <v>303</v>
      </c>
      <c r="Z16" s="57">
        <f>SUM(X16:Y16)</f>
        <v>1033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spans="1:53" ht="12.75">
      <c r="A17" s="26" t="s">
        <v>44</v>
      </c>
      <c r="B17" s="56">
        <v>0</v>
      </c>
      <c r="C17" s="64">
        <v>0</v>
      </c>
      <c r="D17" s="56">
        <v>4</v>
      </c>
      <c r="E17" s="64">
        <v>0</v>
      </c>
      <c r="F17" s="56">
        <v>398</v>
      </c>
      <c r="G17" s="64">
        <v>142</v>
      </c>
      <c r="H17" s="56">
        <v>237</v>
      </c>
      <c r="I17" s="64">
        <v>109</v>
      </c>
      <c r="J17" s="56">
        <v>91</v>
      </c>
      <c r="K17" s="64">
        <v>35</v>
      </c>
      <c r="L17" s="56">
        <v>22</v>
      </c>
      <c r="M17" s="64">
        <v>3</v>
      </c>
      <c r="N17" s="56">
        <v>1</v>
      </c>
      <c r="O17" s="64">
        <v>2</v>
      </c>
      <c r="P17" s="56">
        <v>1</v>
      </c>
      <c r="Q17" s="64">
        <v>0</v>
      </c>
      <c r="R17" s="56">
        <v>0</v>
      </c>
      <c r="S17" s="64">
        <v>0</v>
      </c>
      <c r="T17" s="56">
        <v>0</v>
      </c>
      <c r="U17" s="64">
        <v>0</v>
      </c>
      <c r="V17" s="56">
        <v>0</v>
      </c>
      <c r="W17" s="64">
        <v>0</v>
      </c>
      <c r="X17" s="59">
        <f t="shared" si="1"/>
        <v>754</v>
      </c>
      <c r="Y17" s="65">
        <f t="shared" si="1"/>
        <v>291</v>
      </c>
      <c r="Z17" s="57">
        <f>SUM(X17:Y17)</f>
        <v>1045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</row>
    <row r="18" spans="1:53" s="19" customFormat="1" ht="12.75">
      <c r="A18" s="10" t="s">
        <v>18</v>
      </c>
      <c r="B18" s="63">
        <v>0</v>
      </c>
      <c r="C18" s="62">
        <v>0</v>
      </c>
      <c r="D18" s="63">
        <v>54</v>
      </c>
      <c r="E18" s="62">
        <v>22</v>
      </c>
      <c r="F18" s="63">
        <v>7897</v>
      </c>
      <c r="G18" s="62">
        <v>6532</v>
      </c>
      <c r="H18" s="63">
        <v>3894</v>
      </c>
      <c r="I18" s="62">
        <v>2689</v>
      </c>
      <c r="J18" s="63">
        <v>1189</v>
      </c>
      <c r="K18" s="62">
        <v>677</v>
      </c>
      <c r="L18" s="63">
        <v>249</v>
      </c>
      <c r="M18" s="62">
        <v>131</v>
      </c>
      <c r="N18" s="63">
        <v>48</v>
      </c>
      <c r="O18" s="62">
        <v>36</v>
      </c>
      <c r="P18" s="63">
        <v>10</v>
      </c>
      <c r="Q18" s="62">
        <v>10</v>
      </c>
      <c r="R18" s="63">
        <v>6</v>
      </c>
      <c r="S18" s="62">
        <v>4</v>
      </c>
      <c r="T18" s="63">
        <v>1</v>
      </c>
      <c r="U18" s="62">
        <v>2</v>
      </c>
      <c r="V18" s="63">
        <v>4</v>
      </c>
      <c r="W18" s="62">
        <v>5</v>
      </c>
      <c r="X18" s="63">
        <f t="shared" si="1"/>
        <v>13352</v>
      </c>
      <c r="Y18" s="62">
        <f t="shared" si="1"/>
        <v>10108</v>
      </c>
      <c r="Z18" s="62">
        <f>SUM(X18:Y18)</f>
        <v>23460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53" s="19" customFormat="1" ht="12.75">
      <c r="A19" s="41" t="s">
        <v>92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68"/>
      <c r="X19" s="67"/>
      <c r="Y19" s="68"/>
      <c r="Z19" s="6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ht="12.75">
      <c r="A20" s="26" t="s">
        <v>29</v>
      </c>
      <c r="B20" s="56">
        <v>0</v>
      </c>
      <c r="C20" s="57">
        <v>0</v>
      </c>
      <c r="D20" s="56">
        <v>2</v>
      </c>
      <c r="E20" s="57">
        <v>3</v>
      </c>
      <c r="F20" s="56">
        <v>67</v>
      </c>
      <c r="G20" s="57">
        <v>127</v>
      </c>
      <c r="H20" s="56">
        <v>53</v>
      </c>
      <c r="I20" s="57">
        <v>66</v>
      </c>
      <c r="J20" s="56">
        <v>24</v>
      </c>
      <c r="K20" s="57">
        <v>14</v>
      </c>
      <c r="L20" s="56">
        <v>6</v>
      </c>
      <c r="M20" s="57">
        <v>5</v>
      </c>
      <c r="N20" s="56">
        <v>1</v>
      </c>
      <c r="O20" s="57">
        <v>1</v>
      </c>
      <c r="P20" s="56">
        <v>0</v>
      </c>
      <c r="Q20" s="57">
        <v>0</v>
      </c>
      <c r="R20" s="56">
        <v>2</v>
      </c>
      <c r="S20" s="57">
        <v>3</v>
      </c>
      <c r="T20" s="56">
        <v>1</v>
      </c>
      <c r="U20" s="57">
        <v>0</v>
      </c>
      <c r="V20" s="56">
        <v>0</v>
      </c>
      <c r="W20" s="57">
        <v>0</v>
      </c>
      <c r="X20" s="59">
        <f aca="true" t="shared" si="2" ref="X20:Y24">SUM(V20,T20,R20,P20,N20,L20,J20,H20,F20,D20,B20)</f>
        <v>156</v>
      </c>
      <c r="Y20" s="58">
        <f t="shared" si="2"/>
        <v>219</v>
      </c>
      <c r="Z20" s="57">
        <f>SUM(X20:Y20)</f>
        <v>375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</row>
    <row r="21" spans="1:53" ht="12.75">
      <c r="A21" s="26" t="s">
        <v>30</v>
      </c>
      <c r="B21" s="56">
        <v>0</v>
      </c>
      <c r="C21" s="64">
        <v>0</v>
      </c>
      <c r="D21" s="56">
        <v>3</v>
      </c>
      <c r="E21" s="64">
        <v>4</v>
      </c>
      <c r="F21" s="56">
        <v>134</v>
      </c>
      <c r="G21" s="64">
        <v>350</v>
      </c>
      <c r="H21" s="56">
        <v>90</v>
      </c>
      <c r="I21" s="64">
        <v>165</v>
      </c>
      <c r="J21" s="56">
        <v>32</v>
      </c>
      <c r="K21" s="64">
        <v>27</v>
      </c>
      <c r="L21" s="56">
        <v>9</v>
      </c>
      <c r="M21" s="64">
        <v>7</v>
      </c>
      <c r="N21" s="56">
        <v>1</v>
      </c>
      <c r="O21" s="64">
        <v>0</v>
      </c>
      <c r="P21" s="56">
        <v>0</v>
      </c>
      <c r="Q21" s="64">
        <v>0</v>
      </c>
      <c r="R21" s="56">
        <v>0</v>
      </c>
      <c r="S21" s="64">
        <v>0</v>
      </c>
      <c r="T21" s="56">
        <v>0</v>
      </c>
      <c r="U21" s="64">
        <v>0</v>
      </c>
      <c r="V21" s="56">
        <v>0</v>
      </c>
      <c r="W21" s="64">
        <v>0</v>
      </c>
      <c r="X21" s="59">
        <f t="shared" si="2"/>
        <v>269</v>
      </c>
      <c r="Y21" s="65">
        <f t="shared" si="2"/>
        <v>553</v>
      </c>
      <c r="Z21" s="57">
        <f>SUM(X21:Y21)</f>
        <v>822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spans="1:53" ht="12.75">
      <c r="A22" s="26" t="s">
        <v>31</v>
      </c>
      <c r="B22" s="56">
        <v>0</v>
      </c>
      <c r="C22" s="64">
        <v>0</v>
      </c>
      <c r="D22" s="56">
        <v>0</v>
      </c>
      <c r="E22" s="64">
        <v>3</v>
      </c>
      <c r="F22" s="56">
        <v>39</v>
      </c>
      <c r="G22" s="64">
        <v>105</v>
      </c>
      <c r="H22" s="56">
        <v>43</v>
      </c>
      <c r="I22" s="64">
        <v>50</v>
      </c>
      <c r="J22" s="56">
        <v>7</v>
      </c>
      <c r="K22" s="64">
        <v>9</v>
      </c>
      <c r="L22" s="56">
        <v>1</v>
      </c>
      <c r="M22" s="64">
        <v>1</v>
      </c>
      <c r="N22" s="56">
        <v>0</v>
      </c>
      <c r="O22" s="64">
        <v>0</v>
      </c>
      <c r="P22" s="56">
        <v>0</v>
      </c>
      <c r="Q22" s="64">
        <v>0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64">
        <v>0</v>
      </c>
      <c r="X22" s="59">
        <f t="shared" si="2"/>
        <v>90</v>
      </c>
      <c r="Y22" s="65">
        <f t="shared" si="2"/>
        <v>168</v>
      </c>
      <c r="Z22" s="57">
        <f>SUM(X22:Y22)</f>
        <v>258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spans="1:53" ht="12.75">
      <c r="A23" s="26" t="s">
        <v>44</v>
      </c>
      <c r="B23" s="56">
        <v>0</v>
      </c>
      <c r="C23" s="64">
        <v>0</v>
      </c>
      <c r="D23" s="56">
        <v>0</v>
      </c>
      <c r="E23" s="64">
        <v>1</v>
      </c>
      <c r="F23" s="56">
        <v>41</v>
      </c>
      <c r="G23" s="64">
        <v>101</v>
      </c>
      <c r="H23" s="56">
        <v>38</v>
      </c>
      <c r="I23" s="64">
        <v>60</v>
      </c>
      <c r="J23" s="56">
        <v>19</v>
      </c>
      <c r="K23" s="64">
        <v>17</v>
      </c>
      <c r="L23" s="56">
        <v>3</v>
      </c>
      <c r="M23" s="64">
        <v>5</v>
      </c>
      <c r="N23" s="56">
        <v>0</v>
      </c>
      <c r="O23" s="64">
        <v>0</v>
      </c>
      <c r="P23" s="56">
        <v>0</v>
      </c>
      <c r="Q23" s="64">
        <v>0</v>
      </c>
      <c r="R23" s="56">
        <v>0</v>
      </c>
      <c r="S23" s="64">
        <v>0</v>
      </c>
      <c r="T23" s="56">
        <v>0</v>
      </c>
      <c r="U23" s="64">
        <v>0</v>
      </c>
      <c r="V23" s="56">
        <v>0</v>
      </c>
      <c r="W23" s="64">
        <v>0</v>
      </c>
      <c r="X23" s="59">
        <f t="shared" si="2"/>
        <v>101</v>
      </c>
      <c r="Y23" s="65">
        <f t="shared" si="2"/>
        <v>184</v>
      </c>
      <c r="Z23" s="57">
        <f>SUM(X23:Y23)</f>
        <v>285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spans="1:53" s="19" customFormat="1" ht="12.75">
      <c r="A24" s="10" t="s">
        <v>18</v>
      </c>
      <c r="B24" s="63">
        <v>0</v>
      </c>
      <c r="C24" s="62">
        <v>0</v>
      </c>
      <c r="D24" s="63">
        <v>5</v>
      </c>
      <c r="E24" s="62">
        <v>11</v>
      </c>
      <c r="F24" s="63">
        <v>281</v>
      </c>
      <c r="G24" s="62">
        <v>683</v>
      </c>
      <c r="H24" s="63">
        <v>224</v>
      </c>
      <c r="I24" s="62">
        <v>341</v>
      </c>
      <c r="J24" s="63">
        <v>82</v>
      </c>
      <c r="K24" s="62">
        <v>67</v>
      </c>
      <c r="L24" s="63">
        <v>19</v>
      </c>
      <c r="M24" s="62">
        <v>18</v>
      </c>
      <c r="N24" s="63">
        <v>2</v>
      </c>
      <c r="O24" s="62">
        <v>1</v>
      </c>
      <c r="P24" s="63">
        <v>0</v>
      </c>
      <c r="Q24" s="62">
        <v>0</v>
      </c>
      <c r="R24" s="63">
        <v>2</v>
      </c>
      <c r="S24" s="62">
        <v>3</v>
      </c>
      <c r="T24" s="63">
        <v>1</v>
      </c>
      <c r="U24" s="62">
        <v>0</v>
      </c>
      <c r="V24" s="63">
        <v>0</v>
      </c>
      <c r="W24" s="62">
        <v>0</v>
      </c>
      <c r="X24" s="63">
        <f t="shared" si="2"/>
        <v>616</v>
      </c>
      <c r="Y24" s="62">
        <f t="shared" si="2"/>
        <v>1124</v>
      </c>
      <c r="Z24" s="62">
        <f>SUM(X24:Y24)</f>
        <v>1740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68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ht="12.75">
      <c r="A26" s="26" t="s">
        <v>29</v>
      </c>
      <c r="B26" s="56">
        <v>0</v>
      </c>
      <c r="C26" s="57">
        <v>0</v>
      </c>
      <c r="D26" s="56">
        <v>0</v>
      </c>
      <c r="E26" s="57">
        <v>1</v>
      </c>
      <c r="F26" s="56">
        <v>565</v>
      </c>
      <c r="G26" s="57">
        <v>541</v>
      </c>
      <c r="H26" s="56">
        <v>902</v>
      </c>
      <c r="I26" s="57">
        <v>809</v>
      </c>
      <c r="J26" s="56">
        <v>368</v>
      </c>
      <c r="K26" s="57">
        <v>253</v>
      </c>
      <c r="L26" s="56">
        <v>115</v>
      </c>
      <c r="M26" s="57">
        <v>72</v>
      </c>
      <c r="N26" s="56">
        <v>24</v>
      </c>
      <c r="O26" s="57">
        <v>23</v>
      </c>
      <c r="P26" s="56">
        <v>7</v>
      </c>
      <c r="Q26" s="57">
        <v>5</v>
      </c>
      <c r="R26" s="56">
        <v>0</v>
      </c>
      <c r="S26" s="57">
        <v>1</v>
      </c>
      <c r="T26" s="56">
        <v>1</v>
      </c>
      <c r="U26" s="57">
        <v>0</v>
      </c>
      <c r="V26" s="56">
        <v>0</v>
      </c>
      <c r="W26" s="57">
        <v>0</v>
      </c>
      <c r="X26" s="59">
        <f aca="true" t="shared" si="3" ref="X26:Y30">SUM(V26,T26,R26,P26,N26,L26,J26,H26,F26,D26,B26)</f>
        <v>1982</v>
      </c>
      <c r="Y26" s="58">
        <f t="shared" si="3"/>
        <v>1705</v>
      </c>
      <c r="Z26" s="57">
        <f>SUM(X26:Y26)</f>
        <v>3687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ht="12.75">
      <c r="A27" s="26" t="s">
        <v>30</v>
      </c>
      <c r="B27" s="56">
        <v>0</v>
      </c>
      <c r="C27" s="64">
        <v>0</v>
      </c>
      <c r="D27" s="56">
        <v>0</v>
      </c>
      <c r="E27" s="64">
        <v>1</v>
      </c>
      <c r="F27" s="56">
        <v>2217</v>
      </c>
      <c r="G27" s="64">
        <v>2084</v>
      </c>
      <c r="H27" s="56">
        <v>2345</v>
      </c>
      <c r="I27" s="64">
        <v>1890</v>
      </c>
      <c r="J27" s="56">
        <v>632</v>
      </c>
      <c r="K27" s="64">
        <v>426</v>
      </c>
      <c r="L27" s="56">
        <v>147</v>
      </c>
      <c r="M27" s="64">
        <v>74</v>
      </c>
      <c r="N27" s="56">
        <v>29</v>
      </c>
      <c r="O27" s="64">
        <v>14</v>
      </c>
      <c r="P27" s="56">
        <v>6</v>
      </c>
      <c r="Q27" s="64">
        <v>2</v>
      </c>
      <c r="R27" s="56">
        <v>0</v>
      </c>
      <c r="S27" s="64">
        <v>3</v>
      </c>
      <c r="T27" s="56">
        <v>0</v>
      </c>
      <c r="U27" s="64">
        <v>2</v>
      </c>
      <c r="V27" s="56">
        <v>0</v>
      </c>
      <c r="W27" s="64">
        <v>1</v>
      </c>
      <c r="X27" s="59">
        <f t="shared" si="3"/>
        <v>5376</v>
      </c>
      <c r="Y27" s="65">
        <f t="shared" si="3"/>
        <v>4497</v>
      </c>
      <c r="Z27" s="57">
        <f>SUM(X27:Y27)</f>
        <v>9873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2.75">
      <c r="A28" s="26" t="s">
        <v>31</v>
      </c>
      <c r="B28" s="56">
        <v>0</v>
      </c>
      <c r="C28" s="64">
        <v>0</v>
      </c>
      <c r="D28" s="56">
        <v>0</v>
      </c>
      <c r="E28" s="64">
        <v>0</v>
      </c>
      <c r="F28" s="56">
        <v>301</v>
      </c>
      <c r="G28" s="64">
        <v>114</v>
      </c>
      <c r="H28" s="56">
        <v>285</v>
      </c>
      <c r="I28" s="64">
        <v>151</v>
      </c>
      <c r="J28" s="56">
        <v>77</v>
      </c>
      <c r="K28" s="64">
        <v>52</v>
      </c>
      <c r="L28" s="56">
        <v>12</v>
      </c>
      <c r="M28" s="64">
        <v>12</v>
      </c>
      <c r="N28" s="56">
        <v>5</v>
      </c>
      <c r="O28" s="64">
        <v>1</v>
      </c>
      <c r="P28" s="56">
        <v>2</v>
      </c>
      <c r="Q28" s="64">
        <v>0</v>
      </c>
      <c r="R28" s="56">
        <v>1</v>
      </c>
      <c r="S28" s="64">
        <v>0</v>
      </c>
      <c r="T28" s="56">
        <v>0</v>
      </c>
      <c r="U28" s="64">
        <v>0</v>
      </c>
      <c r="V28" s="56">
        <v>0</v>
      </c>
      <c r="W28" s="64">
        <v>0</v>
      </c>
      <c r="X28" s="59">
        <f t="shared" si="3"/>
        <v>683</v>
      </c>
      <c r="Y28" s="65">
        <f t="shared" si="3"/>
        <v>330</v>
      </c>
      <c r="Z28" s="57">
        <f>SUM(X28:Y28)</f>
        <v>1013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12.75">
      <c r="A29" s="26" t="s">
        <v>32</v>
      </c>
      <c r="B29" s="56">
        <v>0</v>
      </c>
      <c r="C29" s="64">
        <v>0</v>
      </c>
      <c r="D29" s="56">
        <v>1</v>
      </c>
      <c r="E29" s="64">
        <v>1</v>
      </c>
      <c r="F29" s="56">
        <v>227</v>
      </c>
      <c r="G29" s="64">
        <v>99</v>
      </c>
      <c r="H29" s="56">
        <v>290</v>
      </c>
      <c r="I29" s="64">
        <v>202</v>
      </c>
      <c r="J29" s="56">
        <v>106</v>
      </c>
      <c r="K29" s="64">
        <v>55</v>
      </c>
      <c r="L29" s="56">
        <v>33</v>
      </c>
      <c r="M29" s="64">
        <v>19</v>
      </c>
      <c r="N29" s="56">
        <v>7</v>
      </c>
      <c r="O29" s="64">
        <v>13</v>
      </c>
      <c r="P29" s="56">
        <v>2</v>
      </c>
      <c r="Q29" s="64">
        <v>3</v>
      </c>
      <c r="R29" s="56">
        <v>0</v>
      </c>
      <c r="S29" s="64">
        <v>0</v>
      </c>
      <c r="T29" s="56">
        <v>1</v>
      </c>
      <c r="U29" s="64">
        <v>0</v>
      </c>
      <c r="V29" s="56">
        <v>0</v>
      </c>
      <c r="W29" s="64">
        <v>0</v>
      </c>
      <c r="X29" s="59">
        <f t="shared" si="3"/>
        <v>667</v>
      </c>
      <c r="Y29" s="65">
        <f t="shared" si="3"/>
        <v>392</v>
      </c>
      <c r="Z29" s="57">
        <f>SUM(X29:Y29)</f>
        <v>1059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s="19" customFormat="1" ht="12.75">
      <c r="A30" s="10" t="s">
        <v>18</v>
      </c>
      <c r="B30" s="63">
        <v>0</v>
      </c>
      <c r="C30" s="62">
        <v>0</v>
      </c>
      <c r="D30" s="63">
        <v>1</v>
      </c>
      <c r="E30" s="62">
        <v>3</v>
      </c>
      <c r="F30" s="63">
        <v>3310</v>
      </c>
      <c r="G30" s="62">
        <v>2838</v>
      </c>
      <c r="H30" s="63">
        <v>3822</v>
      </c>
      <c r="I30" s="62">
        <v>3052</v>
      </c>
      <c r="J30" s="63">
        <v>1183</v>
      </c>
      <c r="K30" s="62">
        <v>786</v>
      </c>
      <c r="L30" s="63">
        <v>307</v>
      </c>
      <c r="M30" s="62">
        <v>177</v>
      </c>
      <c r="N30" s="63">
        <v>65</v>
      </c>
      <c r="O30" s="62">
        <v>51</v>
      </c>
      <c r="P30" s="63">
        <v>17</v>
      </c>
      <c r="Q30" s="62">
        <v>10</v>
      </c>
      <c r="R30" s="63">
        <v>1</v>
      </c>
      <c r="S30" s="62">
        <v>4</v>
      </c>
      <c r="T30" s="63">
        <v>2</v>
      </c>
      <c r="U30" s="62">
        <v>2</v>
      </c>
      <c r="V30" s="63">
        <v>0</v>
      </c>
      <c r="W30" s="62">
        <v>1</v>
      </c>
      <c r="X30" s="63">
        <f t="shared" si="3"/>
        <v>8708</v>
      </c>
      <c r="Y30" s="62">
        <f t="shared" si="3"/>
        <v>6924</v>
      </c>
      <c r="Z30" s="62">
        <f>SUM(X30:Y30)</f>
        <v>15632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53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57"/>
      <c r="X31" s="59"/>
      <c r="Y31" s="58"/>
      <c r="Z31" s="5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</row>
    <row r="32" spans="1:53" s="7" customFormat="1" ht="12.75">
      <c r="A32" s="41" t="s">
        <v>51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57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68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53" ht="12.75">
      <c r="A34" s="26" t="s">
        <v>29</v>
      </c>
      <c r="B34" s="56">
        <v>0</v>
      </c>
      <c r="C34" s="57">
        <v>0</v>
      </c>
      <c r="D34" s="56">
        <v>3</v>
      </c>
      <c r="E34" s="57">
        <v>3</v>
      </c>
      <c r="F34" s="56">
        <v>50</v>
      </c>
      <c r="G34" s="57">
        <v>65</v>
      </c>
      <c r="H34" s="56">
        <v>1281</v>
      </c>
      <c r="I34" s="57">
        <v>1817</v>
      </c>
      <c r="J34" s="56">
        <v>443</v>
      </c>
      <c r="K34" s="57">
        <v>474</v>
      </c>
      <c r="L34" s="56">
        <v>112</v>
      </c>
      <c r="M34" s="57">
        <v>92</v>
      </c>
      <c r="N34" s="56">
        <v>15</v>
      </c>
      <c r="O34" s="57">
        <v>11</v>
      </c>
      <c r="P34" s="56">
        <v>5</v>
      </c>
      <c r="Q34" s="57">
        <v>1</v>
      </c>
      <c r="R34" s="56">
        <v>0</v>
      </c>
      <c r="S34" s="57">
        <v>0</v>
      </c>
      <c r="T34" s="56">
        <v>1</v>
      </c>
      <c r="U34" s="57">
        <v>0</v>
      </c>
      <c r="V34" s="56">
        <v>0</v>
      </c>
      <c r="W34" s="57">
        <v>0</v>
      </c>
      <c r="X34" s="59">
        <f aca="true" t="shared" si="4" ref="X34:Y38">SUM(V34,T34,R34,P34,N34,L34,J34,H34,F34,D34,B34)</f>
        <v>1910</v>
      </c>
      <c r="Y34" s="58">
        <f t="shared" si="4"/>
        <v>2463</v>
      </c>
      <c r="Z34" s="57">
        <f>SUM(X34:Y34)</f>
        <v>4373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spans="1:53" ht="12.75">
      <c r="A35" s="26" t="s">
        <v>30</v>
      </c>
      <c r="B35" s="56">
        <v>1</v>
      </c>
      <c r="C35" s="64">
        <v>0</v>
      </c>
      <c r="D35" s="56">
        <v>9</v>
      </c>
      <c r="E35" s="64">
        <v>4</v>
      </c>
      <c r="F35" s="56">
        <v>267</v>
      </c>
      <c r="G35" s="64">
        <v>311</v>
      </c>
      <c r="H35" s="56">
        <v>7215</v>
      </c>
      <c r="I35" s="64">
        <v>10289</v>
      </c>
      <c r="J35" s="56">
        <v>988</v>
      </c>
      <c r="K35" s="64">
        <v>850</v>
      </c>
      <c r="L35" s="56">
        <v>120</v>
      </c>
      <c r="M35" s="64">
        <v>111</v>
      </c>
      <c r="N35" s="56">
        <v>15</v>
      </c>
      <c r="O35" s="64">
        <v>7</v>
      </c>
      <c r="P35" s="56">
        <v>1</v>
      </c>
      <c r="Q35" s="64">
        <v>1</v>
      </c>
      <c r="R35" s="56">
        <v>0</v>
      </c>
      <c r="S35" s="64">
        <v>0</v>
      </c>
      <c r="T35" s="56">
        <v>0</v>
      </c>
      <c r="U35" s="64">
        <v>0</v>
      </c>
      <c r="V35" s="56">
        <v>0</v>
      </c>
      <c r="W35" s="64">
        <v>0</v>
      </c>
      <c r="X35" s="59">
        <f t="shared" si="4"/>
        <v>8616</v>
      </c>
      <c r="Y35" s="65">
        <f t="shared" si="4"/>
        <v>11573</v>
      </c>
      <c r="Z35" s="57">
        <f>SUM(X35:Y35)</f>
        <v>20189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ht="12.75">
      <c r="A36" s="26" t="s">
        <v>31</v>
      </c>
      <c r="B36" s="56">
        <v>0</v>
      </c>
      <c r="C36" s="64">
        <v>0</v>
      </c>
      <c r="D36" s="56">
        <v>0</v>
      </c>
      <c r="E36" s="64">
        <v>0</v>
      </c>
      <c r="F36" s="56">
        <v>0</v>
      </c>
      <c r="G36" s="64">
        <v>2</v>
      </c>
      <c r="H36" s="56">
        <v>25</v>
      </c>
      <c r="I36" s="64">
        <v>52</v>
      </c>
      <c r="J36" s="56">
        <v>6</v>
      </c>
      <c r="K36" s="64">
        <v>10</v>
      </c>
      <c r="L36" s="56">
        <v>3</v>
      </c>
      <c r="M36" s="64">
        <v>2</v>
      </c>
      <c r="N36" s="56">
        <v>1</v>
      </c>
      <c r="O36" s="64">
        <v>1</v>
      </c>
      <c r="P36" s="56">
        <v>1</v>
      </c>
      <c r="Q36" s="64">
        <v>1</v>
      </c>
      <c r="R36" s="56">
        <v>0</v>
      </c>
      <c r="S36" s="64">
        <v>0</v>
      </c>
      <c r="T36" s="56">
        <v>0</v>
      </c>
      <c r="U36" s="64">
        <v>0</v>
      </c>
      <c r="V36" s="56">
        <v>0</v>
      </c>
      <c r="W36" s="64">
        <v>0</v>
      </c>
      <c r="X36" s="59">
        <f t="shared" si="4"/>
        <v>36</v>
      </c>
      <c r="Y36" s="65">
        <f t="shared" si="4"/>
        <v>68</v>
      </c>
      <c r="Z36" s="57">
        <f>SUM(X36:Y36)</f>
        <v>104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ht="12.75">
      <c r="A37" s="26" t="s">
        <v>32</v>
      </c>
      <c r="B37" s="56">
        <v>0</v>
      </c>
      <c r="C37" s="64">
        <v>0</v>
      </c>
      <c r="D37" s="56">
        <v>1</v>
      </c>
      <c r="E37" s="64">
        <v>0</v>
      </c>
      <c r="F37" s="56">
        <v>6</v>
      </c>
      <c r="G37" s="64">
        <v>12</v>
      </c>
      <c r="H37" s="56">
        <v>131</v>
      </c>
      <c r="I37" s="64">
        <v>231</v>
      </c>
      <c r="J37" s="56">
        <v>41</v>
      </c>
      <c r="K37" s="64">
        <v>51</v>
      </c>
      <c r="L37" s="56">
        <v>9</v>
      </c>
      <c r="M37" s="64">
        <v>7</v>
      </c>
      <c r="N37" s="56">
        <v>0</v>
      </c>
      <c r="O37" s="64">
        <v>2</v>
      </c>
      <c r="P37" s="56">
        <v>0</v>
      </c>
      <c r="Q37" s="64">
        <v>0</v>
      </c>
      <c r="R37" s="56">
        <v>0</v>
      </c>
      <c r="S37" s="64">
        <v>0</v>
      </c>
      <c r="T37" s="56">
        <v>0</v>
      </c>
      <c r="U37" s="64">
        <v>0</v>
      </c>
      <c r="V37" s="56">
        <v>0</v>
      </c>
      <c r="W37" s="64">
        <v>0</v>
      </c>
      <c r="X37" s="59">
        <f t="shared" si="4"/>
        <v>188</v>
      </c>
      <c r="Y37" s="65">
        <f t="shared" si="4"/>
        <v>303</v>
      </c>
      <c r="Z37" s="57">
        <f>SUM(X37:Y37)</f>
        <v>491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s="19" customFormat="1" ht="12.75">
      <c r="A38" s="10" t="s">
        <v>18</v>
      </c>
      <c r="B38" s="63">
        <v>1</v>
      </c>
      <c r="C38" s="62">
        <v>0</v>
      </c>
      <c r="D38" s="63">
        <v>13</v>
      </c>
      <c r="E38" s="62">
        <v>7</v>
      </c>
      <c r="F38" s="63">
        <v>323</v>
      </c>
      <c r="G38" s="62">
        <v>390</v>
      </c>
      <c r="H38" s="63">
        <v>8652</v>
      </c>
      <c r="I38" s="62">
        <v>12389</v>
      </c>
      <c r="J38" s="63">
        <v>1478</v>
      </c>
      <c r="K38" s="62">
        <v>1385</v>
      </c>
      <c r="L38" s="63">
        <v>244</v>
      </c>
      <c r="M38" s="62">
        <v>212</v>
      </c>
      <c r="N38" s="63">
        <v>31</v>
      </c>
      <c r="O38" s="62">
        <v>21</v>
      </c>
      <c r="P38" s="63">
        <v>7</v>
      </c>
      <c r="Q38" s="62">
        <v>3</v>
      </c>
      <c r="R38" s="63">
        <v>0</v>
      </c>
      <c r="S38" s="62">
        <v>0</v>
      </c>
      <c r="T38" s="63">
        <v>1</v>
      </c>
      <c r="U38" s="62">
        <v>0</v>
      </c>
      <c r="V38" s="63">
        <v>0</v>
      </c>
      <c r="W38" s="62">
        <v>0</v>
      </c>
      <c r="X38" s="63">
        <f t="shared" si="4"/>
        <v>10750</v>
      </c>
      <c r="Y38" s="62">
        <f t="shared" si="4"/>
        <v>14407</v>
      </c>
      <c r="Z38" s="62">
        <f>SUM(X38:Y38)</f>
        <v>25157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53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57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</row>
    <row r="40" spans="1:53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5</v>
      </c>
      <c r="G40" s="57">
        <v>4</v>
      </c>
      <c r="H40" s="56">
        <v>743</v>
      </c>
      <c r="I40" s="57">
        <v>649</v>
      </c>
      <c r="J40" s="56">
        <v>656</v>
      </c>
      <c r="K40" s="57">
        <v>445</v>
      </c>
      <c r="L40" s="56">
        <v>344</v>
      </c>
      <c r="M40" s="57">
        <v>178</v>
      </c>
      <c r="N40" s="56">
        <v>76</v>
      </c>
      <c r="O40" s="57">
        <v>58</v>
      </c>
      <c r="P40" s="56">
        <v>17</v>
      </c>
      <c r="Q40" s="57">
        <v>11</v>
      </c>
      <c r="R40" s="56">
        <v>2</v>
      </c>
      <c r="S40" s="57">
        <v>2</v>
      </c>
      <c r="T40" s="56">
        <v>1</v>
      </c>
      <c r="U40" s="57">
        <v>1</v>
      </c>
      <c r="V40" s="56">
        <v>0</v>
      </c>
      <c r="W40" s="57">
        <v>0</v>
      </c>
      <c r="X40" s="59">
        <f aca="true" t="shared" si="5" ref="X40:Y44">SUM(V40,T40,R40,P40,N40,L40,J40,H40,F40,D40,B40)</f>
        <v>1844</v>
      </c>
      <c r="Y40" s="58">
        <f t="shared" si="5"/>
        <v>1348</v>
      </c>
      <c r="Z40" s="57">
        <f>SUM(X40:Y40)</f>
        <v>3192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pans="1:53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35</v>
      </c>
      <c r="G41" s="64">
        <v>27</v>
      </c>
      <c r="H41" s="56">
        <v>5269</v>
      </c>
      <c r="I41" s="64">
        <v>5094</v>
      </c>
      <c r="J41" s="56">
        <v>2523</v>
      </c>
      <c r="K41" s="64">
        <v>1780</v>
      </c>
      <c r="L41" s="56">
        <v>658</v>
      </c>
      <c r="M41" s="64">
        <v>363</v>
      </c>
      <c r="N41" s="56">
        <v>122</v>
      </c>
      <c r="O41" s="64">
        <v>66</v>
      </c>
      <c r="P41" s="56">
        <v>23</v>
      </c>
      <c r="Q41" s="64">
        <v>13</v>
      </c>
      <c r="R41" s="56">
        <v>5</v>
      </c>
      <c r="S41" s="64">
        <v>4</v>
      </c>
      <c r="T41" s="56">
        <v>0</v>
      </c>
      <c r="U41" s="64">
        <v>0</v>
      </c>
      <c r="V41" s="56">
        <v>1</v>
      </c>
      <c r="W41" s="64">
        <v>4</v>
      </c>
      <c r="X41" s="59">
        <f t="shared" si="5"/>
        <v>8636</v>
      </c>
      <c r="Y41" s="65">
        <f t="shared" si="5"/>
        <v>7351</v>
      </c>
      <c r="Z41" s="57">
        <f>SUM(X41:Y41)</f>
        <v>15987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spans="1:53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4</v>
      </c>
      <c r="G42" s="64">
        <v>2</v>
      </c>
      <c r="H42" s="56">
        <v>336</v>
      </c>
      <c r="I42" s="64">
        <v>123</v>
      </c>
      <c r="J42" s="56">
        <v>171</v>
      </c>
      <c r="K42" s="64">
        <v>95</v>
      </c>
      <c r="L42" s="56">
        <v>64</v>
      </c>
      <c r="M42" s="64">
        <v>29</v>
      </c>
      <c r="N42" s="56">
        <v>16</v>
      </c>
      <c r="O42" s="64">
        <v>6</v>
      </c>
      <c r="P42" s="56">
        <v>2</v>
      </c>
      <c r="Q42" s="64">
        <v>2</v>
      </c>
      <c r="R42" s="56">
        <v>0</v>
      </c>
      <c r="S42" s="64">
        <v>0</v>
      </c>
      <c r="T42" s="56">
        <v>0</v>
      </c>
      <c r="U42" s="64">
        <v>0</v>
      </c>
      <c r="V42" s="56">
        <v>0</v>
      </c>
      <c r="W42" s="64">
        <v>0</v>
      </c>
      <c r="X42" s="59">
        <f t="shared" si="5"/>
        <v>593</v>
      </c>
      <c r="Y42" s="65">
        <f t="shared" si="5"/>
        <v>257</v>
      </c>
      <c r="Z42" s="57">
        <f>SUM(X42:Y42)</f>
        <v>850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5</v>
      </c>
      <c r="G43" s="64">
        <v>3</v>
      </c>
      <c r="H43" s="56">
        <v>314</v>
      </c>
      <c r="I43" s="64">
        <v>143</v>
      </c>
      <c r="J43" s="56">
        <v>194</v>
      </c>
      <c r="K43" s="64">
        <v>74</v>
      </c>
      <c r="L43" s="56">
        <v>67</v>
      </c>
      <c r="M43" s="64">
        <v>36</v>
      </c>
      <c r="N43" s="56">
        <v>12</v>
      </c>
      <c r="O43" s="64">
        <v>10</v>
      </c>
      <c r="P43" s="56">
        <v>9</v>
      </c>
      <c r="Q43" s="64">
        <v>0</v>
      </c>
      <c r="R43" s="56">
        <v>1</v>
      </c>
      <c r="S43" s="64">
        <v>0</v>
      </c>
      <c r="T43" s="56">
        <v>0</v>
      </c>
      <c r="U43" s="64">
        <v>1</v>
      </c>
      <c r="V43" s="56">
        <v>0</v>
      </c>
      <c r="W43" s="64">
        <v>2</v>
      </c>
      <c r="X43" s="59">
        <f t="shared" si="5"/>
        <v>602</v>
      </c>
      <c r="Y43" s="65">
        <f t="shared" si="5"/>
        <v>269</v>
      </c>
      <c r="Z43" s="57">
        <f>SUM(X43:Y43)</f>
        <v>871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s="19" customFormat="1" ht="12.75">
      <c r="A44" s="10" t="s">
        <v>18</v>
      </c>
      <c r="B44" s="63">
        <v>0</v>
      </c>
      <c r="C44" s="62">
        <v>0</v>
      </c>
      <c r="D44" s="63">
        <v>0</v>
      </c>
      <c r="E44" s="62">
        <v>0</v>
      </c>
      <c r="F44" s="63">
        <v>49</v>
      </c>
      <c r="G44" s="62">
        <v>36</v>
      </c>
      <c r="H44" s="63">
        <v>6662</v>
      </c>
      <c r="I44" s="62">
        <v>6009</v>
      </c>
      <c r="J44" s="63">
        <v>3544</v>
      </c>
      <c r="K44" s="62">
        <v>2394</v>
      </c>
      <c r="L44" s="63">
        <v>1133</v>
      </c>
      <c r="M44" s="62">
        <v>606</v>
      </c>
      <c r="N44" s="63">
        <v>226</v>
      </c>
      <c r="O44" s="62">
        <v>140</v>
      </c>
      <c r="P44" s="63">
        <v>51</v>
      </c>
      <c r="Q44" s="62">
        <v>26</v>
      </c>
      <c r="R44" s="63">
        <v>8</v>
      </c>
      <c r="S44" s="62">
        <v>6</v>
      </c>
      <c r="T44" s="63">
        <v>1</v>
      </c>
      <c r="U44" s="62">
        <v>2</v>
      </c>
      <c r="V44" s="63">
        <v>1</v>
      </c>
      <c r="W44" s="62">
        <v>6</v>
      </c>
      <c r="X44" s="63">
        <f t="shared" si="5"/>
        <v>11675</v>
      </c>
      <c r="Y44" s="62">
        <f t="shared" si="5"/>
        <v>9225</v>
      </c>
      <c r="Z44" s="62">
        <f>SUM(X44:Y44)</f>
        <v>20900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</row>
    <row r="45" spans="1:53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68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</row>
    <row r="46" spans="1:53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2</v>
      </c>
      <c r="G46" s="57">
        <v>4</v>
      </c>
      <c r="H46" s="56">
        <v>70</v>
      </c>
      <c r="I46" s="57">
        <v>113</v>
      </c>
      <c r="J46" s="56">
        <v>37</v>
      </c>
      <c r="K46" s="57">
        <v>58</v>
      </c>
      <c r="L46" s="56">
        <v>15</v>
      </c>
      <c r="M46" s="57">
        <v>19</v>
      </c>
      <c r="N46" s="56">
        <v>3</v>
      </c>
      <c r="O46" s="57">
        <v>3</v>
      </c>
      <c r="P46" s="56">
        <v>0</v>
      </c>
      <c r="Q46" s="57">
        <v>0</v>
      </c>
      <c r="R46" s="56">
        <v>1</v>
      </c>
      <c r="S46" s="57">
        <v>0</v>
      </c>
      <c r="T46" s="56">
        <v>0</v>
      </c>
      <c r="U46" s="57">
        <v>0</v>
      </c>
      <c r="V46" s="56">
        <v>0</v>
      </c>
      <c r="W46" s="57">
        <v>0</v>
      </c>
      <c r="X46" s="59">
        <f aca="true" t="shared" si="6" ref="X46:Y50">SUM(V46,T46,R46,P46,N46,L46,J46,H46,F46,D46,B46)</f>
        <v>128</v>
      </c>
      <c r="Y46" s="58">
        <f t="shared" si="6"/>
        <v>197</v>
      </c>
      <c r="Z46" s="57">
        <f>SUM(X46:Y46)</f>
        <v>325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0</v>
      </c>
      <c r="G47" s="64">
        <v>3</v>
      </c>
      <c r="H47" s="56">
        <v>116</v>
      </c>
      <c r="I47" s="64">
        <v>306</v>
      </c>
      <c r="J47" s="56">
        <v>86</v>
      </c>
      <c r="K47" s="64">
        <v>131</v>
      </c>
      <c r="L47" s="56">
        <v>30</v>
      </c>
      <c r="M47" s="64">
        <v>35</v>
      </c>
      <c r="N47" s="56">
        <v>7</v>
      </c>
      <c r="O47" s="64">
        <v>6</v>
      </c>
      <c r="P47" s="56">
        <v>1</v>
      </c>
      <c r="Q47" s="64">
        <v>1</v>
      </c>
      <c r="R47" s="56">
        <v>0</v>
      </c>
      <c r="S47" s="64">
        <v>1</v>
      </c>
      <c r="T47" s="56">
        <v>0</v>
      </c>
      <c r="U47" s="64">
        <v>0</v>
      </c>
      <c r="V47" s="56">
        <v>0</v>
      </c>
      <c r="W47" s="64">
        <v>1</v>
      </c>
      <c r="X47" s="59">
        <f t="shared" si="6"/>
        <v>240</v>
      </c>
      <c r="Y47" s="65">
        <f t="shared" si="6"/>
        <v>484</v>
      </c>
      <c r="Z47" s="57">
        <f>SUM(X47:Y47)</f>
        <v>724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pans="1:53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1</v>
      </c>
      <c r="G48" s="64">
        <v>1</v>
      </c>
      <c r="H48" s="56">
        <v>20</v>
      </c>
      <c r="I48" s="64">
        <v>79</v>
      </c>
      <c r="J48" s="56">
        <v>25</v>
      </c>
      <c r="K48" s="64">
        <v>41</v>
      </c>
      <c r="L48" s="56">
        <v>6</v>
      </c>
      <c r="M48" s="64">
        <v>7</v>
      </c>
      <c r="N48" s="56">
        <v>0</v>
      </c>
      <c r="O48" s="64">
        <v>1</v>
      </c>
      <c r="P48" s="56">
        <v>0</v>
      </c>
      <c r="Q48" s="64">
        <v>0</v>
      </c>
      <c r="R48" s="56">
        <v>0</v>
      </c>
      <c r="S48" s="64">
        <v>0</v>
      </c>
      <c r="T48" s="56">
        <v>0</v>
      </c>
      <c r="U48" s="64">
        <v>0</v>
      </c>
      <c r="V48" s="56">
        <v>0</v>
      </c>
      <c r="W48" s="64">
        <v>0</v>
      </c>
      <c r="X48" s="59">
        <f t="shared" si="6"/>
        <v>52</v>
      </c>
      <c r="Y48" s="65">
        <f t="shared" si="6"/>
        <v>129</v>
      </c>
      <c r="Z48" s="57">
        <f>SUM(X48:Y48)</f>
        <v>181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spans="1:53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1</v>
      </c>
      <c r="G49" s="64">
        <v>1</v>
      </c>
      <c r="H49" s="56">
        <v>27</v>
      </c>
      <c r="I49" s="64">
        <v>73</v>
      </c>
      <c r="J49" s="56">
        <v>30</v>
      </c>
      <c r="K49" s="64">
        <v>38</v>
      </c>
      <c r="L49" s="56">
        <v>6</v>
      </c>
      <c r="M49" s="64">
        <v>20</v>
      </c>
      <c r="N49" s="56">
        <v>0</v>
      </c>
      <c r="O49" s="64">
        <v>0</v>
      </c>
      <c r="P49" s="56">
        <v>0</v>
      </c>
      <c r="Q49" s="64">
        <v>0</v>
      </c>
      <c r="R49" s="56">
        <v>0</v>
      </c>
      <c r="S49" s="64">
        <v>0</v>
      </c>
      <c r="T49" s="56">
        <v>0</v>
      </c>
      <c r="U49" s="64">
        <v>0</v>
      </c>
      <c r="V49" s="56">
        <v>0</v>
      </c>
      <c r="W49" s="64">
        <v>0</v>
      </c>
      <c r="X49" s="59">
        <f t="shared" si="6"/>
        <v>64</v>
      </c>
      <c r="Y49" s="65">
        <f t="shared" si="6"/>
        <v>132</v>
      </c>
      <c r="Z49" s="57">
        <f>SUM(X49:Y49)</f>
        <v>196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0</v>
      </c>
      <c r="F50" s="63">
        <v>4</v>
      </c>
      <c r="G50" s="62">
        <v>9</v>
      </c>
      <c r="H50" s="63">
        <v>233</v>
      </c>
      <c r="I50" s="62">
        <v>571</v>
      </c>
      <c r="J50" s="63">
        <v>178</v>
      </c>
      <c r="K50" s="62">
        <v>268</v>
      </c>
      <c r="L50" s="63">
        <v>57</v>
      </c>
      <c r="M50" s="62">
        <v>81</v>
      </c>
      <c r="N50" s="63">
        <v>10</v>
      </c>
      <c r="O50" s="62">
        <v>10</v>
      </c>
      <c r="P50" s="63">
        <v>1</v>
      </c>
      <c r="Q50" s="62">
        <v>1</v>
      </c>
      <c r="R50" s="63">
        <v>1</v>
      </c>
      <c r="S50" s="62">
        <v>1</v>
      </c>
      <c r="T50" s="63">
        <v>0</v>
      </c>
      <c r="U50" s="62">
        <v>0</v>
      </c>
      <c r="V50" s="63">
        <v>0</v>
      </c>
      <c r="W50" s="62">
        <v>1</v>
      </c>
      <c r="X50" s="63">
        <f t="shared" si="6"/>
        <v>484</v>
      </c>
      <c r="Y50" s="62">
        <f t="shared" si="6"/>
        <v>942</v>
      </c>
      <c r="Z50" s="62">
        <f>SUM(X50:Y50)</f>
        <v>1426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3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68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53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1</v>
      </c>
      <c r="G52" s="57">
        <v>0</v>
      </c>
      <c r="H52" s="56">
        <v>468</v>
      </c>
      <c r="I52" s="57">
        <v>508</v>
      </c>
      <c r="J52" s="56">
        <v>729</v>
      </c>
      <c r="K52" s="57">
        <v>710</v>
      </c>
      <c r="L52" s="56">
        <v>359</v>
      </c>
      <c r="M52" s="57">
        <v>248</v>
      </c>
      <c r="N52" s="56">
        <v>118</v>
      </c>
      <c r="O52" s="57">
        <v>93</v>
      </c>
      <c r="P52" s="56">
        <v>35</v>
      </c>
      <c r="Q52" s="57">
        <v>13</v>
      </c>
      <c r="R52" s="56">
        <v>7</v>
      </c>
      <c r="S52" s="57">
        <v>2</v>
      </c>
      <c r="T52" s="56">
        <v>2</v>
      </c>
      <c r="U52" s="57">
        <v>3</v>
      </c>
      <c r="V52" s="56">
        <v>0</v>
      </c>
      <c r="W52" s="57">
        <v>0</v>
      </c>
      <c r="X52" s="59">
        <f aca="true" t="shared" si="7" ref="X52:Y56">SUM(V52,T52,R52,P52,N52,L52,J52,H52,F52,D52,B52)</f>
        <v>1719</v>
      </c>
      <c r="Y52" s="58">
        <f t="shared" si="7"/>
        <v>1577</v>
      </c>
      <c r="Z52" s="57">
        <f>SUM(X52:Y52)</f>
        <v>3296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0</v>
      </c>
      <c r="G53" s="64">
        <v>2</v>
      </c>
      <c r="H53" s="56">
        <v>2011</v>
      </c>
      <c r="I53" s="64">
        <v>1967</v>
      </c>
      <c r="J53" s="56">
        <v>2083</v>
      </c>
      <c r="K53" s="64">
        <v>1750</v>
      </c>
      <c r="L53" s="56">
        <v>593</v>
      </c>
      <c r="M53" s="64">
        <v>379</v>
      </c>
      <c r="N53" s="56">
        <v>134</v>
      </c>
      <c r="O53" s="64">
        <v>84</v>
      </c>
      <c r="P53" s="56">
        <v>27</v>
      </c>
      <c r="Q53" s="64">
        <v>19</v>
      </c>
      <c r="R53" s="56">
        <v>7</v>
      </c>
      <c r="S53" s="64">
        <v>3</v>
      </c>
      <c r="T53" s="56">
        <v>3</v>
      </c>
      <c r="U53" s="64">
        <v>4</v>
      </c>
      <c r="V53" s="56">
        <v>2</v>
      </c>
      <c r="W53" s="64">
        <v>1</v>
      </c>
      <c r="X53" s="59">
        <f t="shared" si="7"/>
        <v>4860</v>
      </c>
      <c r="Y53" s="65">
        <f t="shared" si="7"/>
        <v>4209</v>
      </c>
      <c r="Z53" s="57">
        <f>SUM(X53:Y53)</f>
        <v>9069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pans="1:53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1</v>
      </c>
      <c r="G54" s="64">
        <v>0</v>
      </c>
      <c r="H54" s="56">
        <v>210</v>
      </c>
      <c r="I54" s="64">
        <v>100</v>
      </c>
      <c r="J54" s="56">
        <v>266</v>
      </c>
      <c r="K54" s="64">
        <v>112</v>
      </c>
      <c r="L54" s="56">
        <v>77</v>
      </c>
      <c r="M54" s="64">
        <v>47</v>
      </c>
      <c r="N54" s="56">
        <v>17</v>
      </c>
      <c r="O54" s="64">
        <v>14</v>
      </c>
      <c r="P54" s="56">
        <v>5</v>
      </c>
      <c r="Q54" s="64">
        <v>3</v>
      </c>
      <c r="R54" s="56">
        <v>3</v>
      </c>
      <c r="S54" s="64">
        <v>0</v>
      </c>
      <c r="T54" s="56">
        <v>0</v>
      </c>
      <c r="U54" s="64">
        <v>0</v>
      </c>
      <c r="V54" s="56">
        <v>1</v>
      </c>
      <c r="W54" s="64">
        <v>1</v>
      </c>
      <c r="X54" s="59">
        <f t="shared" si="7"/>
        <v>580</v>
      </c>
      <c r="Y54" s="65">
        <f t="shared" si="7"/>
        <v>277</v>
      </c>
      <c r="Z54" s="57">
        <f>SUM(X54:Y54)</f>
        <v>857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</row>
    <row r="55" spans="1:53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0</v>
      </c>
      <c r="H55" s="56">
        <v>198</v>
      </c>
      <c r="I55" s="64">
        <v>109</v>
      </c>
      <c r="J55" s="56">
        <v>259</v>
      </c>
      <c r="K55" s="64">
        <v>151</v>
      </c>
      <c r="L55" s="56">
        <v>110</v>
      </c>
      <c r="M55" s="64">
        <v>70</v>
      </c>
      <c r="N55" s="56">
        <v>35</v>
      </c>
      <c r="O55" s="64">
        <v>23</v>
      </c>
      <c r="P55" s="56">
        <v>13</v>
      </c>
      <c r="Q55" s="64">
        <v>9</v>
      </c>
      <c r="R55" s="56">
        <v>2</v>
      </c>
      <c r="S55" s="64">
        <v>3</v>
      </c>
      <c r="T55" s="56">
        <v>1</v>
      </c>
      <c r="U55" s="64">
        <v>0</v>
      </c>
      <c r="V55" s="56">
        <v>0</v>
      </c>
      <c r="W55" s="64">
        <v>0</v>
      </c>
      <c r="X55" s="59">
        <f t="shared" si="7"/>
        <v>618</v>
      </c>
      <c r="Y55" s="65">
        <f t="shared" si="7"/>
        <v>365</v>
      </c>
      <c r="Z55" s="57">
        <f>SUM(X55:Y55)</f>
        <v>983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0</v>
      </c>
      <c r="F56" s="63">
        <v>2</v>
      </c>
      <c r="G56" s="62">
        <v>2</v>
      </c>
      <c r="H56" s="63">
        <v>2887</v>
      </c>
      <c r="I56" s="62">
        <v>2684</v>
      </c>
      <c r="J56" s="63">
        <v>3337</v>
      </c>
      <c r="K56" s="62">
        <v>2723</v>
      </c>
      <c r="L56" s="63">
        <v>1139</v>
      </c>
      <c r="M56" s="62">
        <v>744</v>
      </c>
      <c r="N56" s="63">
        <v>304</v>
      </c>
      <c r="O56" s="62">
        <v>214</v>
      </c>
      <c r="P56" s="63">
        <v>80</v>
      </c>
      <c r="Q56" s="62">
        <v>44</v>
      </c>
      <c r="R56" s="63">
        <v>19</v>
      </c>
      <c r="S56" s="62">
        <v>8</v>
      </c>
      <c r="T56" s="63">
        <v>6</v>
      </c>
      <c r="U56" s="62">
        <v>7</v>
      </c>
      <c r="V56" s="63">
        <v>3</v>
      </c>
      <c r="W56" s="62">
        <v>2</v>
      </c>
      <c r="X56" s="63">
        <f t="shared" si="7"/>
        <v>7777</v>
      </c>
      <c r="Y56" s="62">
        <f t="shared" si="7"/>
        <v>6428</v>
      </c>
      <c r="Z56" s="62">
        <f>SUM(X56:Y56)</f>
        <v>14205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</row>
    <row r="57" spans="1:53" s="7" customFormat="1" ht="12.75">
      <c r="A57" s="26"/>
      <c r="B57" s="56"/>
      <c r="C57" s="57"/>
      <c r="D57" s="56"/>
      <c r="E57" s="57"/>
      <c r="F57" s="56"/>
      <c r="G57" s="57"/>
      <c r="H57" s="56"/>
      <c r="I57" s="57"/>
      <c r="J57" s="56"/>
      <c r="K57" s="57"/>
      <c r="L57" s="56"/>
      <c r="M57" s="57"/>
      <c r="N57" s="56"/>
      <c r="O57" s="57"/>
      <c r="P57" s="56"/>
      <c r="Q57" s="57"/>
      <c r="R57" s="56"/>
      <c r="S57" s="57"/>
      <c r="T57" s="56"/>
      <c r="U57" s="57"/>
      <c r="V57" s="56"/>
      <c r="W57" s="57"/>
      <c r="X57" s="59"/>
      <c r="Y57" s="58"/>
      <c r="Z57" s="57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</row>
    <row r="58" spans="1:53" s="7" customFormat="1" ht="12.75">
      <c r="A58" s="41" t="s">
        <v>52</v>
      </c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9"/>
      <c r="Y58" s="58"/>
      <c r="Z58" s="57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</row>
    <row r="59" spans="1:53" s="7" customFormat="1" ht="12.75">
      <c r="A59" s="41" t="str">
        <f>"+ Se-n-Se"</f>
        <v>+ Se-n-Se</v>
      </c>
      <c r="B59" s="56"/>
      <c r="C59" s="57"/>
      <c r="D59" s="56"/>
      <c r="E59" s="57"/>
      <c r="F59" s="56"/>
      <c r="G59" s="57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9"/>
      <c r="Y59" s="58"/>
      <c r="Z59" s="57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</row>
    <row r="60" spans="1:53" s="19" customFormat="1" ht="12.75">
      <c r="A60" s="41" t="s">
        <v>33</v>
      </c>
      <c r="B60" s="67"/>
      <c r="C60" s="68"/>
      <c r="D60" s="67"/>
      <c r="E60" s="68"/>
      <c r="F60" s="67"/>
      <c r="G60" s="68"/>
      <c r="H60" s="67"/>
      <c r="I60" s="68"/>
      <c r="J60" s="67"/>
      <c r="K60" s="68"/>
      <c r="L60" s="67"/>
      <c r="M60" s="68"/>
      <c r="N60" s="67"/>
      <c r="O60" s="68"/>
      <c r="P60" s="67"/>
      <c r="Q60" s="68"/>
      <c r="R60" s="67"/>
      <c r="S60" s="68"/>
      <c r="T60" s="67"/>
      <c r="U60" s="68"/>
      <c r="V60" s="67"/>
      <c r="W60" s="68"/>
      <c r="X60" s="67"/>
      <c r="Y60" s="68"/>
      <c r="Z60" s="68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53" ht="12.75">
      <c r="A61" s="26" t="s">
        <v>29</v>
      </c>
      <c r="B61" s="56">
        <v>0</v>
      </c>
      <c r="C61" s="57">
        <v>0</v>
      </c>
      <c r="D61" s="56">
        <v>0</v>
      </c>
      <c r="E61" s="57">
        <v>0</v>
      </c>
      <c r="F61" s="56">
        <v>0</v>
      </c>
      <c r="G61" s="57">
        <v>0</v>
      </c>
      <c r="H61" s="56">
        <v>1</v>
      </c>
      <c r="I61" s="57">
        <v>0</v>
      </c>
      <c r="J61" s="56">
        <v>15</v>
      </c>
      <c r="K61" s="57">
        <v>26</v>
      </c>
      <c r="L61" s="56">
        <v>5</v>
      </c>
      <c r="M61" s="57">
        <v>4</v>
      </c>
      <c r="N61" s="56">
        <v>2</v>
      </c>
      <c r="O61" s="57">
        <v>1</v>
      </c>
      <c r="P61" s="56">
        <v>0</v>
      </c>
      <c r="Q61" s="57">
        <v>1</v>
      </c>
      <c r="R61" s="56">
        <v>0</v>
      </c>
      <c r="S61" s="57">
        <v>1</v>
      </c>
      <c r="T61" s="56">
        <v>0</v>
      </c>
      <c r="U61" s="57">
        <v>2</v>
      </c>
      <c r="V61" s="56">
        <v>1</v>
      </c>
      <c r="W61" s="57">
        <v>1</v>
      </c>
      <c r="X61" s="59">
        <f aca="true" t="shared" si="8" ref="X61:Y64">SUM(V61,T61,R61,P61,N61,L61,J61,H61,F61,D61,B61)</f>
        <v>24</v>
      </c>
      <c r="Y61" s="58">
        <f t="shared" si="8"/>
        <v>36</v>
      </c>
      <c r="Z61" s="57">
        <f>SUM(X61:Y61)</f>
        <v>60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</row>
    <row r="62" spans="1:53" ht="12.75">
      <c r="A62" s="26" t="s">
        <v>30</v>
      </c>
      <c r="B62" s="56">
        <v>0</v>
      </c>
      <c r="C62" s="64">
        <v>0</v>
      </c>
      <c r="D62" s="56">
        <v>0</v>
      </c>
      <c r="E62" s="64">
        <v>0</v>
      </c>
      <c r="F62" s="56">
        <v>0</v>
      </c>
      <c r="G62" s="64">
        <v>0</v>
      </c>
      <c r="H62" s="56">
        <v>0</v>
      </c>
      <c r="I62" s="64">
        <v>0</v>
      </c>
      <c r="J62" s="56">
        <v>11</v>
      </c>
      <c r="K62" s="64">
        <v>11</v>
      </c>
      <c r="L62" s="56">
        <v>7</v>
      </c>
      <c r="M62" s="64">
        <v>13</v>
      </c>
      <c r="N62" s="56">
        <v>4</v>
      </c>
      <c r="O62" s="64">
        <v>5</v>
      </c>
      <c r="P62" s="56">
        <v>4</v>
      </c>
      <c r="Q62" s="64">
        <v>2</v>
      </c>
      <c r="R62" s="56">
        <v>1</v>
      </c>
      <c r="S62" s="64">
        <v>0</v>
      </c>
      <c r="T62" s="56">
        <v>0</v>
      </c>
      <c r="U62" s="64">
        <v>0</v>
      </c>
      <c r="V62" s="56">
        <v>1</v>
      </c>
      <c r="W62" s="64">
        <v>0</v>
      </c>
      <c r="X62" s="59">
        <f t="shared" si="8"/>
        <v>28</v>
      </c>
      <c r="Y62" s="65">
        <f t="shared" si="8"/>
        <v>31</v>
      </c>
      <c r="Z62" s="57">
        <f>SUM(X62:Y62)</f>
        <v>59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</row>
    <row r="63" spans="1:53" ht="12.75">
      <c r="A63" s="26" t="s">
        <v>31</v>
      </c>
      <c r="B63" s="56">
        <v>0</v>
      </c>
      <c r="C63" s="64">
        <v>0</v>
      </c>
      <c r="D63" s="56">
        <v>0</v>
      </c>
      <c r="E63" s="64">
        <v>0</v>
      </c>
      <c r="F63" s="56">
        <v>0</v>
      </c>
      <c r="G63" s="64">
        <v>0</v>
      </c>
      <c r="H63" s="56">
        <v>0</v>
      </c>
      <c r="I63" s="64">
        <v>0</v>
      </c>
      <c r="J63" s="56">
        <v>0</v>
      </c>
      <c r="K63" s="64">
        <v>0</v>
      </c>
      <c r="L63" s="56">
        <v>0</v>
      </c>
      <c r="M63" s="64">
        <v>0</v>
      </c>
      <c r="N63" s="56">
        <v>0</v>
      </c>
      <c r="O63" s="64">
        <v>0</v>
      </c>
      <c r="P63" s="56">
        <v>0</v>
      </c>
      <c r="Q63" s="64">
        <v>0</v>
      </c>
      <c r="R63" s="56">
        <v>0</v>
      </c>
      <c r="S63" s="64">
        <v>0</v>
      </c>
      <c r="T63" s="56">
        <v>0</v>
      </c>
      <c r="U63" s="64">
        <v>0</v>
      </c>
      <c r="V63" s="56">
        <v>0</v>
      </c>
      <c r="W63" s="64">
        <v>0</v>
      </c>
      <c r="X63" s="59">
        <f t="shared" si="8"/>
        <v>0</v>
      </c>
      <c r="Y63" s="65">
        <f t="shared" si="8"/>
        <v>0</v>
      </c>
      <c r="Z63" s="57">
        <f>SUM(X63:Y63)</f>
        <v>0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</row>
    <row r="64" spans="1:53" ht="12.75">
      <c r="A64" s="26" t="s">
        <v>32</v>
      </c>
      <c r="B64" s="56">
        <v>0</v>
      </c>
      <c r="C64" s="64">
        <v>0</v>
      </c>
      <c r="D64" s="56">
        <v>0</v>
      </c>
      <c r="E64" s="64">
        <v>0</v>
      </c>
      <c r="F64" s="56">
        <v>0</v>
      </c>
      <c r="G64" s="64">
        <v>0</v>
      </c>
      <c r="H64" s="56">
        <v>0</v>
      </c>
      <c r="I64" s="64">
        <v>0</v>
      </c>
      <c r="J64" s="56">
        <v>0</v>
      </c>
      <c r="K64" s="64">
        <v>0</v>
      </c>
      <c r="L64" s="56">
        <v>0</v>
      </c>
      <c r="M64" s="64">
        <v>0</v>
      </c>
      <c r="N64" s="56">
        <v>0</v>
      </c>
      <c r="O64" s="64">
        <v>0</v>
      </c>
      <c r="P64" s="56">
        <v>0</v>
      </c>
      <c r="Q64" s="64">
        <v>0</v>
      </c>
      <c r="R64" s="56">
        <v>0</v>
      </c>
      <c r="S64" s="64">
        <v>0</v>
      </c>
      <c r="T64" s="56">
        <v>0</v>
      </c>
      <c r="U64" s="64">
        <v>0</v>
      </c>
      <c r="V64" s="56">
        <v>0</v>
      </c>
      <c r="W64" s="64">
        <v>0</v>
      </c>
      <c r="X64" s="59">
        <f t="shared" si="8"/>
        <v>0</v>
      </c>
      <c r="Y64" s="65">
        <f t="shared" si="8"/>
        <v>0</v>
      </c>
      <c r="Z64" s="57">
        <f>SUM(X64:Y64)</f>
        <v>0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</row>
    <row r="65" spans="1:53" s="19" customFormat="1" ht="12.75">
      <c r="A65" s="10" t="s">
        <v>54</v>
      </c>
      <c r="B65" s="63">
        <f>SUM(B61:B64)</f>
        <v>0</v>
      </c>
      <c r="C65" s="62">
        <f aca="true" t="shared" si="9" ref="C65:Z65">SUM(C61:C64)</f>
        <v>0</v>
      </c>
      <c r="D65" s="63">
        <f t="shared" si="9"/>
        <v>0</v>
      </c>
      <c r="E65" s="62">
        <f t="shared" si="9"/>
        <v>0</v>
      </c>
      <c r="F65" s="63">
        <f t="shared" si="9"/>
        <v>0</v>
      </c>
      <c r="G65" s="62">
        <f t="shared" si="9"/>
        <v>0</v>
      </c>
      <c r="H65" s="63">
        <f t="shared" si="9"/>
        <v>1</v>
      </c>
      <c r="I65" s="62">
        <f t="shared" si="9"/>
        <v>0</v>
      </c>
      <c r="J65" s="63">
        <f t="shared" si="9"/>
        <v>26</v>
      </c>
      <c r="K65" s="62">
        <f t="shared" si="9"/>
        <v>37</v>
      </c>
      <c r="L65" s="63">
        <f t="shared" si="9"/>
        <v>12</v>
      </c>
      <c r="M65" s="62">
        <f t="shared" si="9"/>
        <v>17</v>
      </c>
      <c r="N65" s="63">
        <f t="shared" si="9"/>
        <v>6</v>
      </c>
      <c r="O65" s="62">
        <f t="shared" si="9"/>
        <v>6</v>
      </c>
      <c r="P65" s="63">
        <f t="shared" si="9"/>
        <v>4</v>
      </c>
      <c r="Q65" s="62">
        <f t="shared" si="9"/>
        <v>3</v>
      </c>
      <c r="R65" s="63">
        <f t="shared" si="9"/>
        <v>1</v>
      </c>
      <c r="S65" s="62">
        <f t="shared" si="9"/>
        <v>1</v>
      </c>
      <c r="T65" s="63">
        <f t="shared" si="9"/>
        <v>0</v>
      </c>
      <c r="U65" s="62">
        <f t="shared" si="9"/>
        <v>2</v>
      </c>
      <c r="V65" s="63">
        <f t="shared" si="9"/>
        <v>2</v>
      </c>
      <c r="W65" s="62">
        <f t="shared" si="9"/>
        <v>1</v>
      </c>
      <c r="X65" s="63">
        <f t="shared" si="9"/>
        <v>52</v>
      </c>
      <c r="Y65" s="62">
        <f t="shared" si="9"/>
        <v>67</v>
      </c>
      <c r="Z65" s="62">
        <f t="shared" si="9"/>
        <v>119</v>
      </c>
      <c r="AA65" s="45"/>
      <c r="AB65" s="68"/>
      <c r="AC65" s="68"/>
      <c r="AD65" s="68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1:53" s="7" customFormat="1" ht="12.75">
      <c r="A66" s="41" t="s">
        <v>34</v>
      </c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6"/>
      <c r="M66" s="57"/>
      <c r="N66" s="56"/>
      <c r="O66" s="57"/>
      <c r="P66" s="56"/>
      <c r="Q66" s="57"/>
      <c r="R66" s="56"/>
      <c r="S66" s="57"/>
      <c r="T66" s="56"/>
      <c r="U66" s="57"/>
      <c r="V66" s="56"/>
      <c r="W66" s="57"/>
      <c r="X66" s="59"/>
      <c r="Y66" s="58"/>
      <c r="Z66" s="57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</row>
    <row r="67" spans="1:53" ht="12.75">
      <c r="A67" s="26" t="s">
        <v>29</v>
      </c>
      <c r="B67" s="56">
        <v>0</v>
      </c>
      <c r="C67" s="57">
        <v>0</v>
      </c>
      <c r="D67" s="56">
        <v>0</v>
      </c>
      <c r="E67" s="57">
        <v>0</v>
      </c>
      <c r="F67" s="56">
        <v>0</v>
      </c>
      <c r="G67" s="57">
        <v>0</v>
      </c>
      <c r="H67" s="56">
        <v>1</v>
      </c>
      <c r="I67" s="57">
        <v>1</v>
      </c>
      <c r="J67" s="56">
        <v>87</v>
      </c>
      <c r="K67" s="57">
        <v>45</v>
      </c>
      <c r="L67" s="56">
        <v>114</v>
      </c>
      <c r="M67" s="57">
        <v>70</v>
      </c>
      <c r="N67" s="56">
        <v>115</v>
      </c>
      <c r="O67" s="57">
        <v>67</v>
      </c>
      <c r="P67" s="56">
        <v>40</v>
      </c>
      <c r="Q67" s="57">
        <v>28</v>
      </c>
      <c r="R67" s="56">
        <v>23</v>
      </c>
      <c r="S67" s="57">
        <v>16</v>
      </c>
      <c r="T67" s="56">
        <v>14</v>
      </c>
      <c r="U67" s="57">
        <v>9</v>
      </c>
      <c r="V67" s="56">
        <v>19</v>
      </c>
      <c r="W67" s="57">
        <v>35</v>
      </c>
      <c r="X67" s="59">
        <f aca="true" t="shared" si="10" ref="X67:Y71">SUM(V67,T67,R67,P67,N67,L67,J67,H67,F67,D67,B67)</f>
        <v>413</v>
      </c>
      <c r="Y67" s="58">
        <f t="shared" si="10"/>
        <v>271</v>
      </c>
      <c r="Z67" s="57">
        <f>SUM(X67:Y67)</f>
        <v>684</v>
      </c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ht="12.75">
      <c r="A68" s="26" t="s">
        <v>30</v>
      </c>
      <c r="B68" s="56">
        <v>0</v>
      </c>
      <c r="C68" s="64">
        <v>0</v>
      </c>
      <c r="D68" s="56">
        <v>0</v>
      </c>
      <c r="E68" s="64">
        <v>0</v>
      </c>
      <c r="F68" s="56">
        <v>0</v>
      </c>
      <c r="G68" s="64">
        <v>0</v>
      </c>
      <c r="H68" s="56">
        <v>2</v>
      </c>
      <c r="I68" s="64">
        <v>2</v>
      </c>
      <c r="J68" s="56">
        <v>441</v>
      </c>
      <c r="K68" s="64">
        <v>125</v>
      </c>
      <c r="L68" s="56">
        <v>391</v>
      </c>
      <c r="M68" s="64">
        <v>183</v>
      </c>
      <c r="N68" s="56">
        <v>222</v>
      </c>
      <c r="O68" s="64">
        <v>128</v>
      </c>
      <c r="P68" s="56">
        <v>92</v>
      </c>
      <c r="Q68" s="64">
        <v>74</v>
      </c>
      <c r="R68" s="56">
        <v>37</v>
      </c>
      <c r="S68" s="64">
        <v>32</v>
      </c>
      <c r="T68" s="56">
        <v>15</v>
      </c>
      <c r="U68" s="64">
        <v>14</v>
      </c>
      <c r="V68" s="56">
        <v>32</v>
      </c>
      <c r="W68" s="64">
        <v>56</v>
      </c>
      <c r="X68" s="59">
        <f t="shared" si="10"/>
        <v>1232</v>
      </c>
      <c r="Y68" s="65">
        <f t="shared" si="10"/>
        <v>614</v>
      </c>
      <c r="Z68" s="57">
        <f>SUM(X68:Y68)</f>
        <v>1846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ht="12.75">
      <c r="A69" s="26" t="s">
        <v>31</v>
      </c>
      <c r="B69" s="56">
        <v>0</v>
      </c>
      <c r="C69" s="64">
        <v>0</v>
      </c>
      <c r="D69" s="56">
        <v>0</v>
      </c>
      <c r="E69" s="64">
        <v>0</v>
      </c>
      <c r="F69" s="56">
        <v>0</v>
      </c>
      <c r="G69" s="64">
        <v>0</v>
      </c>
      <c r="H69" s="56">
        <v>0</v>
      </c>
      <c r="I69" s="64">
        <v>1</v>
      </c>
      <c r="J69" s="56">
        <v>43</v>
      </c>
      <c r="K69" s="64">
        <v>8</v>
      </c>
      <c r="L69" s="56">
        <v>39</v>
      </c>
      <c r="M69" s="64">
        <v>22</v>
      </c>
      <c r="N69" s="56">
        <v>28</v>
      </c>
      <c r="O69" s="64">
        <v>12</v>
      </c>
      <c r="P69" s="56">
        <v>27</v>
      </c>
      <c r="Q69" s="64">
        <v>14</v>
      </c>
      <c r="R69" s="56">
        <v>10</v>
      </c>
      <c r="S69" s="64">
        <v>11</v>
      </c>
      <c r="T69" s="56">
        <v>6</v>
      </c>
      <c r="U69" s="64">
        <v>4</v>
      </c>
      <c r="V69" s="56">
        <v>5</v>
      </c>
      <c r="W69" s="64">
        <v>3</v>
      </c>
      <c r="X69" s="59">
        <f t="shared" si="10"/>
        <v>158</v>
      </c>
      <c r="Y69" s="65">
        <f t="shared" si="10"/>
        <v>75</v>
      </c>
      <c r="Z69" s="57">
        <f>SUM(X69:Y69)</f>
        <v>233</v>
      </c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</row>
    <row r="70" spans="1:53" ht="12.75">
      <c r="A70" s="26" t="s">
        <v>32</v>
      </c>
      <c r="B70" s="56">
        <v>0</v>
      </c>
      <c r="C70" s="64">
        <v>0</v>
      </c>
      <c r="D70" s="56">
        <v>0</v>
      </c>
      <c r="E70" s="64">
        <v>0</v>
      </c>
      <c r="F70" s="56">
        <v>0</v>
      </c>
      <c r="G70" s="64">
        <v>0</v>
      </c>
      <c r="H70" s="56">
        <v>0</v>
      </c>
      <c r="I70" s="64">
        <v>1</v>
      </c>
      <c r="J70" s="56">
        <v>21</v>
      </c>
      <c r="K70" s="64">
        <v>1</v>
      </c>
      <c r="L70" s="56">
        <v>21</v>
      </c>
      <c r="M70" s="64">
        <v>11</v>
      </c>
      <c r="N70" s="56">
        <v>16</v>
      </c>
      <c r="O70" s="64">
        <v>9</v>
      </c>
      <c r="P70" s="56">
        <v>8</v>
      </c>
      <c r="Q70" s="64">
        <v>1</v>
      </c>
      <c r="R70" s="56">
        <v>0</v>
      </c>
      <c r="S70" s="64">
        <v>1</v>
      </c>
      <c r="T70" s="56">
        <v>0</v>
      </c>
      <c r="U70" s="64">
        <v>1</v>
      </c>
      <c r="V70" s="56">
        <v>3</v>
      </c>
      <c r="W70" s="64">
        <v>1</v>
      </c>
      <c r="X70" s="59">
        <f t="shared" si="10"/>
        <v>69</v>
      </c>
      <c r="Y70" s="65">
        <f t="shared" si="10"/>
        <v>26</v>
      </c>
      <c r="Z70" s="57">
        <f>SUM(X70:Y70)</f>
        <v>95</v>
      </c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spans="1:53" s="19" customFormat="1" ht="12.75">
      <c r="A71" s="10" t="s">
        <v>18</v>
      </c>
      <c r="B71" s="63">
        <v>0</v>
      </c>
      <c r="C71" s="62">
        <v>0</v>
      </c>
      <c r="D71" s="63">
        <v>0</v>
      </c>
      <c r="E71" s="62">
        <v>0</v>
      </c>
      <c r="F71" s="63">
        <v>0</v>
      </c>
      <c r="G71" s="62">
        <v>0</v>
      </c>
      <c r="H71" s="63">
        <v>3</v>
      </c>
      <c r="I71" s="62">
        <v>5</v>
      </c>
      <c r="J71" s="63">
        <v>592</v>
      </c>
      <c r="K71" s="62">
        <v>179</v>
      </c>
      <c r="L71" s="63">
        <v>565</v>
      </c>
      <c r="M71" s="62">
        <v>286</v>
      </c>
      <c r="N71" s="63">
        <v>381</v>
      </c>
      <c r="O71" s="62">
        <v>216</v>
      </c>
      <c r="P71" s="63">
        <v>167</v>
      </c>
      <c r="Q71" s="62">
        <v>117</v>
      </c>
      <c r="R71" s="63">
        <v>70</v>
      </c>
      <c r="S71" s="62">
        <v>60</v>
      </c>
      <c r="T71" s="63">
        <v>35</v>
      </c>
      <c r="U71" s="62">
        <v>28</v>
      </c>
      <c r="V71" s="63">
        <v>59</v>
      </c>
      <c r="W71" s="62">
        <v>95</v>
      </c>
      <c r="X71" s="63">
        <f t="shared" si="10"/>
        <v>1872</v>
      </c>
      <c r="Y71" s="62">
        <f t="shared" si="10"/>
        <v>986</v>
      </c>
      <c r="Z71" s="62">
        <f>SUM(X71:Y71)</f>
        <v>2858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1:53" s="19" customFormat="1" ht="12.75">
      <c r="A72" s="41" t="s">
        <v>36</v>
      </c>
      <c r="B72" s="67"/>
      <c r="C72" s="68"/>
      <c r="D72" s="67"/>
      <c r="E72" s="68"/>
      <c r="F72" s="67"/>
      <c r="G72" s="68"/>
      <c r="H72" s="67"/>
      <c r="I72" s="68"/>
      <c r="J72" s="67"/>
      <c r="K72" s="68"/>
      <c r="L72" s="67"/>
      <c r="M72" s="68"/>
      <c r="N72" s="67"/>
      <c r="O72" s="68"/>
      <c r="P72" s="67"/>
      <c r="Q72" s="68"/>
      <c r="R72" s="67"/>
      <c r="S72" s="68"/>
      <c r="T72" s="67"/>
      <c r="U72" s="68"/>
      <c r="V72" s="67"/>
      <c r="W72" s="68"/>
      <c r="X72" s="67"/>
      <c r="Y72" s="68"/>
      <c r="Z72" s="68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1:53" ht="12.75">
      <c r="A73" s="26" t="s">
        <v>29</v>
      </c>
      <c r="B73" s="56">
        <v>0</v>
      </c>
      <c r="C73" s="57">
        <v>0</v>
      </c>
      <c r="D73" s="56">
        <v>0</v>
      </c>
      <c r="E73" s="57">
        <v>0</v>
      </c>
      <c r="F73" s="56">
        <v>0</v>
      </c>
      <c r="G73" s="57">
        <v>1</v>
      </c>
      <c r="H73" s="56">
        <v>0</v>
      </c>
      <c r="I73" s="57">
        <v>3</v>
      </c>
      <c r="J73" s="56">
        <v>14</v>
      </c>
      <c r="K73" s="57">
        <v>32</v>
      </c>
      <c r="L73" s="56">
        <v>10</v>
      </c>
      <c r="M73" s="57">
        <v>14</v>
      </c>
      <c r="N73" s="56">
        <v>2</v>
      </c>
      <c r="O73" s="57">
        <v>5</v>
      </c>
      <c r="P73" s="56">
        <v>2</v>
      </c>
      <c r="Q73" s="57">
        <v>4</v>
      </c>
      <c r="R73" s="56">
        <v>0</v>
      </c>
      <c r="S73" s="57">
        <v>2</v>
      </c>
      <c r="T73" s="56">
        <v>1</v>
      </c>
      <c r="U73" s="57">
        <v>1</v>
      </c>
      <c r="V73" s="56">
        <v>1</v>
      </c>
      <c r="W73" s="57">
        <v>0</v>
      </c>
      <c r="X73" s="59">
        <f aca="true" t="shared" si="11" ref="X73:Y76">SUM(V73,T73,R73,P73,N73,L73,J73,H73,F73,D73,B73)</f>
        <v>30</v>
      </c>
      <c r="Y73" s="58">
        <f t="shared" si="11"/>
        <v>62</v>
      </c>
      <c r="Z73" s="57">
        <f>SUM(X73:Y73)</f>
        <v>92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</row>
    <row r="74" spans="1:53" ht="12.75">
      <c r="A74" s="26" t="s">
        <v>30</v>
      </c>
      <c r="B74" s="56">
        <v>0</v>
      </c>
      <c r="C74" s="64">
        <v>0</v>
      </c>
      <c r="D74" s="56">
        <v>0</v>
      </c>
      <c r="E74" s="64">
        <v>0</v>
      </c>
      <c r="F74" s="56">
        <v>0</v>
      </c>
      <c r="G74" s="64">
        <v>0</v>
      </c>
      <c r="H74" s="56">
        <v>0</v>
      </c>
      <c r="I74" s="64">
        <v>0</v>
      </c>
      <c r="J74" s="56">
        <v>5</v>
      </c>
      <c r="K74" s="64">
        <v>7</v>
      </c>
      <c r="L74" s="56">
        <v>5</v>
      </c>
      <c r="M74" s="64">
        <v>5</v>
      </c>
      <c r="N74" s="56">
        <v>9</v>
      </c>
      <c r="O74" s="64">
        <v>3</v>
      </c>
      <c r="P74" s="56">
        <v>2</v>
      </c>
      <c r="Q74" s="64">
        <v>3</v>
      </c>
      <c r="R74" s="56">
        <v>0</v>
      </c>
      <c r="S74" s="64">
        <v>0</v>
      </c>
      <c r="T74" s="56">
        <v>0</v>
      </c>
      <c r="U74" s="64">
        <v>0</v>
      </c>
      <c r="V74" s="56">
        <v>4</v>
      </c>
      <c r="W74" s="64">
        <v>2</v>
      </c>
      <c r="X74" s="59">
        <f t="shared" si="11"/>
        <v>25</v>
      </c>
      <c r="Y74" s="65">
        <f t="shared" si="11"/>
        <v>20</v>
      </c>
      <c r="Z74" s="57">
        <f>SUM(X74:Y74)</f>
        <v>45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</row>
    <row r="75" spans="1:53" ht="12.75">
      <c r="A75" s="26" t="s">
        <v>31</v>
      </c>
      <c r="B75" s="56">
        <v>0</v>
      </c>
      <c r="C75" s="64">
        <v>0</v>
      </c>
      <c r="D75" s="56">
        <v>0</v>
      </c>
      <c r="E75" s="64">
        <v>0</v>
      </c>
      <c r="F75" s="56">
        <v>0</v>
      </c>
      <c r="G75" s="64">
        <v>0</v>
      </c>
      <c r="H75" s="56">
        <v>0</v>
      </c>
      <c r="I75" s="64">
        <v>0</v>
      </c>
      <c r="J75" s="56">
        <v>0</v>
      </c>
      <c r="K75" s="64">
        <v>1</v>
      </c>
      <c r="L75" s="56">
        <v>0</v>
      </c>
      <c r="M75" s="64">
        <v>1</v>
      </c>
      <c r="N75" s="56">
        <v>1</v>
      </c>
      <c r="O75" s="64">
        <v>0</v>
      </c>
      <c r="P75" s="56">
        <v>0</v>
      </c>
      <c r="Q75" s="64">
        <v>2</v>
      </c>
      <c r="R75" s="56">
        <v>0</v>
      </c>
      <c r="S75" s="64">
        <v>0</v>
      </c>
      <c r="T75" s="56">
        <v>0</v>
      </c>
      <c r="U75" s="64">
        <v>0</v>
      </c>
      <c r="V75" s="56">
        <v>0</v>
      </c>
      <c r="W75" s="64">
        <v>0</v>
      </c>
      <c r="X75" s="59">
        <f t="shared" si="11"/>
        <v>1</v>
      </c>
      <c r="Y75" s="65">
        <f t="shared" si="11"/>
        <v>4</v>
      </c>
      <c r="Z75" s="57">
        <f>SUM(X75:Y75)</f>
        <v>5</v>
      </c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</row>
    <row r="76" spans="1:53" ht="12.75">
      <c r="A76" s="26" t="s">
        <v>32</v>
      </c>
      <c r="B76" s="56">
        <v>0</v>
      </c>
      <c r="C76" s="64">
        <v>0</v>
      </c>
      <c r="D76" s="56">
        <v>0</v>
      </c>
      <c r="E76" s="64">
        <v>0</v>
      </c>
      <c r="F76" s="56">
        <v>0</v>
      </c>
      <c r="G76" s="64">
        <v>0</v>
      </c>
      <c r="H76" s="56">
        <v>0</v>
      </c>
      <c r="I76" s="64">
        <v>1</v>
      </c>
      <c r="J76" s="56">
        <v>3</v>
      </c>
      <c r="K76" s="64">
        <v>12</v>
      </c>
      <c r="L76" s="56">
        <v>8</v>
      </c>
      <c r="M76" s="64">
        <v>7</v>
      </c>
      <c r="N76" s="56">
        <v>2</v>
      </c>
      <c r="O76" s="64">
        <v>7</v>
      </c>
      <c r="P76" s="56">
        <v>1</v>
      </c>
      <c r="Q76" s="64">
        <v>1</v>
      </c>
      <c r="R76" s="56">
        <v>0</v>
      </c>
      <c r="S76" s="64">
        <v>1</v>
      </c>
      <c r="T76" s="56">
        <v>0</v>
      </c>
      <c r="U76" s="64">
        <v>0</v>
      </c>
      <c r="V76" s="56">
        <v>0</v>
      </c>
      <c r="W76" s="64">
        <v>1</v>
      </c>
      <c r="X76" s="59">
        <f t="shared" si="11"/>
        <v>14</v>
      </c>
      <c r="Y76" s="65">
        <f t="shared" si="11"/>
        <v>30</v>
      </c>
      <c r="Z76" s="57">
        <f>SUM(X76:Y76)</f>
        <v>44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</row>
    <row r="77" spans="1:53" s="24" customFormat="1" ht="12.75">
      <c r="A77" s="10" t="s">
        <v>18</v>
      </c>
      <c r="B77" s="63">
        <v>0</v>
      </c>
      <c r="C77" s="62">
        <v>0</v>
      </c>
      <c r="D77" s="63">
        <v>0</v>
      </c>
      <c r="E77" s="62">
        <v>0</v>
      </c>
      <c r="F77" s="63">
        <v>0</v>
      </c>
      <c r="G77" s="62">
        <v>1</v>
      </c>
      <c r="H77" s="63">
        <v>0</v>
      </c>
      <c r="I77" s="62">
        <v>4</v>
      </c>
      <c r="J77" s="63">
        <v>22</v>
      </c>
      <c r="K77" s="62">
        <v>52</v>
      </c>
      <c r="L77" s="63">
        <v>23</v>
      </c>
      <c r="M77" s="62">
        <v>27</v>
      </c>
      <c r="N77" s="63">
        <v>14</v>
      </c>
      <c r="O77" s="62">
        <v>15</v>
      </c>
      <c r="P77" s="63">
        <v>5</v>
      </c>
      <c r="Q77" s="62">
        <v>10</v>
      </c>
      <c r="R77" s="63">
        <v>0</v>
      </c>
      <c r="S77" s="62">
        <v>3</v>
      </c>
      <c r="T77" s="63">
        <v>1</v>
      </c>
      <c r="U77" s="62">
        <v>1</v>
      </c>
      <c r="V77" s="63">
        <v>5</v>
      </c>
      <c r="W77" s="62">
        <v>3</v>
      </c>
      <c r="X77" s="63">
        <f>SUM(X73:X76)</f>
        <v>70</v>
      </c>
      <c r="Y77" s="62">
        <f>SUM(Y73:Y76)</f>
        <v>116</v>
      </c>
      <c r="Z77" s="62">
        <f>SUM(Z73:Z76)</f>
        <v>186</v>
      </c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</row>
    <row r="78" spans="1:53" s="19" customFormat="1" ht="12.75">
      <c r="A78" s="41" t="s">
        <v>35</v>
      </c>
      <c r="B78" s="67"/>
      <c r="C78" s="68"/>
      <c r="D78" s="67"/>
      <c r="E78" s="68"/>
      <c r="F78" s="67"/>
      <c r="G78" s="68"/>
      <c r="H78" s="67"/>
      <c r="I78" s="68"/>
      <c r="J78" s="67"/>
      <c r="K78" s="68"/>
      <c r="L78" s="67"/>
      <c r="M78" s="68"/>
      <c r="N78" s="67"/>
      <c r="O78" s="68"/>
      <c r="P78" s="67"/>
      <c r="Q78" s="68"/>
      <c r="R78" s="67"/>
      <c r="S78" s="68"/>
      <c r="T78" s="67"/>
      <c r="U78" s="68"/>
      <c r="V78" s="67"/>
      <c r="W78" s="68"/>
      <c r="X78" s="67"/>
      <c r="Y78" s="68"/>
      <c r="Z78" s="68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1:53" ht="12.75">
      <c r="A79" s="26" t="s">
        <v>29</v>
      </c>
      <c r="B79" s="56">
        <v>0</v>
      </c>
      <c r="C79" s="57">
        <v>0</v>
      </c>
      <c r="D79" s="56">
        <v>0</v>
      </c>
      <c r="E79" s="57">
        <v>0</v>
      </c>
      <c r="F79" s="56">
        <v>0</v>
      </c>
      <c r="G79" s="57">
        <v>0</v>
      </c>
      <c r="H79" s="56">
        <v>0</v>
      </c>
      <c r="I79" s="57">
        <v>1</v>
      </c>
      <c r="J79" s="56">
        <v>408</v>
      </c>
      <c r="K79" s="57">
        <v>451</v>
      </c>
      <c r="L79" s="56">
        <v>695</v>
      </c>
      <c r="M79" s="57">
        <v>661</v>
      </c>
      <c r="N79" s="56">
        <v>321</v>
      </c>
      <c r="O79" s="57">
        <v>257</v>
      </c>
      <c r="P79" s="56">
        <v>99</v>
      </c>
      <c r="Q79" s="57">
        <v>87</v>
      </c>
      <c r="R79" s="56">
        <v>34</v>
      </c>
      <c r="S79" s="57">
        <v>23</v>
      </c>
      <c r="T79" s="56">
        <v>6</v>
      </c>
      <c r="U79" s="57">
        <v>6</v>
      </c>
      <c r="V79" s="56">
        <v>2</v>
      </c>
      <c r="W79" s="57">
        <v>1</v>
      </c>
      <c r="X79" s="59">
        <f aca="true" t="shared" si="12" ref="X79:Y83">SUM(V79,T79,R79,P79,N79,L79,J79,H79,F79,D79,B79)</f>
        <v>1565</v>
      </c>
      <c r="Y79" s="58">
        <f t="shared" si="12"/>
        <v>1487</v>
      </c>
      <c r="Z79" s="57">
        <f>SUM(X79:Y79)</f>
        <v>3052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spans="1:53" ht="12.75">
      <c r="A80" s="26" t="s">
        <v>30</v>
      </c>
      <c r="B80" s="56">
        <v>0</v>
      </c>
      <c r="C80" s="64">
        <v>0</v>
      </c>
      <c r="D80" s="56">
        <v>0</v>
      </c>
      <c r="E80" s="64">
        <v>0</v>
      </c>
      <c r="F80" s="56">
        <v>1</v>
      </c>
      <c r="G80" s="64">
        <v>0</v>
      </c>
      <c r="H80" s="56">
        <v>0</v>
      </c>
      <c r="I80" s="64">
        <v>1</v>
      </c>
      <c r="J80" s="56">
        <v>1666</v>
      </c>
      <c r="K80" s="64">
        <v>1748</v>
      </c>
      <c r="L80" s="56">
        <v>1767</v>
      </c>
      <c r="M80" s="64">
        <v>1559</v>
      </c>
      <c r="N80" s="56">
        <v>494</v>
      </c>
      <c r="O80" s="64">
        <v>387</v>
      </c>
      <c r="P80" s="56">
        <v>115</v>
      </c>
      <c r="Q80" s="64">
        <v>116</v>
      </c>
      <c r="R80" s="56">
        <v>30</v>
      </c>
      <c r="S80" s="64">
        <v>33</v>
      </c>
      <c r="T80" s="56">
        <v>6</v>
      </c>
      <c r="U80" s="64">
        <v>8</v>
      </c>
      <c r="V80" s="56">
        <v>6</v>
      </c>
      <c r="W80" s="64">
        <v>5</v>
      </c>
      <c r="X80" s="59">
        <f t="shared" si="12"/>
        <v>4085</v>
      </c>
      <c r="Y80" s="65">
        <f t="shared" si="12"/>
        <v>3857</v>
      </c>
      <c r="Z80" s="57">
        <f>SUM(X80:Y80)</f>
        <v>7942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spans="1:53" ht="12.75">
      <c r="A81" s="26" t="s">
        <v>31</v>
      </c>
      <c r="B81" s="56">
        <v>0</v>
      </c>
      <c r="C81" s="64">
        <v>0</v>
      </c>
      <c r="D81" s="56">
        <v>0</v>
      </c>
      <c r="E81" s="64">
        <v>0</v>
      </c>
      <c r="F81" s="56">
        <v>0</v>
      </c>
      <c r="G81" s="64">
        <v>0</v>
      </c>
      <c r="H81" s="56">
        <v>0</v>
      </c>
      <c r="I81" s="64">
        <v>0</v>
      </c>
      <c r="J81" s="56">
        <v>213</v>
      </c>
      <c r="K81" s="64">
        <v>69</v>
      </c>
      <c r="L81" s="56">
        <v>228</v>
      </c>
      <c r="M81" s="64">
        <v>110</v>
      </c>
      <c r="N81" s="56">
        <v>75</v>
      </c>
      <c r="O81" s="64">
        <v>43</v>
      </c>
      <c r="P81" s="56">
        <v>30</v>
      </c>
      <c r="Q81" s="64">
        <v>9</v>
      </c>
      <c r="R81" s="56">
        <v>5</v>
      </c>
      <c r="S81" s="64">
        <v>3</v>
      </c>
      <c r="T81" s="56">
        <v>4</v>
      </c>
      <c r="U81" s="64">
        <v>1</v>
      </c>
      <c r="V81" s="56">
        <v>5</v>
      </c>
      <c r="W81" s="64">
        <v>0</v>
      </c>
      <c r="X81" s="59">
        <f t="shared" si="12"/>
        <v>560</v>
      </c>
      <c r="Y81" s="65">
        <f t="shared" si="12"/>
        <v>235</v>
      </c>
      <c r="Z81" s="57">
        <f>SUM(X81:Y81)</f>
        <v>795</v>
      </c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</row>
    <row r="82" spans="1:53" ht="12.75">
      <c r="A82" s="26" t="s">
        <v>32</v>
      </c>
      <c r="B82" s="56">
        <v>0</v>
      </c>
      <c r="C82" s="64">
        <v>0</v>
      </c>
      <c r="D82" s="56">
        <v>0</v>
      </c>
      <c r="E82" s="64">
        <v>0</v>
      </c>
      <c r="F82" s="56">
        <v>0</v>
      </c>
      <c r="G82" s="64">
        <v>0</v>
      </c>
      <c r="H82" s="56">
        <v>1</v>
      </c>
      <c r="I82" s="64">
        <v>0</v>
      </c>
      <c r="J82" s="56">
        <v>178</v>
      </c>
      <c r="K82" s="64">
        <v>81</v>
      </c>
      <c r="L82" s="56">
        <v>186</v>
      </c>
      <c r="M82" s="64">
        <v>126</v>
      </c>
      <c r="N82" s="56">
        <v>89</v>
      </c>
      <c r="O82" s="64">
        <v>50</v>
      </c>
      <c r="P82" s="56">
        <v>32</v>
      </c>
      <c r="Q82" s="64">
        <v>29</v>
      </c>
      <c r="R82" s="56">
        <v>7</v>
      </c>
      <c r="S82" s="64">
        <v>7</v>
      </c>
      <c r="T82" s="56">
        <v>1</v>
      </c>
      <c r="U82" s="64">
        <v>2</v>
      </c>
      <c r="V82" s="56">
        <v>0</v>
      </c>
      <c r="W82" s="64">
        <v>0</v>
      </c>
      <c r="X82" s="59">
        <f t="shared" si="12"/>
        <v>494</v>
      </c>
      <c r="Y82" s="65">
        <f t="shared" si="12"/>
        <v>295</v>
      </c>
      <c r="Z82" s="57">
        <f>SUM(X82:Y82)</f>
        <v>789</v>
      </c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</row>
    <row r="83" spans="1:53" s="19" customFormat="1" ht="12.75">
      <c r="A83" s="10" t="s">
        <v>18</v>
      </c>
      <c r="B83" s="63">
        <v>0</v>
      </c>
      <c r="C83" s="62">
        <v>0</v>
      </c>
      <c r="D83" s="63">
        <v>0</v>
      </c>
      <c r="E83" s="62">
        <v>0</v>
      </c>
      <c r="F83" s="63">
        <v>1</v>
      </c>
      <c r="G83" s="62">
        <v>0</v>
      </c>
      <c r="H83" s="63">
        <v>1</v>
      </c>
      <c r="I83" s="62">
        <v>2</v>
      </c>
      <c r="J83" s="63">
        <v>2465</v>
      </c>
      <c r="K83" s="62">
        <v>2349</v>
      </c>
      <c r="L83" s="63">
        <v>2876</v>
      </c>
      <c r="M83" s="62">
        <v>2456</v>
      </c>
      <c r="N83" s="63">
        <v>979</v>
      </c>
      <c r="O83" s="62">
        <v>737</v>
      </c>
      <c r="P83" s="63">
        <v>276</v>
      </c>
      <c r="Q83" s="62">
        <v>241</v>
      </c>
      <c r="R83" s="63">
        <v>76</v>
      </c>
      <c r="S83" s="62">
        <v>66</v>
      </c>
      <c r="T83" s="63">
        <v>17</v>
      </c>
      <c r="U83" s="62">
        <v>17</v>
      </c>
      <c r="V83" s="63">
        <v>13</v>
      </c>
      <c r="W83" s="62">
        <v>6</v>
      </c>
      <c r="X83" s="63">
        <f t="shared" si="12"/>
        <v>6704</v>
      </c>
      <c r="Y83" s="62">
        <f t="shared" si="12"/>
        <v>5874</v>
      </c>
      <c r="Z83" s="62">
        <f>SUM(X83:Y83)</f>
        <v>12578</v>
      </c>
      <c r="AA83" s="45"/>
      <c r="AB83" s="68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1:53" s="19" customFormat="1" ht="12.75">
      <c r="A84" s="42" t="s">
        <v>28</v>
      </c>
      <c r="B84" s="63"/>
      <c r="C84" s="62"/>
      <c r="D84" s="63"/>
      <c r="E84" s="62"/>
      <c r="F84" s="63"/>
      <c r="G84" s="62"/>
      <c r="H84" s="63"/>
      <c r="I84" s="62"/>
      <c r="J84" s="63"/>
      <c r="K84" s="62"/>
      <c r="L84" s="63"/>
      <c r="M84" s="62"/>
      <c r="N84" s="63"/>
      <c r="O84" s="62"/>
      <c r="P84" s="63"/>
      <c r="Q84" s="62"/>
      <c r="R84" s="63"/>
      <c r="S84" s="62"/>
      <c r="T84" s="63"/>
      <c r="U84" s="62"/>
      <c r="V84" s="63"/>
      <c r="W84" s="62"/>
      <c r="X84" s="63"/>
      <c r="Y84" s="62"/>
      <c r="Z84" s="62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1:53" s="7" customFormat="1" ht="12.75">
      <c r="A85" s="27" t="s">
        <v>53</v>
      </c>
      <c r="B85" s="56"/>
      <c r="C85" s="57"/>
      <c r="D85" s="56"/>
      <c r="E85" s="57"/>
      <c r="F85" s="56"/>
      <c r="G85" s="57"/>
      <c r="H85" s="56"/>
      <c r="I85" s="57"/>
      <c r="J85" s="56"/>
      <c r="K85" s="57"/>
      <c r="L85" s="56"/>
      <c r="M85" s="57"/>
      <c r="N85" s="56"/>
      <c r="O85" s="57"/>
      <c r="P85" s="56"/>
      <c r="Q85" s="57"/>
      <c r="R85" s="56"/>
      <c r="S85" s="57"/>
      <c r="T85" s="56"/>
      <c r="U85" s="57"/>
      <c r="V85" s="56"/>
      <c r="W85" s="57"/>
      <c r="X85" s="59"/>
      <c r="Y85" s="58"/>
      <c r="Z85" s="57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</row>
    <row r="86" spans="1:53" ht="12.75">
      <c r="A86" s="7" t="s">
        <v>29</v>
      </c>
      <c r="B86" s="56">
        <f>SUM(B79,B73,B67,B61,B52,B46,B40,B34,B26,B20,B14,B8)</f>
        <v>2</v>
      </c>
      <c r="C86" s="57">
        <f aca="true" t="shared" si="13" ref="C86:W86">SUM(C79,C73,C67,C61,C52,C46,C40,C34,C26,C20,C14,C8)</f>
        <v>1</v>
      </c>
      <c r="D86" s="56">
        <f t="shared" si="13"/>
        <v>69</v>
      </c>
      <c r="E86" s="57">
        <f t="shared" si="13"/>
        <v>56</v>
      </c>
      <c r="F86" s="56">
        <f t="shared" si="13"/>
        <v>3097</v>
      </c>
      <c r="G86" s="57">
        <f t="shared" si="13"/>
        <v>3632</v>
      </c>
      <c r="H86" s="56">
        <f t="shared" si="13"/>
        <v>4698</v>
      </c>
      <c r="I86" s="57">
        <f t="shared" si="13"/>
        <v>4953</v>
      </c>
      <c r="J86" s="56">
        <f t="shared" si="13"/>
        <v>3201</v>
      </c>
      <c r="K86" s="57">
        <f t="shared" si="13"/>
        <v>2805</v>
      </c>
      <c r="L86" s="56">
        <f t="shared" si="13"/>
        <v>1891</v>
      </c>
      <c r="M86" s="57">
        <f t="shared" si="13"/>
        <v>1410</v>
      </c>
      <c r="N86" s="56">
        <f t="shared" si="13"/>
        <v>699</v>
      </c>
      <c r="O86" s="57">
        <f t="shared" si="13"/>
        <v>535</v>
      </c>
      <c r="P86" s="56">
        <f t="shared" si="13"/>
        <v>213</v>
      </c>
      <c r="Q86" s="57">
        <f t="shared" si="13"/>
        <v>151</v>
      </c>
      <c r="R86" s="56">
        <f t="shared" si="13"/>
        <v>70</v>
      </c>
      <c r="S86" s="57">
        <f t="shared" si="13"/>
        <v>50</v>
      </c>
      <c r="T86" s="56">
        <f t="shared" si="13"/>
        <v>28</v>
      </c>
      <c r="U86" s="57">
        <f t="shared" si="13"/>
        <v>23</v>
      </c>
      <c r="V86" s="56">
        <f t="shared" si="13"/>
        <v>26</v>
      </c>
      <c r="W86" s="57">
        <f t="shared" si="13"/>
        <v>41</v>
      </c>
      <c r="X86" s="59">
        <f aca="true" t="shared" si="14" ref="X86:Z89">SUM(X79,X73,X67,X61,X52,X46,X40,X34,X26,X20,X14,X8)</f>
        <v>13994</v>
      </c>
      <c r="Y86" s="58">
        <f t="shared" si="14"/>
        <v>13657</v>
      </c>
      <c r="Z86" s="57">
        <f t="shared" si="14"/>
        <v>27651</v>
      </c>
      <c r="AA86" s="64"/>
      <c r="AB86" s="64"/>
      <c r="AC86" s="64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spans="1:53" ht="12.75">
      <c r="A87" s="7" t="s">
        <v>30</v>
      </c>
      <c r="B87" s="56">
        <f aca="true" t="shared" si="15" ref="B87:W87">SUM(B80,B74,B68,B62,B53,B47,B41,B35,B27,B21,B15,B9)</f>
        <v>5</v>
      </c>
      <c r="C87" s="64">
        <f t="shared" si="15"/>
        <v>1</v>
      </c>
      <c r="D87" s="56">
        <f t="shared" si="15"/>
        <v>371</v>
      </c>
      <c r="E87" s="64">
        <f t="shared" si="15"/>
        <v>316</v>
      </c>
      <c r="F87" s="56">
        <f t="shared" si="15"/>
        <v>16458</v>
      </c>
      <c r="G87" s="64">
        <f t="shared" si="15"/>
        <v>19073</v>
      </c>
      <c r="H87" s="56">
        <f t="shared" si="15"/>
        <v>20727</v>
      </c>
      <c r="I87" s="64">
        <f t="shared" si="15"/>
        <v>22553</v>
      </c>
      <c r="J87" s="56">
        <f t="shared" si="15"/>
        <v>9312</v>
      </c>
      <c r="K87" s="64">
        <f t="shared" si="15"/>
        <v>7382</v>
      </c>
      <c r="L87" s="56">
        <f t="shared" si="15"/>
        <v>3863</v>
      </c>
      <c r="M87" s="64">
        <f t="shared" si="15"/>
        <v>2831</v>
      </c>
      <c r="N87" s="56">
        <f t="shared" si="15"/>
        <v>1060</v>
      </c>
      <c r="O87" s="64">
        <f t="shared" si="15"/>
        <v>719</v>
      </c>
      <c r="P87" s="56">
        <f t="shared" si="15"/>
        <v>273</v>
      </c>
      <c r="Q87" s="64">
        <f t="shared" si="15"/>
        <v>240</v>
      </c>
      <c r="R87" s="56">
        <f t="shared" si="15"/>
        <v>85</v>
      </c>
      <c r="S87" s="64">
        <f t="shared" si="15"/>
        <v>80</v>
      </c>
      <c r="T87" s="56">
        <f t="shared" si="15"/>
        <v>24</v>
      </c>
      <c r="U87" s="64">
        <f t="shared" si="15"/>
        <v>29</v>
      </c>
      <c r="V87" s="56">
        <f t="shared" si="15"/>
        <v>47</v>
      </c>
      <c r="W87" s="64">
        <f t="shared" si="15"/>
        <v>71</v>
      </c>
      <c r="X87" s="59">
        <f t="shared" si="14"/>
        <v>52225</v>
      </c>
      <c r="Y87" s="65">
        <f t="shared" si="14"/>
        <v>53295</v>
      </c>
      <c r="Z87" s="57">
        <f t="shared" si="14"/>
        <v>105520</v>
      </c>
      <c r="AA87" s="64"/>
      <c r="AB87" s="64"/>
      <c r="AC87" s="64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spans="1:53" ht="12.75">
      <c r="A88" s="7" t="s">
        <v>31</v>
      </c>
      <c r="B88" s="56">
        <f aca="true" t="shared" si="16" ref="B88:W88">SUM(B81,B75,B69,B63,B54,B48,B42,B36,B28,B22,B16,B10)</f>
        <v>0</v>
      </c>
      <c r="C88" s="64">
        <f t="shared" si="16"/>
        <v>0</v>
      </c>
      <c r="D88" s="56">
        <f t="shared" si="16"/>
        <v>3</v>
      </c>
      <c r="E88" s="64">
        <f t="shared" si="16"/>
        <v>4</v>
      </c>
      <c r="F88" s="56">
        <f t="shared" si="16"/>
        <v>786</v>
      </c>
      <c r="G88" s="64">
        <f t="shared" si="16"/>
        <v>439</v>
      </c>
      <c r="H88" s="56">
        <f t="shared" si="16"/>
        <v>1161</v>
      </c>
      <c r="I88" s="64">
        <f t="shared" si="16"/>
        <v>672</v>
      </c>
      <c r="J88" s="56">
        <f t="shared" si="16"/>
        <v>878</v>
      </c>
      <c r="K88" s="64">
        <f t="shared" si="16"/>
        <v>433</v>
      </c>
      <c r="L88" s="56">
        <f t="shared" si="16"/>
        <v>443</v>
      </c>
      <c r="M88" s="64">
        <f t="shared" si="16"/>
        <v>237</v>
      </c>
      <c r="N88" s="56">
        <f t="shared" si="16"/>
        <v>149</v>
      </c>
      <c r="O88" s="64">
        <f t="shared" si="16"/>
        <v>81</v>
      </c>
      <c r="P88" s="56">
        <f t="shared" si="16"/>
        <v>68</v>
      </c>
      <c r="Q88" s="64">
        <f t="shared" si="16"/>
        <v>31</v>
      </c>
      <c r="R88" s="56">
        <f t="shared" si="16"/>
        <v>19</v>
      </c>
      <c r="S88" s="64">
        <f t="shared" si="16"/>
        <v>14</v>
      </c>
      <c r="T88" s="56">
        <f t="shared" si="16"/>
        <v>10</v>
      </c>
      <c r="U88" s="64">
        <f t="shared" si="16"/>
        <v>5</v>
      </c>
      <c r="V88" s="56">
        <f t="shared" si="16"/>
        <v>11</v>
      </c>
      <c r="W88" s="64">
        <f t="shared" si="16"/>
        <v>4</v>
      </c>
      <c r="X88" s="59">
        <f t="shared" si="14"/>
        <v>3528</v>
      </c>
      <c r="Y88" s="65">
        <f t="shared" si="14"/>
        <v>1920</v>
      </c>
      <c r="Z88" s="57">
        <f t="shared" si="14"/>
        <v>5448</v>
      </c>
      <c r="AA88" s="64"/>
      <c r="AB88" s="64"/>
      <c r="AC88" s="64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</row>
    <row r="89" spans="1:53" ht="12.75">
      <c r="A89" s="7" t="s">
        <v>32</v>
      </c>
      <c r="B89" s="56">
        <f aca="true" t="shared" si="17" ref="B89:W89">SUM(B82,B76,B70,B64,B55,B49,B43,B37,B29,B23,B17,B11)</f>
        <v>0</v>
      </c>
      <c r="C89" s="64">
        <f t="shared" si="17"/>
        <v>0</v>
      </c>
      <c r="D89" s="56">
        <f t="shared" si="17"/>
        <v>12</v>
      </c>
      <c r="E89" s="64">
        <f t="shared" si="17"/>
        <v>13</v>
      </c>
      <c r="F89" s="56">
        <f t="shared" si="17"/>
        <v>858</v>
      </c>
      <c r="G89" s="64">
        <f t="shared" si="17"/>
        <v>597</v>
      </c>
      <c r="H89" s="56">
        <f t="shared" si="17"/>
        <v>1290</v>
      </c>
      <c r="I89" s="64">
        <f t="shared" si="17"/>
        <v>982</v>
      </c>
      <c r="J89" s="56">
        <f t="shared" si="17"/>
        <v>957</v>
      </c>
      <c r="K89" s="64">
        <f t="shared" si="17"/>
        <v>525</v>
      </c>
      <c r="L89" s="56">
        <f t="shared" si="17"/>
        <v>470</v>
      </c>
      <c r="M89" s="64">
        <f t="shared" si="17"/>
        <v>305</v>
      </c>
      <c r="N89" s="56">
        <f t="shared" si="17"/>
        <v>162</v>
      </c>
      <c r="O89" s="64">
        <f t="shared" si="17"/>
        <v>116</v>
      </c>
      <c r="P89" s="56">
        <f t="shared" si="17"/>
        <v>66</v>
      </c>
      <c r="Q89" s="64">
        <f t="shared" si="17"/>
        <v>43</v>
      </c>
      <c r="R89" s="56">
        <f t="shared" si="17"/>
        <v>10</v>
      </c>
      <c r="S89" s="64">
        <f t="shared" si="17"/>
        <v>12</v>
      </c>
      <c r="T89" s="56">
        <f t="shared" si="17"/>
        <v>3</v>
      </c>
      <c r="U89" s="64">
        <f t="shared" si="17"/>
        <v>4</v>
      </c>
      <c r="V89" s="56">
        <f t="shared" si="17"/>
        <v>3</v>
      </c>
      <c r="W89" s="64">
        <f t="shared" si="17"/>
        <v>4</v>
      </c>
      <c r="X89" s="59">
        <f t="shared" si="14"/>
        <v>3831</v>
      </c>
      <c r="Y89" s="65">
        <f t="shared" si="14"/>
        <v>2601</v>
      </c>
      <c r="Z89" s="57">
        <f t="shared" si="14"/>
        <v>6432</v>
      </c>
      <c r="AA89" s="64"/>
      <c r="AB89" s="64"/>
      <c r="AC89" s="64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</row>
    <row r="90" spans="1:53" s="19" customFormat="1" ht="12.75">
      <c r="A90" s="10" t="s">
        <v>18</v>
      </c>
      <c r="B90" s="63">
        <f aca="true" t="shared" si="18" ref="B90:W90">SUM(B83,B77,B71,B65,B56,B50,B44,B38,B30,B24,B18,B12)</f>
        <v>7</v>
      </c>
      <c r="C90" s="62">
        <f t="shared" si="18"/>
        <v>2</v>
      </c>
      <c r="D90" s="63">
        <f t="shared" si="18"/>
        <v>455</v>
      </c>
      <c r="E90" s="62">
        <f t="shared" si="18"/>
        <v>389</v>
      </c>
      <c r="F90" s="63">
        <f t="shared" si="18"/>
        <v>21199</v>
      </c>
      <c r="G90" s="62">
        <f t="shared" si="18"/>
        <v>23741</v>
      </c>
      <c r="H90" s="63">
        <f t="shared" si="18"/>
        <v>27876</v>
      </c>
      <c r="I90" s="62">
        <f t="shared" si="18"/>
        <v>29160</v>
      </c>
      <c r="J90" s="63">
        <f t="shared" si="18"/>
        <v>14348</v>
      </c>
      <c r="K90" s="62">
        <f t="shared" si="18"/>
        <v>11145</v>
      </c>
      <c r="L90" s="63">
        <f t="shared" si="18"/>
        <v>6667</v>
      </c>
      <c r="M90" s="62">
        <f t="shared" si="18"/>
        <v>4783</v>
      </c>
      <c r="N90" s="63">
        <f t="shared" si="18"/>
        <v>2070</v>
      </c>
      <c r="O90" s="62">
        <f t="shared" si="18"/>
        <v>1451</v>
      </c>
      <c r="P90" s="63">
        <f t="shared" si="18"/>
        <v>620</v>
      </c>
      <c r="Q90" s="62">
        <f t="shared" si="18"/>
        <v>465</v>
      </c>
      <c r="R90" s="63">
        <f t="shared" si="18"/>
        <v>184</v>
      </c>
      <c r="S90" s="62">
        <f t="shared" si="18"/>
        <v>156</v>
      </c>
      <c r="T90" s="63">
        <f t="shared" si="18"/>
        <v>65</v>
      </c>
      <c r="U90" s="62">
        <f t="shared" si="18"/>
        <v>61</v>
      </c>
      <c r="V90" s="63">
        <f t="shared" si="18"/>
        <v>87</v>
      </c>
      <c r="W90" s="62">
        <f t="shared" si="18"/>
        <v>120</v>
      </c>
      <c r="X90" s="63">
        <f>SUM(X86:X89)</f>
        <v>73578</v>
      </c>
      <c r="Y90" s="62">
        <f>SUM(Y86:Y89)</f>
        <v>71473</v>
      </c>
      <c r="Z90" s="62">
        <f>SUM(Z86:Z89)</f>
        <v>145051</v>
      </c>
      <c r="AA90" s="64"/>
      <c r="AB90" s="64"/>
      <c r="AC90" s="64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</row>
    <row r="93" spans="2:28" ht="12.75">
      <c r="B93"/>
      <c r="C93"/>
      <c r="D93"/>
      <c r="E93"/>
      <c r="AB93"/>
    </row>
    <row r="94" spans="2:28" ht="12.75">
      <c r="B94"/>
      <c r="C94"/>
      <c r="D94"/>
      <c r="E94"/>
      <c r="AB94"/>
    </row>
    <row r="95" spans="2:28" ht="12.75">
      <c r="B95"/>
      <c r="C95"/>
      <c r="D95"/>
      <c r="E95"/>
      <c r="AB95"/>
    </row>
    <row r="96" spans="2:28" ht="12.75">
      <c r="B96"/>
      <c r="C96"/>
      <c r="D96"/>
      <c r="E96"/>
      <c r="AB96"/>
    </row>
    <row r="97" spans="2:28" ht="12.75">
      <c r="B97"/>
      <c r="C97"/>
      <c r="D97"/>
      <c r="E97"/>
      <c r="AB97"/>
    </row>
    <row r="98" spans="2:28" ht="12.75">
      <c r="B98"/>
      <c r="C98"/>
      <c r="D98"/>
      <c r="E98"/>
      <c r="AB98"/>
    </row>
  </sheetData>
  <sheetProtection/>
  <mergeCells count="13">
    <mergeCell ref="T4:U4"/>
    <mergeCell ref="R4:S4"/>
    <mergeCell ref="B4:C4"/>
    <mergeCell ref="D4:E4"/>
    <mergeCell ref="F4:G4"/>
    <mergeCell ref="L4:M4"/>
    <mergeCell ref="A2:Z2"/>
    <mergeCell ref="P4:Q4"/>
    <mergeCell ref="N4:O4"/>
    <mergeCell ref="J4:K4"/>
    <mergeCell ref="H4:I4"/>
    <mergeCell ref="X4:Z4"/>
    <mergeCell ref="V4:W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50" sqref="A50"/>
    </sheetView>
  </sheetViews>
  <sheetFormatPr defaultColWidth="7.140625" defaultRowHeight="12.75"/>
  <cols>
    <col min="1" max="1" width="26.140625" style="7" customWidth="1"/>
    <col min="2" max="3" width="7.140625" style="0" customWidth="1"/>
    <col min="4" max="4" width="7.140625" style="7" customWidth="1"/>
    <col min="5" max="6" width="7.140625" style="0" customWidth="1"/>
    <col min="7" max="7" width="7.7109375" style="7" customWidth="1"/>
    <col min="8" max="9" width="7.140625" style="0" customWidth="1"/>
    <col min="10" max="10" width="9.00390625" style="7" customWidth="1"/>
    <col min="11" max="12" width="7.140625" style="0" customWidth="1"/>
    <col min="13" max="13" width="7.140625" style="7" customWidth="1"/>
    <col min="14" max="14" width="7.140625" style="0" customWidth="1"/>
    <col min="15" max="15" width="8.8515625" style="0" customWidth="1"/>
    <col min="16" max="16" width="7.140625" style="7" customWidth="1"/>
    <col min="17" max="18" width="7.7109375" style="94" customWidth="1"/>
    <col min="19" max="19" width="7.7109375" style="95" customWidth="1"/>
    <col min="20" max="21" width="7.7109375" style="0" customWidth="1"/>
    <col min="22" max="22" width="7.7109375" style="7" customWidth="1"/>
  </cols>
  <sheetData>
    <row r="1" ht="12.75">
      <c r="A1" s="6" t="s">
        <v>89</v>
      </c>
    </row>
    <row r="2" spans="1:22" ht="12.75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ht="13.5" thickBot="1"/>
    <row r="4" spans="1:22" s="7" customFormat="1" ht="12.75">
      <c r="A4" s="36"/>
      <c r="B4" s="175" t="s">
        <v>37</v>
      </c>
      <c r="C4" s="176"/>
      <c r="D4" s="177"/>
      <c r="E4" s="175" t="s">
        <v>13</v>
      </c>
      <c r="F4" s="176"/>
      <c r="G4" s="177"/>
      <c r="H4" s="175" t="s">
        <v>40</v>
      </c>
      <c r="I4" s="176"/>
      <c r="J4" s="177"/>
      <c r="K4" s="175" t="s">
        <v>41</v>
      </c>
      <c r="L4" s="176"/>
      <c r="M4" s="177"/>
      <c r="N4" s="175" t="s">
        <v>42</v>
      </c>
      <c r="O4" s="176"/>
      <c r="P4" s="177"/>
      <c r="Q4" s="181" t="s">
        <v>43</v>
      </c>
      <c r="R4" s="182"/>
      <c r="S4" s="183"/>
      <c r="T4" s="175" t="s">
        <v>18</v>
      </c>
      <c r="U4" s="176"/>
      <c r="V4" s="176"/>
    </row>
    <row r="5" spans="2:20" s="7" customFormat="1" ht="12.75">
      <c r="B5" s="178" t="s">
        <v>38</v>
      </c>
      <c r="C5" s="179"/>
      <c r="D5" s="180"/>
      <c r="E5" s="1"/>
      <c r="H5" s="178" t="s">
        <v>23</v>
      </c>
      <c r="I5" s="179"/>
      <c r="J5" s="180"/>
      <c r="K5" s="178" t="s">
        <v>23</v>
      </c>
      <c r="L5" s="179"/>
      <c r="M5" s="180"/>
      <c r="N5" s="178" t="s">
        <v>23</v>
      </c>
      <c r="O5" s="179"/>
      <c r="P5" s="180"/>
      <c r="Q5" s="184" t="s">
        <v>23</v>
      </c>
      <c r="R5" s="185"/>
      <c r="S5" s="186"/>
      <c r="T5" s="1"/>
    </row>
    <row r="6" spans="2:21" ht="12.75">
      <c r="B6" s="190" t="s">
        <v>39</v>
      </c>
      <c r="C6" s="191"/>
      <c r="D6" s="192"/>
      <c r="E6" s="1"/>
      <c r="F6" s="7"/>
      <c r="H6" s="1"/>
      <c r="I6" s="7"/>
      <c r="K6" s="1"/>
      <c r="L6" s="7"/>
      <c r="N6" s="1"/>
      <c r="O6" s="7"/>
      <c r="Q6" s="187" t="s">
        <v>79</v>
      </c>
      <c r="R6" s="188"/>
      <c r="S6" s="189"/>
      <c r="T6" s="1"/>
      <c r="U6" s="7"/>
    </row>
    <row r="7" spans="1:22" s="4" customFormat="1" ht="12.75">
      <c r="A7" s="40"/>
      <c r="B7" s="30" t="s">
        <v>0</v>
      </c>
      <c r="C7" s="29" t="s">
        <v>1</v>
      </c>
      <c r="D7" s="29" t="s">
        <v>19</v>
      </c>
      <c r="E7" s="30" t="s">
        <v>0</v>
      </c>
      <c r="F7" s="29" t="s">
        <v>1</v>
      </c>
      <c r="G7" s="29" t="s">
        <v>19</v>
      </c>
      <c r="H7" s="30" t="s">
        <v>0</v>
      </c>
      <c r="I7" s="29" t="s">
        <v>1</v>
      </c>
      <c r="J7" s="29" t="s">
        <v>19</v>
      </c>
      <c r="K7" s="30" t="s">
        <v>0</v>
      </c>
      <c r="L7" s="29" t="s">
        <v>1</v>
      </c>
      <c r="M7" s="29" t="s">
        <v>19</v>
      </c>
      <c r="N7" s="30" t="s">
        <v>0</v>
      </c>
      <c r="O7" s="29" t="s">
        <v>1</v>
      </c>
      <c r="P7" s="29" t="s">
        <v>19</v>
      </c>
      <c r="Q7" s="127" t="s">
        <v>0</v>
      </c>
      <c r="R7" s="128" t="s">
        <v>1</v>
      </c>
      <c r="S7" s="128" t="s">
        <v>19</v>
      </c>
      <c r="T7" s="30" t="s">
        <v>0</v>
      </c>
      <c r="U7" s="29" t="s">
        <v>1</v>
      </c>
      <c r="V7" s="29" t="s">
        <v>19</v>
      </c>
    </row>
    <row r="8" spans="1:22" s="25" customFormat="1" ht="12.75">
      <c r="A8" s="23" t="s">
        <v>2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129"/>
      <c r="R8" s="130"/>
      <c r="S8" s="130"/>
      <c r="T8" s="2"/>
      <c r="U8" s="3"/>
      <c r="V8" s="3"/>
    </row>
    <row r="9" spans="1:22" ht="12.75">
      <c r="A9" s="7" t="s">
        <v>29</v>
      </c>
      <c r="B9" s="14">
        <v>335</v>
      </c>
      <c r="C9" s="16">
        <v>197</v>
      </c>
      <c r="D9" s="31">
        <v>532</v>
      </c>
      <c r="E9" s="14">
        <v>3055</v>
      </c>
      <c r="F9" s="16">
        <v>3089</v>
      </c>
      <c r="G9" s="31">
        <v>6144</v>
      </c>
      <c r="H9" s="14">
        <v>2200</v>
      </c>
      <c r="I9" s="16">
        <v>2596</v>
      </c>
      <c r="J9" s="31">
        <v>4796</v>
      </c>
      <c r="K9" s="14">
        <v>1480</v>
      </c>
      <c r="L9" s="16">
        <v>1205</v>
      </c>
      <c r="M9" s="31">
        <v>2685</v>
      </c>
      <c r="N9" s="14">
        <v>205</v>
      </c>
      <c r="O9" s="16">
        <v>451</v>
      </c>
      <c r="P9" s="31">
        <v>656</v>
      </c>
      <c r="Q9" s="91">
        <v>2091</v>
      </c>
      <c r="R9" s="84">
        <v>1799</v>
      </c>
      <c r="S9" s="86">
        <v>3890</v>
      </c>
      <c r="T9" s="32">
        <f aca="true" t="shared" si="0" ref="T9:V13">SUM(Q9,N9,K9,H9,E9,B9)</f>
        <v>9366</v>
      </c>
      <c r="U9" s="31">
        <f t="shared" si="0"/>
        <v>9337</v>
      </c>
      <c r="V9" s="31">
        <f t="shared" si="0"/>
        <v>18703</v>
      </c>
    </row>
    <row r="10" spans="1:22" ht="12.75">
      <c r="A10" s="7" t="s">
        <v>30</v>
      </c>
      <c r="B10" s="14">
        <v>343</v>
      </c>
      <c r="C10" s="15">
        <v>195</v>
      </c>
      <c r="D10" s="31">
        <v>538</v>
      </c>
      <c r="E10" s="14">
        <v>13030</v>
      </c>
      <c r="F10" s="15">
        <v>13767</v>
      </c>
      <c r="G10" s="31">
        <v>26797</v>
      </c>
      <c r="H10" s="14">
        <v>10447</v>
      </c>
      <c r="I10" s="15">
        <v>13343</v>
      </c>
      <c r="J10" s="31">
        <v>23790</v>
      </c>
      <c r="K10" s="14">
        <v>9581</v>
      </c>
      <c r="L10" s="15">
        <v>8496</v>
      </c>
      <c r="M10" s="31">
        <v>18077</v>
      </c>
      <c r="N10" s="14">
        <v>338</v>
      </c>
      <c r="O10" s="15">
        <v>714</v>
      </c>
      <c r="P10" s="31">
        <v>1052</v>
      </c>
      <c r="Q10" s="91">
        <v>6638</v>
      </c>
      <c r="R10" s="92">
        <v>6411</v>
      </c>
      <c r="S10" s="86">
        <v>13049</v>
      </c>
      <c r="T10" s="32">
        <f t="shared" si="0"/>
        <v>40377</v>
      </c>
      <c r="U10" s="33">
        <f t="shared" si="0"/>
        <v>42926</v>
      </c>
      <c r="V10" s="16">
        <f t="shared" si="0"/>
        <v>83303</v>
      </c>
    </row>
    <row r="11" spans="1:22" ht="12.75">
      <c r="A11" s="26" t="s">
        <v>31</v>
      </c>
      <c r="B11" s="14">
        <v>0</v>
      </c>
      <c r="C11" s="15">
        <v>0</v>
      </c>
      <c r="D11" s="31">
        <v>0</v>
      </c>
      <c r="E11" s="14">
        <v>805</v>
      </c>
      <c r="F11" s="15">
        <v>386</v>
      </c>
      <c r="G11" s="31">
        <v>1191</v>
      </c>
      <c r="H11" s="14">
        <v>40</v>
      </c>
      <c r="I11" s="15">
        <v>47</v>
      </c>
      <c r="J11" s="31">
        <v>87</v>
      </c>
      <c r="K11" s="14">
        <v>964</v>
      </c>
      <c r="L11" s="15">
        <v>391</v>
      </c>
      <c r="M11" s="31">
        <v>1355</v>
      </c>
      <c r="N11" s="14">
        <v>10</v>
      </c>
      <c r="O11" s="15">
        <v>36</v>
      </c>
      <c r="P11" s="31">
        <v>46</v>
      </c>
      <c r="Q11" s="91">
        <v>1241</v>
      </c>
      <c r="R11" s="92">
        <v>627</v>
      </c>
      <c r="S11" s="86">
        <v>1868</v>
      </c>
      <c r="T11" s="32">
        <f t="shared" si="0"/>
        <v>3060</v>
      </c>
      <c r="U11" s="33">
        <f t="shared" si="0"/>
        <v>1487</v>
      </c>
      <c r="V11" s="16">
        <f t="shared" si="0"/>
        <v>4547</v>
      </c>
    </row>
    <row r="12" spans="1:22" ht="12.75">
      <c r="A12" s="26" t="s">
        <v>32</v>
      </c>
      <c r="B12" s="14">
        <v>244</v>
      </c>
      <c r="C12" s="15">
        <v>174</v>
      </c>
      <c r="D12" s="31">
        <v>418</v>
      </c>
      <c r="E12" s="14">
        <v>1832</v>
      </c>
      <c r="F12" s="15">
        <v>1118</v>
      </c>
      <c r="G12" s="31">
        <v>2950</v>
      </c>
      <c r="H12" s="14">
        <v>537</v>
      </c>
      <c r="I12" s="15">
        <v>670</v>
      </c>
      <c r="J12" s="31">
        <v>1207</v>
      </c>
      <c r="K12" s="14">
        <v>1785</v>
      </c>
      <c r="L12" s="15">
        <v>562</v>
      </c>
      <c r="M12" s="31">
        <v>2347</v>
      </c>
      <c r="N12" s="14">
        <v>77</v>
      </c>
      <c r="O12" s="15">
        <v>126</v>
      </c>
      <c r="P12" s="31">
        <v>203</v>
      </c>
      <c r="Q12" s="91">
        <v>1893</v>
      </c>
      <c r="R12" s="92">
        <v>1104</v>
      </c>
      <c r="S12" s="86">
        <v>2997</v>
      </c>
      <c r="T12" s="32">
        <f t="shared" si="0"/>
        <v>6368</v>
      </c>
      <c r="U12" s="33">
        <f t="shared" si="0"/>
        <v>3754</v>
      </c>
      <c r="V12" s="16">
        <f t="shared" si="0"/>
        <v>10122</v>
      </c>
    </row>
    <row r="13" spans="1:22" s="19" customFormat="1" ht="12.75">
      <c r="A13" s="10" t="s">
        <v>18</v>
      </c>
      <c r="B13" s="20">
        <v>922</v>
      </c>
      <c r="C13" s="21">
        <v>566</v>
      </c>
      <c r="D13" s="21">
        <v>1488</v>
      </c>
      <c r="E13" s="20">
        <v>18722</v>
      </c>
      <c r="F13" s="21">
        <v>18360</v>
      </c>
      <c r="G13" s="21">
        <v>37082</v>
      </c>
      <c r="H13" s="20">
        <v>13224</v>
      </c>
      <c r="I13" s="21">
        <v>16656</v>
      </c>
      <c r="J13" s="21">
        <v>29880</v>
      </c>
      <c r="K13" s="20">
        <v>13810</v>
      </c>
      <c r="L13" s="21">
        <v>10654</v>
      </c>
      <c r="M13" s="21">
        <v>24464</v>
      </c>
      <c r="N13" s="20">
        <v>630</v>
      </c>
      <c r="O13" s="21">
        <v>1327</v>
      </c>
      <c r="P13" s="21">
        <v>1957</v>
      </c>
      <c r="Q13" s="108">
        <v>11863</v>
      </c>
      <c r="R13" s="109">
        <v>9941</v>
      </c>
      <c r="S13" s="109">
        <v>21804</v>
      </c>
      <c r="T13" s="20">
        <f t="shared" si="0"/>
        <v>59171</v>
      </c>
      <c r="U13" s="21">
        <f t="shared" si="0"/>
        <v>57504</v>
      </c>
      <c r="V13" s="21">
        <f t="shared" si="0"/>
        <v>116675</v>
      </c>
    </row>
    <row r="14" spans="1:22" s="7" customFormat="1" ht="12.75">
      <c r="A14" s="41" t="s">
        <v>3</v>
      </c>
      <c r="B14" s="14"/>
      <c r="C14" s="16"/>
      <c r="D14" s="31"/>
      <c r="E14" s="14"/>
      <c r="F14" s="16"/>
      <c r="G14" s="31"/>
      <c r="H14" s="14"/>
      <c r="I14" s="16"/>
      <c r="J14" s="31"/>
      <c r="K14" s="14"/>
      <c r="L14" s="16"/>
      <c r="M14" s="31"/>
      <c r="N14" s="14"/>
      <c r="O14" s="16"/>
      <c r="P14" s="31"/>
      <c r="Q14" s="91"/>
      <c r="R14" s="84"/>
      <c r="S14" s="86"/>
      <c r="T14" s="32"/>
      <c r="U14" s="31"/>
      <c r="V14" s="16"/>
    </row>
    <row r="15" spans="1:22" ht="12.75">
      <c r="A15" s="7" t="s">
        <v>29</v>
      </c>
      <c r="B15" s="14">
        <v>31</v>
      </c>
      <c r="C15" s="16">
        <v>27</v>
      </c>
      <c r="D15" s="31">
        <v>58</v>
      </c>
      <c r="E15" s="14">
        <v>2312</v>
      </c>
      <c r="F15" s="16">
        <v>2210</v>
      </c>
      <c r="G15" s="31">
        <v>4522</v>
      </c>
      <c r="H15" s="14">
        <v>1895</v>
      </c>
      <c r="I15" s="16">
        <v>2518</v>
      </c>
      <c r="J15" s="31">
        <v>4413</v>
      </c>
      <c r="K15" s="14">
        <v>1259</v>
      </c>
      <c r="L15" s="16">
        <v>773</v>
      </c>
      <c r="M15" s="31">
        <v>2032</v>
      </c>
      <c r="N15" s="14">
        <v>6</v>
      </c>
      <c r="O15" s="16">
        <v>26</v>
      </c>
      <c r="P15" s="31">
        <v>32</v>
      </c>
      <c r="Q15" s="91">
        <v>1308</v>
      </c>
      <c r="R15" s="84">
        <v>1036</v>
      </c>
      <c r="S15" s="86">
        <v>2344</v>
      </c>
      <c r="T15" s="32">
        <f aca="true" t="shared" si="1" ref="T15:V19">SUM(Q15,N15,K15,H15,E15,B15)</f>
        <v>6811</v>
      </c>
      <c r="U15" s="31">
        <f t="shared" si="1"/>
        <v>6590</v>
      </c>
      <c r="V15" s="16">
        <f t="shared" si="1"/>
        <v>13401</v>
      </c>
    </row>
    <row r="16" spans="1:22" ht="12.75">
      <c r="A16" s="7" t="s">
        <v>30</v>
      </c>
      <c r="B16" s="14">
        <v>188</v>
      </c>
      <c r="C16" s="15">
        <v>121</v>
      </c>
      <c r="D16" s="31">
        <v>309</v>
      </c>
      <c r="E16" s="14">
        <v>7580</v>
      </c>
      <c r="F16" s="15">
        <v>7656</v>
      </c>
      <c r="G16" s="31">
        <v>15236</v>
      </c>
      <c r="H16" s="14">
        <v>7002</v>
      </c>
      <c r="I16" s="15">
        <v>8579</v>
      </c>
      <c r="J16" s="31">
        <v>15581</v>
      </c>
      <c r="K16" s="14">
        <v>5093</v>
      </c>
      <c r="L16" s="15">
        <v>3522</v>
      </c>
      <c r="M16" s="31">
        <v>8615</v>
      </c>
      <c r="N16" s="14">
        <v>69</v>
      </c>
      <c r="O16" s="15">
        <v>148</v>
      </c>
      <c r="P16" s="31">
        <v>217</v>
      </c>
      <c r="Q16" s="91">
        <v>2511</v>
      </c>
      <c r="R16" s="92">
        <v>2248</v>
      </c>
      <c r="S16" s="86">
        <v>4759</v>
      </c>
      <c r="T16" s="32">
        <f t="shared" si="1"/>
        <v>22443</v>
      </c>
      <c r="U16" s="33">
        <f t="shared" si="1"/>
        <v>22274</v>
      </c>
      <c r="V16" s="16">
        <f t="shared" si="1"/>
        <v>44717</v>
      </c>
    </row>
    <row r="17" spans="1:22" ht="12.75">
      <c r="A17" s="26" t="s">
        <v>31</v>
      </c>
      <c r="B17" s="14">
        <v>14</v>
      </c>
      <c r="C17" s="15">
        <v>18</v>
      </c>
      <c r="D17" s="31">
        <v>32</v>
      </c>
      <c r="E17" s="14">
        <v>187</v>
      </c>
      <c r="F17" s="15">
        <v>97</v>
      </c>
      <c r="G17" s="31">
        <v>284</v>
      </c>
      <c r="H17" s="14">
        <v>0</v>
      </c>
      <c r="I17" s="15">
        <v>0</v>
      </c>
      <c r="J17" s="31">
        <v>0</v>
      </c>
      <c r="K17" s="14">
        <v>156</v>
      </c>
      <c r="L17" s="15">
        <v>102</v>
      </c>
      <c r="M17" s="31">
        <v>258</v>
      </c>
      <c r="N17" s="14">
        <v>51</v>
      </c>
      <c r="O17" s="15">
        <v>106</v>
      </c>
      <c r="P17" s="31">
        <v>157</v>
      </c>
      <c r="Q17" s="91">
        <v>261</v>
      </c>
      <c r="R17" s="92">
        <v>107</v>
      </c>
      <c r="S17" s="86">
        <v>368</v>
      </c>
      <c r="T17" s="32">
        <f t="shared" si="1"/>
        <v>669</v>
      </c>
      <c r="U17" s="33">
        <f t="shared" si="1"/>
        <v>430</v>
      </c>
      <c r="V17" s="16">
        <f t="shared" si="1"/>
        <v>1099</v>
      </c>
    </row>
    <row r="18" spans="1:22" ht="12.75">
      <c r="A18" s="26" t="s">
        <v>32</v>
      </c>
      <c r="B18" s="14">
        <v>0</v>
      </c>
      <c r="C18" s="15">
        <v>0</v>
      </c>
      <c r="D18" s="31">
        <v>0</v>
      </c>
      <c r="E18" s="14">
        <v>483</v>
      </c>
      <c r="F18" s="15">
        <v>208</v>
      </c>
      <c r="G18" s="31">
        <v>691</v>
      </c>
      <c r="H18" s="14">
        <v>0</v>
      </c>
      <c r="I18" s="15">
        <v>0</v>
      </c>
      <c r="J18" s="31">
        <v>0</v>
      </c>
      <c r="K18" s="14">
        <v>540</v>
      </c>
      <c r="L18" s="15">
        <v>324</v>
      </c>
      <c r="M18" s="31">
        <v>864</v>
      </c>
      <c r="N18" s="14">
        <v>0</v>
      </c>
      <c r="O18" s="15">
        <v>0</v>
      </c>
      <c r="P18" s="31">
        <v>0</v>
      </c>
      <c r="Q18" s="91">
        <v>708</v>
      </c>
      <c r="R18" s="92">
        <v>312</v>
      </c>
      <c r="S18" s="86">
        <v>1020</v>
      </c>
      <c r="T18" s="32">
        <f t="shared" si="1"/>
        <v>1731</v>
      </c>
      <c r="U18" s="33">
        <f t="shared" si="1"/>
        <v>844</v>
      </c>
      <c r="V18" s="16">
        <f t="shared" si="1"/>
        <v>2575</v>
      </c>
    </row>
    <row r="19" spans="1:22" s="19" customFormat="1" ht="12.75">
      <c r="A19" s="10" t="s">
        <v>18</v>
      </c>
      <c r="B19" s="20">
        <v>233</v>
      </c>
      <c r="C19" s="21">
        <v>166</v>
      </c>
      <c r="D19" s="21">
        <v>399</v>
      </c>
      <c r="E19" s="20">
        <v>10562</v>
      </c>
      <c r="F19" s="21">
        <v>10171</v>
      </c>
      <c r="G19" s="21">
        <v>20733</v>
      </c>
      <c r="H19" s="20">
        <v>8897</v>
      </c>
      <c r="I19" s="21">
        <v>11097</v>
      </c>
      <c r="J19" s="21">
        <v>19994</v>
      </c>
      <c r="K19" s="20">
        <v>7048</v>
      </c>
      <c r="L19" s="21">
        <v>4721</v>
      </c>
      <c r="M19" s="21">
        <v>11769</v>
      </c>
      <c r="N19" s="20">
        <v>126</v>
      </c>
      <c r="O19" s="21">
        <v>280</v>
      </c>
      <c r="P19" s="21">
        <v>406</v>
      </c>
      <c r="Q19" s="108">
        <v>4788</v>
      </c>
      <c r="R19" s="109">
        <v>3703</v>
      </c>
      <c r="S19" s="109">
        <v>8491</v>
      </c>
      <c r="T19" s="20">
        <f t="shared" si="1"/>
        <v>31654</v>
      </c>
      <c r="U19" s="21">
        <f t="shared" si="1"/>
        <v>30138</v>
      </c>
      <c r="V19" s="21">
        <f t="shared" si="1"/>
        <v>61792</v>
      </c>
    </row>
    <row r="20" spans="1:22" s="7" customFormat="1" ht="12.75">
      <c r="A20" s="41" t="s">
        <v>4</v>
      </c>
      <c r="B20" s="14"/>
      <c r="C20" s="16"/>
      <c r="D20" s="31"/>
      <c r="E20" s="14"/>
      <c r="F20" s="16"/>
      <c r="G20" s="31"/>
      <c r="H20" s="14"/>
      <c r="I20" s="16"/>
      <c r="J20" s="31"/>
      <c r="K20" s="14"/>
      <c r="L20" s="16"/>
      <c r="M20" s="31"/>
      <c r="N20" s="14"/>
      <c r="O20" s="16"/>
      <c r="P20" s="31"/>
      <c r="Q20" s="91"/>
      <c r="R20" s="84"/>
      <c r="S20" s="86"/>
      <c r="T20" s="32"/>
      <c r="U20" s="31"/>
      <c r="V20" s="16"/>
    </row>
    <row r="21" spans="1:22" ht="12.75">
      <c r="A21" s="26" t="s">
        <v>29</v>
      </c>
      <c r="B21" s="14">
        <v>5</v>
      </c>
      <c r="C21" s="16">
        <v>5</v>
      </c>
      <c r="D21" s="31">
        <v>10</v>
      </c>
      <c r="E21" s="14">
        <v>927</v>
      </c>
      <c r="F21" s="16">
        <v>972</v>
      </c>
      <c r="G21" s="31">
        <v>1899</v>
      </c>
      <c r="H21" s="14">
        <v>759</v>
      </c>
      <c r="I21" s="16">
        <v>901</v>
      </c>
      <c r="J21" s="31">
        <v>1660</v>
      </c>
      <c r="K21" s="14">
        <v>309</v>
      </c>
      <c r="L21" s="16">
        <v>263</v>
      </c>
      <c r="M21" s="31">
        <v>572</v>
      </c>
      <c r="N21" s="14">
        <v>111</v>
      </c>
      <c r="O21" s="16">
        <v>174</v>
      </c>
      <c r="P21" s="31">
        <v>285</v>
      </c>
      <c r="Q21" s="91">
        <v>491</v>
      </c>
      <c r="R21" s="84">
        <v>555</v>
      </c>
      <c r="S21" s="86">
        <v>1046</v>
      </c>
      <c r="T21" s="32">
        <f aca="true" t="shared" si="2" ref="T21:V24">SUM(Q21,N21,K21,H21,E21,B21)</f>
        <v>2602</v>
      </c>
      <c r="U21" s="31">
        <f t="shared" si="2"/>
        <v>2870</v>
      </c>
      <c r="V21" s="16">
        <f t="shared" si="2"/>
        <v>5472</v>
      </c>
    </row>
    <row r="22" spans="1:22" ht="12.75">
      <c r="A22" s="26" t="s">
        <v>30</v>
      </c>
      <c r="B22" s="14">
        <v>99</v>
      </c>
      <c r="C22" s="15">
        <v>51</v>
      </c>
      <c r="D22" s="31">
        <v>150</v>
      </c>
      <c r="E22" s="14">
        <v>1503</v>
      </c>
      <c r="F22" s="15">
        <v>1621</v>
      </c>
      <c r="G22" s="31">
        <v>3124</v>
      </c>
      <c r="H22" s="14">
        <v>1373</v>
      </c>
      <c r="I22" s="15">
        <v>1778</v>
      </c>
      <c r="J22" s="31">
        <v>3151</v>
      </c>
      <c r="K22" s="14">
        <v>350</v>
      </c>
      <c r="L22" s="15">
        <v>463</v>
      </c>
      <c r="M22" s="31">
        <v>813</v>
      </c>
      <c r="N22" s="14">
        <v>121</v>
      </c>
      <c r="O22" s="15">
        <v>155</v>
      </c>
      <c r="P22" s="31">
        <v>276</v>
      </c>
      <c r="Q22" s="91">
        <v>279</v>
      </c>
      <c r="R22" s="92">
        <v>283</v>
      </c>
      <c r="S22" s="86">
        <v>562</v>
      </c>
      <c r="T22" s="32">
        <f t="shared" si="2"/>
        <v>3725</v>
      </c>
      <c r="U22" s="33">
        <f t="shared" si="2"/>
        <v>4351</v>
      </c>
      <c r="V22" s="16">
        <f t="shared" si="2"/>
        <v>8076</v>
      </c>
    </row>
    <row r="23" spans="1:22" ht="12.75">
      <c r="A23" s="26" t="s">
        <v>32</v>
      </c>
      <c r="B23" s="14">
        <v>75</v>
      </c>
      <c r="C23" s="15">
        <v>30</v>
      </c>
      <c r="D23" s="31">
        <v>105</v>
      </c>
      <c r="E23" s="14">
        <v>91</v>
      </c>
      <c r="F23" s="15">
        <v>74</v>
      </c>
      <c r="G23" s="31">
        <v>165</v>
      </c>
      <c r="H23" s="14">
        <v>38</v>
      </c>
      <c r="I23" s="15">
        <v>56</v>
      </c>
      <c r="J23" s="31">
        <v>94</v>
      </c>
      <c r="K23" s="14">
        <v>22</v>
      </c>
      <c r="L23" s="15">
        <v>19</v>
      </c>
      <c r="M23" s="31">
        <v>41</v>
      </c>
      <c r="N23" s="14">
        <v>0</v>
      </c>
      <c r="O23" s="15">
        <v>0</v>
      </c>
      <c r="P23" s="31">
        <v>0</v>
      </c>
      <c r="Q23" s="91">
        <v>127</v>
      </c>
      <c r="R23" s="92">
        <v>65</v>
      </c>
      <c r="S23" s="86">
        <v>192</v>
      </c>
      <c r="T23" s="32">
        <f t="shared" si="2"/>
        <v>353</v>
      </c>
      <c r="U23" s="33">
        <f t="shared" si="2"/>
        <v>244</v>
      </c>
      <c r="V23" s="16">
        <f t="shared" si="2"/>
        <v>597</v>
      </c>
    </row>
    <row r="24" spans="1:22" s="19" customFormat="1" ht="12.75">
      <c r="A24" s="10" t="s">
        <v>18</v>
      </c>
      <c r="B24" s="20">
        <v>179</v>
      </c>
      <c r="C24" s="21">
        <v>86</v>
      </c>
      <c r="D24" s="21">
        <v>265</v>
      </c>
      <c r="E24" s="20">
        <v>2521</v>
      </c>
      <c r="F24" s="21">
        <v>2667</v>
      </c>
      <c r="G24" s="21">
        <v>5188</v>
      </c>
      <c r="H24" s="20">
        <v>2170</v>
      </c>
      <c r="I24" s="21">
        <v>2735</v>
      </c>
      <c r="J24" s="21">
        <v>4905</v>
      </c>
      <c r="K24" s="20">
        <v>681</v>
      </c>
      <c r="L24" s="21">
        <v>745</v>
      </c>
      <c r="M24" s="21">
        <v>1426</v>
      </c>
      <c r="N24" s="20">
        <v>232</v>
      </c>
      <c r="O24" s="21">
        <v>329</v>
      </c>
      <c r="P24" s="21">
        <v>561</v>
      </c>
      <c r="Q24" s="108">
        <v>897</v>
      </c>
      <c r="R24" s="109">
        <v>903</v>
      </c>
      <c r="S24" s="109">
        <v>1800</v>
      </c>
      <c r="T24" s="20">
        <f t="shared" si="2"/>
        <v>6680</v>
      </c>
      <c r="U24" s="21">
        <f t="shared" si="2"/>
        <v>7465</v>
      </c>
      <c r="V24" s="21">
        <f t="shared" si="2"/>
        <v>14145</v>
      </c>
    </row>
    <row r="25" spans="1:22" s="7" customFormat="1" ht="12.75">
      <c r="A25" s="41" t="s">
        <v>5</v>
      </c>
      <c r="B25" s="14"/>
      <c r="C25" s="16"/>
      <c r="D25" s="31"/>
      <c r="E25" s="14"/>
      <c r="F25" s="16"/>
      <c r="G25" s="31"/>
      <c r="H25" s="14"/>
      <c r="I25" s="16"/>
      <c r="J25" s="31"/>
      <c r="K25" s="14"/>
      <c r="L25" s="16"/>
      <c r="M25" s="31"/>
      <c r="N25" s="14"/>
      <c r="O25" s="16"/>
      <c r="P25" s="31"/>
      <c r="Q25" s="91"/>
      <c r="R25" s="84"/>
      <c r="S25" s="86"/>
      <c r="T25" s="32"/>
      <c r="U25" s="31"/>
      <c r="V25" s="16"/>
    </row>
    <row r="26" spans="1:22" ht="12.75">
      <c r="A26" s="7" t="s">
        <v>29</v>
      </c>
      <c r="B26" s="14">
        <v>186</v>
      </c>
      <c r="C26" s="16">
        <v>95</v>
      </c>
      <c r="D26" s="31">
        <v>281</v>
      </c>
      <c r="E26" s="14">
        <v>1913</v>
      </c>
      <c r="F26" s="16">
        <v>1630</v>
      </c>
      <c r="G26" s="31">
        <v>3543</v>
      </c>
      <c r="H26" s="14">
        <v>1254</v>
      </c>
      <c r="I26" s="16">
        <v>1422</v>
      </c>
      <c r="J26" s="31">
        <v>2676</v>
      </c>
      <c r="K26" s="14">
        <v>1478</v>
      </c>
      <c r="L26" s="16">
        <v>969</v>
      </c>
      <c r="M26" s="31">
        <v>2447</v>
      </c>
      <c r="N26" s="14">
        <v>121</v>
      </c>
      <c r="O26" s="16">
        <v>82</v>
      </c>
      <c r="P26" s="31">
        <v>203</v>
      </c>
      <c r="Q26" s="91">
        <v>1443</v>
      </c>
      <c r="R26" s="84">
        <v>1527</v>
      </c>
      <c r="S26" s="86">
        <v>2970</v>
      </c>
      <c r="T26" s="32">
        <f aca="true" t="shared" si="3" ref="T26:V30">SUM(Q26,N26,K26,H26,E26,B26)</f>
        <v>6395</v>
      </c>
      <c r="U26" s="31">
        <f t="shared" si="3"/>
        <v>5725</v>
      </c>
      <c r="V26" s="16">
        <f t="shared" si="3"/>
        <v>12120</v>
      </c>
    </row>
    <row r="27" spans="1:22" ht="12.75">
      <c r="A27" s="7" t="s">
        <v>30</v>
      </c>
      <c r="B27" s="14">
        <v>210</v>
      </c>
      <c r="C27" s="15">
        <v>136</v>
      </c>
      <c r="D27" s="31">
        <v>346</v>
      </c>
      <c r="E27" s="14">
        <v>9524</v>
      </c>
      <c r="F27" s="15">
        <v>9543</v>
      </c>
      <c r="G27" s="31">
        <v>19067</v>
      </c>
      <c r="H27" s="14">
        <v>6717</v>
      </c>
      <c r="I27" s="15">
        <v>9176</v>
      </c>
      <c r="J27" s="31">
        <v>15893</v>
      </c>
      <c r="K27" s="14">
        <v>8393</v>
      </c>
      <c r="L27" s="15">
        <v>6550</v>
      </c>
      <c r="M27" s="31">
        <v>14943</v>
      </c>
      <c r="N27" s="14">
        <v>81</v>
      </c>
      <c r="O27" s="15">
        <v>210</v>
      </c>
      <c r="P27" s="31">
        <v>291</v>
      </c>
      <c r="Q27" s="91">
        <v>5471</v>
      </c>
      <c r="R27" s="92">
        <v>4366</v>
      </c>
      <c r="S27" s="86">
        <v>9837</v>
      </c>
      <c r="T27" s="32">
        <f t="shared" si="3"/>
        <v>30396</v>
      </c>
      <c r="U27" s="33">
        <f t="shared" si="3"/>
        <v>29981</v>
      </c>
      <c r="V27" s="16">
        <f t="shared" si="3"/>
        <v>60377</v>
      </c>
    </row>
    <row r="28" spans="1:22" ht="12.75">
      <c r="A28" s="26" t="s">
        <v>31</v>
      </c>
      <c r="B28" s="14">
        <v>0</v>
      </c>
      <c r="C28" s="15">
        <v>0</v>
      </c>
      <c r="D28" s="31">
        <v>0</v>
      </c>
      <c r="E28" s="14">
        <v>172</v>
      </c>
      <c r="F28" s="15">
        <v>39</v>
      </c>
      <c r="G28" s="31">
        <v>211</v>
      </c>
      <c r="H28" s="14">
        <v>0</v>
      </c>
      <c r="I28" s="15">
        <v>0</v>
      </c>
      <c r="J28" s="31">
        <v>0</v>
      </c>
      <c r="K28" s="14">
        <v>306</v>
      </c>
      <c r="L28" s="15">
        <v>80</v>
      </c>
      <c r="M28" s="31">
        <v>386</v>
      </c>
      <c r="N28" s="14">
        <v>0</v>
      </c>
      <c r="O28" s="15">
        <v>0</v>
      </c>
      <c r="P28" s="31">
        <v>0</v>
      </c>
      <c r="Q28" s="91">
        <v>188</v>
      </c>
      <c r="R28" s="92">
        <v>48</v>
      </c>
      <c r="S28" s="86">
        <v>236</v>
      </c>
      <c r="T28" s="32">
        <f t="shared" si="3"/>
        <v>666</v>
      </c>
      <c r="U28" s="33">
        <f t="shared" si="3"/>
        <v>167</v>
      </c>
      <c r="V28" s="16">
        <f t="shared" si="3"/>
        <v>833</v>
      </c>
    </row>
    <row r="29" spans="1:22" ht="12.75">
      <c r="A29" s="26" t="s">
        <v>32</v>
      </c>
      <c r="B29" s="14">
        <v>0</v>
      </c>
      <c r="C29" s="15">
        <v>0</v>
      </c>
      <c r="D29" s="31">
        <v>0</v>
      </c>
      <c r="E29" s="14">
        <v>11</v>
      </c>
      <c r="F29" s="15">
        <v>49</v>
      </c>
      <c r="G29" s="31">
        <v>60</v>
      </c>
      <c r="H29" s="14">
        <v>0</v>
      </c>
      <c r="I29" s="15">
        <v>0</v>
      </c>
      <c r="J29" s="31">
        <v>0</v>
      </c>
      <c r="K29" s="14">
        <v>0</v>
      </c>
      <c r="L29" s="15">
        <v>0</v>
      </c>
      <c r="M29" s="31">
        <v>0</v>
      </c>
      <c r="N29" s="14">
        <v>94</v>
      </c>
      <c r="O29" s="15">
        <v>174</v>
      </c>
      <c r="P29" s="31">
        <v>268</v>
      </c>
      <c r="Q29" s="91">
        <v>0</v>
      </c>
      <c r="R29" s="92">
        <v>0</v>
      </c>
      <c r="S29" s="86">
        <v>0</v>
      </c>
      <c r="T29" s="32">
        <f t="shared" si="3"/>
        <v>105</v>
      </c>
      <c r="U29" s="33">
        <f t="shared" si="3"/>
        <v>223</v>
      </c>
      <c r="V29" s="16">
        <f t="shared" si="3"/>
        <v>328</v>
      </c>
    </row>
    <row r="30" spans="1:22" s="19" customFormat="1" ht="12.75">
      <c r="A30" s="10" t="s">
        <v>18</v>
      </c>
      <c r="B30" s="20">
        <v>396</v>
      </c>
      <c r="C30" s="21">
        <v>231</v>
      </c>
      <c r="D30" s="21">
        <v>627</v>
      </c>
      <c r="E30" s="20">
        <v>11620</v>
      </c>
      <c r="F30" s="21">
        <v>11261</v>
      </c>
      <c r="G30" s="21">
        <v>22881</v>
      </c>
      <c r="H30" s="20">
        <v>7971</v>
      </c>
      <c r="I30" s="21">
        <v>10598</v>
      </c>
      <c r="J30" s="21">
        <v>18569</v>
      </c>
      <c r="K30" s="20">
        <v>10177</v>
      </c>
      <c r="L30" s="21">
        <v>7599</v>
      </c>
      <c r="M30" s="21">
        <v>17776</v>
      </c>
      <c r="N30" s="20">
        <v>296</v>
      </c>
      <c r="O30" s="21">
        <v>466</v>
      </c>
      <c r="P30" s="21">
        <v>762</v>
      </c>
      <c r="Q30" s="108">
        <v>7102</v>
      </c>
      <c r="R30" s="109">
        <v>5941</v>
      </c>
      <c r="S30" s="109">
        <v>13043</v>
      </c>
      <c r="T30" s="20">
        <f t="shared" si="3"/>
        <v>37562</v>
      </c>
      <c r="U30" s="21">
        <f t="shared" si="3"/>
        <v>36096</v>
      </c>
      <c r="V30" s="21">
        <f t="shared" si="3"/>
        <v>73658</v>
      </c>
    </row>
    <row r="31" spans="1:22" s="7" customFormat="1" ht="12.75">
      <c r="A31" s="41" t="s">
        <v>6</v>
      </c>
      <c r="B31" s="14"/>
      <c r="C31" s="16"/>
      <c r="D31" s="31"/>
      <c r="E31" s="14"/>
      <c r="F31" s="16"/>
      <c r="G31" s="31"/>
      <c r="H31" s="14"/>
      <c r="I31" s="16"/>
      <c r="J31" s="31"/>
      <c r="K31" s="14"/>
      <c r="L31" s="16"/>
      <c r="M31" s="31"/>
      <c r="N31" s="14"/>
      <c r="O31" s="16"/>
      <c r="P31" s="31"/>
      <c r="Q31" s="91"/>
      <c r="R31" s="84"/>
      <c r="S31" s="86"/>
      <c r="T31" s="32"/>
      <c r="U31" s="31"/>
      <c r="V31" s="16"/>
    </row>
    <row r="32" spans="1:22" ht="12.75">
      <c r="A32" s="7" t="s">
        <v>29</v>
      </c>
      <c r="B32" s="14">
        <v>111</v>
      </c>
      <c r="C32" s="16">
        <v>59</v>
      </c>
      <c r="D32" s="31">
        <v>170</v>
      </c>
      <c r="E32" s="14">
        <v>3673</v>
      </c>
      <c r="F32" s="16">
        <v>3509</v>
      </c>
      <c r="G32" s="31">
        <v>7182</v>
      </c>
      <c r="H32" s="14">
        <v>2763</v>
      </c>
      <c r="I32" s="16">
        <v>3255</v>
      </c>
      <c r="J32" s="31">
        <v>6018</v>
      </c>
      <c r="K32" s="14">
        <v>2070</v>
      </c>
      <c r="L32" s="16">
        <v>1352</v>
      </c>
      <c r="M32" s="31">
        <v>3422</v>
      </c>
      <c r="N32" s="14">
        <v>119</v>
      </c>
      <c r="O32" s="16">
        <v>140</v>
      </c>
      <c r="P32" s="31">
        <v>259</v>
      </c>
      <c r="Q32" s="91">
        <v>2406</v>
      </c>
      <c r="R32" s="84">
        <v>1836</v>
      </c>
      <c r="S32" s="86">
        <v>4242</v>
      </c>
      <c r="T32" s="32">
        <f aca="true" t="shared" si="4" ref="T32:V36">SUM(Q32,N32,K32,H32,E32,B32)</f>
        <v>11142</v>
      </c>
      <c r="U32" s="31">
        <f t="shared" si="4"/>
        <v>10151</v>
      </c>
      <c r="V32" s="16">
        <f t="shared" si="4"/>
        <v>21293</v>
      </c>
    </row>
    <row r="33" spans="1:22" ht="12.75">
      <c r="A33" s="7" t="s">
        <v>30</v>
      </c>
      <c r="B33" s="14">
        <v>337</v>
      </c>
      <c r="C33" s="15">
        <v>210</v>
      </c>
      <c r="D33" s="31">
        <v>547</v>
      </c>
      <c r="E33" s="14">
        <v>11010</v>
      </c>
      <c r="F33" s="15">
        <v>11639</v>
      </c>
      <c r="G33" s="31">
        <v>22649</v>
      </c>
      <c r="H33" s="14">
        <v>9043</v>
      </c>
      <c r="I33" s="15">
        <v>11905</v>
      </c>
      <c r="J33" s="31">
        <v>20948</v>
      </c>
      <c r="K33" s="14">
        <v>7896</v>
      </c>
      <c r="L33" s="15">
        <v>6425</v>
      </c>
      <c r="M33" s="31">
        <v>14321</v>
      </c>
      <c r="N33" s="14">
        <v>209</v>
      </c>
      <c r="O33" s="15">
        <v>428</v>
      </c>
      <c r="P33" s="31">
        <v>637</v>
      </c>
      <c r="Q33" s="91">
        <v>5111</v>
      </c>
      <c r="R33" s="92">
        <v>4421</v>
      </c>
      <c r="S33" s="86">
        <v>9532</v>
      </c>
      <c r="T33" s="32">
        <f t="shared" si="4"/>
        <v>33606</v>
      </c>
      <c r="U33" s="33">
        <f t="shared" si="4"/>
        <v>35028</v>
      </c>
      <c r="V33" s="16">
        <f t="shared" si="4"/>
        <v>68634</v>
      </c>
    </row>
    <row r="34" spans="1:22" ht="12.75">
      <c r="A34" s="26" t="s">
        <v>31</v>
      </c>
      <c r="B34" s="14">
        <v>21</v>
      </c>
      <c r="C34" s="15">
        <v>34</v>
      </c>
      <c r="D34" s="31">
        <v>55</v>
      </c>
      <c r="E34" s="14">
        <v>508</v>
      </c>
      <c r="F34" s="15">
        <v>111</v>
      </c>
      <c r="G34" s="31">
        <v>619</v>
      </c>
      <c r="H34" s="14">
        <v>0</v>
      </c>
      <c r="I34" s="15">
        <v>0</v>
      </c>
      <c r="J34" s="31">
        <v>0</v>
      </c>
      <c r="K34" s="14">
        <v>718</v>
      </c>
      <c r="L34" s="15">
        <v>244</v>
      </c>
      <c r="M34" s="31">
        <v>962</v>
      </c>
      <c r="N34" s="14">
        <v>0</v>
      </c>
      <c r="O34" s="15">
        <v>0</v>
      </c>
      <c r="P34" s="31">
        <v>0</v>
      </c>
      <c r="Q34" s="91">
        <v>792</v>
      </c>
      <c r="R34" s="92">
        <v>443</v>
      </c>
      <c r="S34" s="86">
        <v>1235</v>
      </c>
      <c r="T34" s="32">
        <f t="shared" si="4"/>
        <v>2039</v>
      </c>
      <c r="U34" s="33">
        <f t="shared" si="4"/>
        <v>832</v>
      </c>
      <c r="V34" s="16">
        <f t="shared" si="4"/>
        <v>2871</v>
      </c>
    </row>
    <row r="35" spans="1:22" ht="12.75">
      <c r="A35" s="26" t="s">
        <v>32</v>
      </c>
      <c r="B35" s="14">
        <v>62</v>
      </c>
      <c r="C35" s="15">
        <v>58</v>
      </c>
      <c r="D35" s="31">
        <v>120</v>
      </c>
      <c r="E35" s="14">
        <v>554</v>
      </c>
      <c r="F35" s="15">
        <v>345</v>
      </c>
      <c r="G35" s="31">
        <v>899</v>
      </c>
      <c r="H35" s="14">
        <v>245</v>
      </c>
      <c r="I35" s="15">
        <v>367</v>
      </c>
      <c r="J35" s="31">
        <v>612</v>
      </c>
      <c r="K35" s="14">
        <v>365</v>
      </c>
      <c r="L35" s="15">
        <v>73</v>
      </c>
      <c r="M35" s="31">
        <v>438</v>
      </c>
      <c r="N35" s="14">
        <v>165</v>
      </c>
      <c r="O35" s="15">
        <v>313</v>
      </c>
      <c r="P35" s="31">
        <v>478</v>
      </c>
      <c r="Q35" s="91">
        <v>526</v>
      </c>
      <c r="R35" s="92">
        <v>251</v>
      </c>
      <c r="S35" s="86">
        <v>777</v>
      </c>
      <c r="T35" s="32">
        <f t="shared" si="4"/>
        <v>1917</v>
      </c>
      <c r="U35" s="33">
        <f t="shared" si="4"/>
        <v>1407</v>
      </c>
      <c r="V35" s="16">
        <f t="shared" si="4"/>
        <v>3324</v>
      </c>
    </row>
    <row r="36" spans="1:27" s="19" customFormat="1" ht="12.75">
      <c r="A36" s="10" t="s">
        <v>18</v>
      </c>
      <c r="B36" s="20">
        <v>531</v>
      </c>
      <c r="C36" s="21">
        <v>361</v>
      </c>
      <c r="D36" s="21">
        <v>892</v>
      </c>
      <c r="E36" s="20">
        <v>15745</v>
      </c>
      <c r="F36" s="21">
        <v>15604</v>
      </c>
      <c r="G36" s="21">
        <v>31349</v>
      </c>
      <c r="H36" s="20">
        <v>12051</v>
      </c>
      <c r="I36" s="21">
        <v>15527</v>
      </c>
      <c r="J36" s="21">
        <v>27578</v>
      </c>
      <c r="K36" s="20">
        <v>11049</v>
      </c>
      <c r="L36" s="21">
        <v>8094</v>
      </c>
      <c r="M36" s="21">
        <v>19143</v>
      </c>
      <c r="N36" s="20">
        <v>493</v>
      </c>
      <c r="O36" s="21">
        <v>881</v>
      </c>
      <c r="P36" s="21">
        <v>1374</v>
      </c>
      <c r="Q36" s="108">
        <v>8835</v>
      </c>
      <c r="R36" s="109">
        <v>6951</v>
      </c>
      <c r="S36" s="109">
        <v>15786</v>
      </c>
      <c r="T36" s="108">
        <f t="shared" si="4"/>
        <v>48704</v>
      </c>
      <c r="U36" s="109">
        <f t="shared" si="4"/>
        <v>47418</v>
      </c>
      <c r="V36" s="109">
        <f t="shared" si="4"/>
        <v>96122</v>
      </c>
      <c r="W36" s="38"/>
      <c r="X36" s="38"/>
      <c r="Y36" s="38"/>
      <c r="Z36" s="38"/>
      <c r="AA36" s="38"/>
    </row>
    <row r="37" spans="1:27" s="7" customFormat="1" ht="12.75">
      <c r="A37" s="41" t="s">
        <v>7</v>
      </c>
      <c r="B37" s="14"/>
      <c r="C37" s="16"/>
      <c r="D37" s="31"/>
      <c r="E37" s="14"/>
      <c r="F37" s="16"/>
      <c r="G37" s="31"/>
      <c r="H37" s="14"/>
      <c r="I37" s="16"/>
      <c r="J37" s="31"/>
      <c r="K37" s="14"/>
      <c r="L37" s="16"/>
      <c r="M37" s="31"/>
      <c r="N37" s="14"/>
      <c r="O37" s="16"/>
      <c r="P37" s="31"/>
      <c r="Q37" s="91"/>
      <c r="R37" s="84"/>
      <c r="S37" s="86"/>
      <c r="T37" s="105"/>
      <c r="U37" s="86"/>
      <c r="V37" s="84"/>
      <c r="W37" s="95"/>
      <c r="X37" s="95"/>
      <c r="Y37" s="95"/>
      <c r="Z37" s="95"/>
      <c r="AA37" s="95"/>
    </row>
    <row r="38" spans="1:27" ht="12.75">
      <c r="A38" s="7" t="s">
        <v>29</v>
      </c>
      <c r="B38" s="14">
        <v>160</v>
      </c>
      <c r="C38" s="16">
        <v>91</v>
      </c>
      <c r="D38" s="31">
        <v>251</v>
      </c>
      <c r="E38" s="14">
        <v>1300</v>
      </c>
      <c r="F38" s="16">
        <v>1218</v>
      </c>
      <c r="G38" s="31">
        <v>2518</v>
      </c>
      <c r="H38" s="14">
        <v>821</v>
      </c>
      <c r="I38" s="16">
        <v>1016</v>
      </c>
      <c r="J38" s="31">
        <v>1837</v>
      </c>
      <c r="K38" s="14">
        <v>1073</v>
      </c>
      <c r="L38" s="16">
        <v>924</v>
      </c>
      <c r="M38" s="31">
        <v>1997</v>
      </c>
      <c r="N38" s="14">
        <v>0</v>
      </c>
      <c r="O38" s="16">
        <v>0</v>
      </c>
      <c r="P38" s="31">
        <v>0</v>
      </c>
      <c r="Q38" s="91">
        <v>1424</v>
      </c>
      <c r="R38" s="84">
        <v>1358</v>
      </c>
      <c r="S38" s="86">
        <v>2782</v>
      </c>
      <c r="T38" s="105">
        <f aca="true" t="shared" si="5" ref="T38:V42">SUM(Q38,N38,K38,H38,E38,B38)</f>
        <v>4778</v>
      </c>
      <c r="U38" s="86">
        <f t="shared" si="5"/>
        <v>4607</v>
      </c>
      <c r="V38" s="84">
        <f t="shared" si="5"/>
        <v>9385</v>
      </c>
      <c r="W38" s="94"/>
      <c r="X38" s="94"/>
      <c r="Y38" s="94"/>
      <c r="Z38" s="94"/>
      <c r="AA38" s="94"/>
    </row>
    <row r="39" spans="1:27" ht="12.75">
      <c r="A39" s="7" t="s">
        <v>30</v>
      </c>
      <c r="B39" s="14">
        <v>66</v>
      </c>
      <c r="C39" s="15">
        <v>28</v>
      </c>
      <c r="D39" s="31">
        <v>94</v>
      </c>
      <c r="E39" s="14">
        <v>7140</v>
      </c>
      <c r="F39" s="15">
        <v>6595</v>
      </c>
      <c r="G39" s="31">
        <v>13735</v>
      </c>
      <c r="H39" s="14">
        <v>4690</v>
      </c>
      <c r="I39" s="15">
        <v>6408</v>
      </c>
      <c r="J39" s="31">
        <v>11098</v>
      </c>
      <c r="K39" s="14">
        <v>5530</v>
      </c>
      <c r="L39" s="15">
        <v>3763</v>
      </c>
      <c r="M39" s="31">
        <v>9293</v>
      </c>
      <c r="N39" s="14">
        <v>165</v>
      </c>
      <c r="O39" s="15">
        <v>254</v>
      </c>
      <c r="P39" s="31">
        <v>419</v>
      </c>
      <c r="Q39" s="91">
        <v>4456</v>
      </c>
      <c r="R39" s="92">
        <v>3253</v>
      </c>
      <c r="S39" s="86">
        <v>7709</v>
      </c>
      <c r="T39" s="105">
        <f t="shared" si="5"/>
        <v>22047</v>
      </c>
      <c r="U39" s="106">
        <f t="shared" si="5"/>
        <v>20301</v>
      </c>
      <c r="V39" s="84">
        <f t="shared" si="5"/>
        <v>42348</v>
      </c>
      <c r="W39" s="94"/>
      <c r="X39" s="94"/>
      <c r="Y39" s="94"/>
      <c r="Z39" s="94"/>
      <c r="AA39" s="94"/>
    </row>
    <row r="40" spans="1:27" ht="12.75">
      <c r="A40" s="26" t="s">
        <v>31</v>
      </c>
      <c r="B40" s="14">
        <v>61</v>
      </c>
      <c r="C40" s="15">
        <v>19</v>
      </c>
      <c r="D40" s="31">
        <v>80</v>
      </c>
      <c r="E40" s="14">
        <v>666</v>
      </c>
      <c r="F40" s="15">
        <v>337</v>
      </c>
      <c r="G40" s="31">
        <v>1003</v>
      </c>
      <c r="H40" s="14">
        <v>170</v>
      </c>
      <c r="I40" s="15">
        <v>246</v>
      </c>
      <c r="J40" s="31">
        <v>416</v>
      </c>
      <c r="K40" s="14">
        <v>620</v>
      </c>
      <c r="L40" s="15">
        <v>269</v>
      </c>
      <c r="M40" s="31">
        <v>889</v>
      </c>
      <c r="N40" s="14">
        <v>211</v>
      </c>
      <c r="O40" s="15">
        <v>434</v>
      </c>
      <c r="P40" s="31">
        <v>645</v>
      </c>
      <c r="Q40" s="91">
        <v>750</v>
      </c>
      <c r="R40" s="92">
        <v>187</v>
      </c>
      <c r="S40" s="86">
        <v>937</v>
      </c>
      <c r="T40" s="105">
        <f t="shared" si="5"/>
        <v>2478</v>
      </c>
      <c r="U40" s="106">
        <f t="shared" si="5"/>
        <v>1492</v>
      </c>
      <c r="V40" s="84">
        <f t="shared" si="5"/>
        <v>3970</v>
      </c>
      <c r="W40" s="94"/>
      <c r="X40" s="94"/>
      <c r="Y40" s="94"/>
      <c r="Z40" s="94"/>
      <c r="AA40" s="94"/>
    </row>
    <row r="41" spans="1:27" ht="12.75">
      <c r="A41" s="26" t="s">
        <v>32</v>
      </c>
      <c r="B41" s="14">
        <v>0</v>
      </c>
      <c r="C41" s="15">
        <v>0</v>
      </c>
      <c r="D41" s="31">
        <v>0</v>
      </c>
      <c r="E41" s="14">
        <v>202</v>
      </c>
      <c r="F41" s="15">
        <v>253</v>
      </c>
      <c r="G41" s="31">
        <v>455</v>
      </c>
      <c r="H41" s="14">
        <v>259</v>
      </c>
      <c r="I41" s="15">
        <v>310</v>
      </c>
      <c r="J41" s="31">
        <v>569</v>
      </c>
      <c r="K41" s="14">
        <v>50</v>
      </c>
      <c r="L41" s="15">
        <v>38</v>
      </c>
      <c r="M41" s="31">
        <v>88</v>
      </c>
      <c r="N41" s="14">
        <v>0</v>
      </c>
      <c r="O41" s="15">
        <v>0</v>
      </c>
      <c r="P41" s="31">
        <v>0</v>
      </c>
      <c r="Q41" s="91">
        <v>0</v>
      </c>
      <c r="R41" s="92">
        <v>0</v>
      </c>
      <c r="S41" s="86">
        <v>0</v>
      </c>
      <c r="T41" s="105">
        <f t="shared" si="5"/>
        <v>511</v>
      </c>
      <c r="U41" s="106">
        <f t="shared" si="5"/>
        <v>601</v>
      </c>
      <c r="V41" s="84">
        <f t="shared" si="5"/>
        <v>1112</v>
      </c>
      <c r="W41" s="94"/>
      <c r="X41" s="94"/>
      <c r="Y41" s="94"/>
      <c r="Z41" s="94"/>
      <c r="AA41" s="94"/>
    </row>
    <row r="42" spans="1:27" s="19" customFormat="1" ht="12.75">
      <c r="A42" s="10" t="s">
        <v>18</v>
      </c>
      <c r="B42" s="20">
        <v>287</v>
      </c>
      <c r="C42" s="21">
        <v>138</v>
      </c>
      <c r="D42" s="21">
        <v>425</v>
      </c>
      <c r="E42" s="20">
        <v>9308</v>
      </c>
      <c r="F42" s="21">
        <v>8403</v>
      </c>
      <c r="G42" s="21">
        <v>17711</v>
      </c>
      <c r="H42" s="20">
        <v>5940</v>
      </c>
      <c r="I42" s="21">
        <v>7980</v>
      </c>
      <c r="J42" s="21">
        <v>13920</v>
      </c>
      <c r="K42" s="20">
        <v>7273</v>
      </c>
      <c r="L42" s="21">
        <v>4994</v>
      </c>
      <c r="M42" s="21">
        <v>12267</v>
      </c>
      <c r="N42" s="20">
        <v>376</v>
      </c>
      <c r="O42" s="21">
        <v>688</v>
      </c>
      <c r="P42" s="21">
        <v>1064</v>
      </c>
      <c r="Q42" s="108">
        <v>6630</v>
      </c>
      <c r="R42" s="109">
        <v>4798</v>
      </c>
      <c r="S42" s="109">
        <v>11428</v>
      </c>
      <c r="T42" s="108">
        <f t="shared" si="5"/>
        <v>29814</v>
      </c>
      <c r="U42" s="109">
        <f t="shared" si="5"/>
        <v>27001</v>
      </c>
      <c r="V42" s="109">
        <f t="shared" si="5"/>
        <v>56815</v>
      </c>
      <c r="W42" s="38"/>
      <c r="X42" s="38"/>
      <c r="Y42" s="38"/>
      <c r="Z42" s="38"/>
      <c r="AA42" s="38"/>
    </row>
    <row r="43" spans="1:27" s="7" customFormat="1" ht="12.75">
      <c r="A43" s="39" t="s">
        <v>28</v>
      </c>
      <c r="B43" s="12"/>
      <c r="C43" s="13"/>
      <c r="D43" s="37"/>
      <c r="E43" s="12"/>
      <c r="F43" s="13"/>
      <c r="G43" s="37"/>
      <c r="H43" s="12"/>
      <c r="I43" s="13"/>
      <c r="J43" s="37"/>
      <c r="K43" s="12"/>
      <c r="L43" s="13"/>
      <c r="M43" s="37"/>
      <c r="N43" s="12"/>
      <c r="O43" s="13"/>
      <c r="P43" s="37"/>
      <c r="Q43" s="89"/>
      <c r="R43" s="90"/>
      <c r="S43" s="124"/>
      <c r="T43" s="123"/>
      <c r="U43" s="124"/>
      <c r="V43" s="90"/>
      <c r="W43" s="95"/>
      <c r="X43" s="95"/>
      <c r="Y43" s="95"/>
      <c r="Z43" s="95"/>
      <c r="AA43" s="95"/>
    </row>
    <row r="44" spans="1:27" ht="12.75">
      <c r="A44" s="7" t="s">
        <v>29</v>
      </c>
      <c r="B44" s="14">
        <f>SUM(B38,B32,B26,B21,B15,B9)</f>
        <v>828</v>
      </c>
      <c r="C44" s="16">
        <f aca="true" t="shared" si="6" ref="C44:S44">SUM(C38,C32,C26,C21,C15,C9)</f>
        <v>474</v>
      </c>
      <c r="D44" s="31">
        <f t="shared" si="6"/>
        <v>1302</v>
      </c>
      <c r="E44" s="14">
        <f aca="true" t="shared" si="7" ref="E44:G45">SUM(E38,E32,E26,E21,E15,E9)</f>
        <v>13180</v>
      </c>
      <c r="F44" s="16">
        <f t="shared" si="7"/>
        <v>12628</v>
      </c>
      <c r="G44" s="31">
        <f t="shared" si="7"/>
        <v>25808</v>
      </c>
      <c r="H44" s="14">
        <f t="shared" si="6"/>
        <v>9692</v>
      </c>
      <c r="I44" s="16">
        <f t="shared" si="6"/>
        <v>11708</v>
      </c>
      <c r="J44" s="31">
        <f t="shared" si="6"/>
        <v>21400</v>
      </c>
      <c r="K44" s="14">
        <f t="shared" si="6"/>
        <v>7669</v>
      </c>
      <c r="L44" s="16">
        <f t="shared" si="6"/>
        <v>5486</v>
      </c>
      <c r="M44" s="31">
        <f t="shared" si="6"/>
        <v>13155</v>
      </c>
      <c r="N44" s="14">
        <f t="shared" si="6"/>
        <v>562</v>
      </c>
      <c r="O44" s="16">
        <f t="shared" si="6"/>
        <v>873</v>
      </c>
      <c r="P44" s="31">
        <f t="shared" si="6"/>
        <v>1435</v>
      </c>
      <c r="Q44" s="91">
        <f t="shared" si="6"/>
        <v>9163</v>
      </c>
      <c r="R44" s="84">
        <f t="shared" si="6"/>
        <v>8111</v>
      </c>
      <c r="S44" s="86">
        <f t="shared" si="6"/>
        <v>17274</v>
      </c>
      <c r="T44" s="105">
        <f aca="true" t="shared" si="8" ref="T44:V48">SUM(Q44,N44,K44,H44,E44,B44)</f>
        <v>41094</v>
      </c>
      <c r="U44" s="106">
        <f t="shared" si="8"/>
        <v>39280</v>
      </c>
      <c r="V44" s="84">
        <f t="shared" si="8"/>
        <v>80374</v>
      </c>
      <c r="W44" s="94"/>
      <c r="X44" s="94"/>
      <c r="Y44" s="94"/>
      <c r="Z44" s="94"/>
      <c r="AA44" s="94"/>
    </row>
    <row r="45" spans="1:27" ht="12.75">
      <c r="A45" s="7" t="s">
        <v>30</v>
      </c>
      <c r="B45" s="14">
        <f>SUM(B39,B33,B27,B22,B16,B10)</f>
        <v>1243</v>
      </c>
      <c r="C45" s="15">
        <f aca="true" t="shared" si="9" ref="C45:S45">SUM(C39,C33,C27,C22,C16,C10)</f>
        <v>741</v>
      </c>
      <c r="D45" s="31">
        <f t="shared" si="9"/>
        <v>1984</v>
      </c>
      <c r="E45" s="14">
        <f t="shared" si="7"/>
        <v>49787</v>
      </c>
      <c r="F45" s="15">
        <f t="shared" si="7"/>
        <v>50821</v>
      </c>
      <c r="G45" s="31">
        <f t="shared" si="7"/>
        <v>100608</v>
      </c>
      <c r="H45" s="14">
        <f t="shared" si="9"/>
        <v>39272</v>
      </c>
      <c r="I45" s="15">
        <f t="shared" si="9"/>
        <v>51189</v>
      </c>
      <c r="J45" s="31">
        <f t="shared" si="9"/>
        <v>90461</v>
      </c>
      <c r="K45" s="14">
        <f t="shared" si="9"/>
        <v>36843</v>
      </c>
      <c r="L45" s="15">
        <f t="shared" si="9"/>
        <v>29219</v>
      </c>
      <c r="M45" s="31">
        <f t="shared" si="9"/>
        <v>66062</v>
      </c>
      <c r="N45" s="14">
        <f t="shared" si="9"/>
        <v>983</v>
      </c>
      <c r="O45" s="15">
        <f t="shared" si="9"/>
        <v>1909</v>
      </c>
      <c r="P45" s="31">
        <f t="shared" si="9"/>
        <v>2892</v>
      </c>
      <c r="Q45" s="91">
        <f t="shared" si="9"/>
        <v>24466</v>
      </c>
      <c r="R45" s="92">
        <f t="shared" si="9"/>
        <v>20982</v>
      </c>
      <c r="S45" s="86">
        <f t="shared" si="9"/>
        <v>45448</v>
      </c>
      <c r="T45" s="105">
        <f t="shared" si="8"/>
        <v>152594</v>
      </c>
      <c r="U45" s="106">
        <f t="shared" si="8"/>
        <v>154861</v>
      </c>
      <c r="V45" s="84">
        <f t="shared" si="8"/>
        <v>307455</v>
      </c>
      <c r="W45" s="94"/>
      <c r="X45" s="94"/>
      <c r="Y45" s="94"/>
      <c r="Z45" s="94"/>
      <c r="AA45" s="94"/>
    </row>
    <row r="46" spans="1:27" ht="12.75">
      <c r="A46" s="26" t="s">
        <v>31</v>
      </c>
      <c r="B46" s="14">
        <f>SUM(B40,B34,B28,B17,B11)</f>
        <v>96</v>
      </c>
      <c r="C46" s="15">
        <f aca="true" t="shared" si="10" ref="C46:S46">SUM(C40,C34,C28,C17,C11)</f>
        <v>71</v>
      </c>
      <c r="D46" s="31">
        <f t="shared" si="10"/>
        <v>167</v>
      </c>
      <c r="E46" s="14">
        <f>SUM(E40,E34,E28,E17,E11)</f>
        <v>2338</v>
      </c>
      <c r="F46" s="15">
        <f>SUM(F40,F34,F28,F17,F11)</f>
        <v>970</v>
      </c>
      <c r="G46" s="31">
        <f>SUM(G40,G34,G28,G17,G11)</f>
        <v>3308</v>
      </c>
      <c r="H46" s="14">
        <f t="shared" si="10"/>
        <v>210</v>
      </c>
      <c r="I46" s="15">
        <f t="shared" si="10"/>
        <v>293</v>
      </c>
      <c r="J46" s="31">
        <f t="shared" si="10"/>
        <v>503</v>
      </c>
      <c r="K46" s="14">
        <f t="shared" si="10"/>
        <v>2764</v>
      </c>
      <c r="L46" s="15">
        <f t="shared" si="10"/>
        <v>1086</v>
      </c>
      <c r="M46" s="31">
        <f t="shared" si="10"/>
        <v>3850</v>
      </c>
      <c r="N46" s="14">
        <f t="shared" si="10"/>
        <v>272</v>
      </c>
      <c r="O46" s="15">
        <f t="shared" si="10"/>
        <v>576</v>
      </c>
      <c r="P46" s="31">
        <f t="shared" si="10"/>
        <v>848</v>
      </c>
      <c r="Q46" s="91">
        <f t="shared" si="10"/>
        <v>3232</v>
      </c>
      <c r="R46" s="92">
        <f t="shared" si="10"/>
        <v>1412</v>
      </c>
      <c r="S46" s="86">
        <f t="shared" si="10"/>
        <v>4644</v>
      </c>
      <c r="T46" s="105">
        <f t="shared" si="8"/>
        <v>8912</v>
      </c>
      <c r="U46" s="106">
        <f t="shared" si="8"/>
        <v>4408</v>
      </c>
      <c r="V46" s="84">
        <f t="shared" si="8"/>
        <v>13320</v>
      </c>
      <c r="W46" s="94"/>
      <c r="X46" s="94"/>
      <c r="Y46" s="94"/>
      <c r="Z46" s="94"/>
      <c r="AA46" s="94"/>
    </row>
    <row r="47" spans="1:27" ht="12.75">
      <c r="A47" s="26" t="s">
        <v>32</v>
      </c>
      <c r="B47" s="14">
        <f>SUM(B41,B35,B29,B23,B18,B12)</f>
        <v>381</v>
      </c>
      <c r="C47" s="15">
        <f aca="true" t="shared" si="11" ref="C47:S47">SUM(C41,C35,C29,C23,C18,C12)</f>
        <v>262</v>
      </c>
      <c r="D47" s="31">
        <f t="shared" si="11"/>
        <v>643</v>
      </c>
      <c r="E47" s="14">
        <f>SUM(E41,E35,E29,E23,E18,E12)</f>
        <v>3173</v>
      </c>
      <c r="F47" s="15">
        <f>SUM(F41,F35,F29,F23,F18,F12)</f>
        <v>2047</v>
      </c>
      <c r="G47" s="31">
        <f>SUM(G41,G35,G29,G23,G18,G12)</f>
        <v>5220</v>
      </c>
      <c r="H47" s="14">
        <f t="shared" si="11"/>
        <v>1079</v>
      </c>
      <c r="I47" s="15">
        <f t="shared" si="11"/>
        <v>1403</v>
      </c>
      <c r="J47" s="31">
        <f t="shared" si="11"/>
        <v>2482</v>
      </c>
      <c r="K47" s="14">
        <f t="shared" si="11"/>
        <v>2762</v>
      </c>
      <c r="L47" s="15">
        <f t="shared" si="11"/>
        <v>1016</v>
      </c>
      <c r="M47" s="31">
        <f t="shared" si="11"/>
        <v>3778</v>
      </c>
      <c r="N47" s="14">
        <f t="shared" si="11"/>
        <v>336</v>
      </c>
      <c r="O47" s="15">
        <f t="shared" si="11"/>
        <v>613</v>
      </c>
      <c r="P47" s="31">
        <f t="shared" si="11"/>
        <v>949</v>
      </c>
      <c r="Q47" s="91">
        <f t="shared" si="11"/>
        <v>3254</v>
      </c>
      <c r="R47" s="92">
        <f t="shared" si="11"/>
        <v>1732</v>
      </c>
      <c r="S47" s="86">
        <f t="shared" si="11"/>
        <v>4986</v>
      </c>
      <c r="T47" s="105">
        <f t="shared" si="8"/>
        <v>10985</v>
      </c>
      <c r="U47" s="106">
        <f t="shared" si="8"/>
        <v>7073</v>
      </c>
      <c r="V47" s="84">
        <f t="shared" si="8"/>
        <v>18058</v>
      </c>
      <c r="W47" s="94"/>
      <c r="X47" s="94"/>
      <c r="Y47" s="94"/>
      <c r="Z47" s="94"/>
      <c r="AA47" s="94"/>
    </row>
    <row r="48" spans="1:27" s="19" customFormat="1" ht="12.75">
      <c r="A48" s="10" t="s">
        <v>18</v>
      </c>
      <c r="B48" s="20">
        <f>SUM(B44:B47)</f>
        <v>2548</v>
      </c>
      <c r="C48" s="21">
        <f aca="true" t="shared" si="12" ref="C48:S48">SUM(C44:C47)</f>
        <v>1548</v>
      </c>
      <c r="D48" s="21">
        <f t="shared" si="12"/>
        <v>4096</v>
      </c>
      <c r="E48" s="20">
        <f>SUM(E44:E47)</f>
        <v>68478</v>
      </c>
      <c r="F48" s="21">
        <f>SUM(F44:F47)</f>
        <v>66466</v>
      </c>
      <c r="G48" s="21">
        <f>SUM(G44:G47)</f>
        <v>134944</v>
      </c>
      <c r="H48" s="20">
        <f t="shared" si="12"/>
        <v>50253</v>
      </c>
      <c r="I48" s="21">
        <f t="shared" si="12"/>
        <v>64593</v>
      </c>
      <c r="J48" s="21">
        <f t="shared" si="12"/>
        <v>114846</v>
      </c>
      <c r="K48" s="20">
        <f t="shared" si="12"/>
        <v>50038</v>
      </c>
      <c r="L48" s="21">
        <f t="shared" si="12"/>
        <v>36807</v>
      </c>
      <c r="M48" s="21">
        <f t="shared" si="12"/>
        <v>86845</v>
      </c>
      <c r="N48" s="20">
        <f t="shared" si="12"/>
        <v>2153</v>
      </c>
      <c r="O48" s="21">
        <f t="shared" si="12"/>
        <v>3971</v>
      </c>
      <c r="P48" s="21">
        <f t="shared" si="12"/>
        <v>6124</v>
      </c>
      <c r="Q48" s="108">
        <f t="shared" si="12"/>
        <v>40115</v>
      </c>
      <c r="R48" s="109">
        <f t="shared" si="12"/>
        <v>32237</v>
      </c>
      <c r="S48" s="109">
        <f t="shared" si="12"/>
        <v>72352</v>
      </c>
      <c r="T48" s="108">
        <f t="shared" si="8"/>
        <v>213585</v>
      </c>
      <c r="U48" s="109">
        <f t="shared" si="8"/>
        <v>205622</v>
      </c>
      <c r="V48" s="109">
        <f t="shared" si="8"/>
        <v>419207</v>
      </c>
      <c r="W48" s="38"/>
      <c r="X48" s="112"/>
      <c r="Y48" s="38"/>
      <c r="Z48" s="38"/>
      <c r="AA48" s="38"/>
    </row>
    <row r="49" spans="20:27" ht="12.75">
      <c r="T49" s="94"/>
      <c r="U49" s="94"/>
      <c r="V49" s="95"/>
      <c r="W49" s="94"/>
      <c r="X49" s="94"/>
      <c r="Y49" s="94"/>
      <c r="Z49" s="94"/>
      <c r="AA49" s="94"/>
    </row>
    <row r="50" spans="1:27" ht="12.75">
      <c r="A50" s="139"/>
      <c r="H50" s="15"/>
      <c r="I50" s="15"/>
      <c r="J50" s="15"/>
      <c r="O50" s="15"/>
      <c r="S50" s="84"/>
      <c r="T50" s="94"/>
      <c r="U50" s="94"/>
      <c r="V50" s="95"/>
      <c r="W50" s="94"/>
      <c r="X50" s="94"/>
      <c r="Y50" s="94"/>
      <c r="Z50" s="94"/>
      <c r="AA50" s="94"/>
    </row>
    <row r="51" ht="12.75">
      <c r="V51" s="16"/>
    </row>
  </sheetData>
  <sheetProtection/>
  <mergeCells count="15">
    <mergeCell ref="Q6:S6"/>
    <mergeCell ref="B6:D6"/>
    <mergeCell ref="N4:P4"/>
    <mergeCell ref="N5:P5"/>
    <mergeCell ref="K4:M4"/>
    <mergeCell ref="K5:M5"/>
    <mergeCell ref="H4:J4"/>
    <mergeCell ref="H5:J5"/>
    <mergeCell ref="A2:V2"/>
    <mergeCell ref="E4:G4"/>
    <mergeCell ref="B4:D4"/>
    <mergeCell ref="B5:D5"/>
    <mergeCell ref="T4:V4"/>
    <mergeCell ref="Q4:S4"/>
    <mergeCell ref="Q5:S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48" sqref="A48"/>
    </sheetView>
  </sheetViews>
  <sheetFormatPr defaultColWidth="12.28125" defaultRowHeight="12.75"/>
  <cols>
    <col min="1" max="1" width="27.0039062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57421875" style="7" customWidth="1"/>
    <col min="14" max="15" width="8.57421875" style="0" customWidth="1"/>
    <col min="16" max="16" width="8.57421875" style="7" customWidth="1"/>
    <col min="17" max="19" width="12.28125" style="0" customWidth="1"/>
    <col min="20" max="20" width="7.8515625" style="0" customWidth="1"/>
    <col min="21" max="22" width="21.00390625" style="0" customWidth="1"/>
    <col min="23" max="23" width="26.57421875" style="0" customWidth="1"/>
    <col min="24" max="25" width="32.7109375" style="0" customWidth="1"/>
    <col min="26" max="26" width="38.28125" style="0" customWidth="1"/>
    <col min="27" max="28" width="21.8515625" style="0" customWidth="1"/>
    <col min="29" max="29" width="27.421875" style="0" customWidth="1"/>
    <col min="30" max="31" width="12.8515625" style="0" customWidth="1"/>
    <col min="32" max="32" width="18.421875" style="0" customWidth="1"/>
    <col min="33" max="34" width="7.421875" style="0" customWidth="1"/>
    <col min="35" max="35" width="13.00390625" style="0" customWidth="1"/>
    <col min="36" max="36" width="7.57421875" style="0" customWidth="1"/>
    <col min="37" max="37" width="25.7109375" style="0" customWidth="1"/>
    <col min="38" max="38" width="31.00390625" style="0" customWidth="1"/>
    <col min="39" max="40" width="34.421875" style="0" customWidth="1"/>
    <col min="41" max="41" width="40.00390625" style="0" customWidth="1"/>
    <col min="42" max="43" width="34.140625" style="0" customWidth="1"/>
    <col min="44" max="44" width="39.7109375" style="0" customWidth="1"/>
    <col min="45" max="46" width="11.140625" style="0" customWidth="1"/>
    <col min="47" max="47" width="16.7109375" style="0" customWidth="1"/>
    <col min="48" max="49" width="22.7109375" style="0" customWidth="1"/>
    <col min="50" max="50" width="28.28125" style="0" customWidth="1"/>
    <col min="51" max="52" width="32.28125" style="0" customWidth="1"/>
    <col min="53" max="53" width="37.8515625" style="0" customWidth="1"/>
    <col min="54" max="54" width="24.57421875" style="0" customWidth="1"/>
    <col min="55" max="55" width="30.140625" style="0" customWidth="1"/>
    <col min="56" max="57" width="24.57421875" style="0" customWidth="1"/>
    <col min="58" max="58" width="30.140625" style="0" customWidth="1"/>
    <col min="59" max="60" width="30.28125" style="0" customWidth="1"/>
    <col min="61" max="61" width="35.8515625" style="0" customWidth="1"/>
    <col min="62" max="62" width="33.7109375" style="0" customWidth="1"/>
    <col min="63" max="63" width="39.28125" style="0" customWidth="1"/>
    <col min="64" max="65" width="34.57421875" style="0" customWidth="1"/>
    <col min="66" max="66" width="40.140625" style="0" customWidth="1"/>
    <col min="67" max="67" width="15.8515625" style="0" customWidth="1"/>
    <col min="68" max="68" width="21.421875" style="0" customWidth="1"/>
    <col min="69" max="70" width="20.7109375" style="0" customWidth="1"/>
    <col min="71" max="71" width="26.28125" style="0" customWidth="1"/>
    <col min="72" max="72" width="27.8515625" style="0" customWidth="1"/>
    <col min="73" max="73" width="33.421875" style="0" customWidth="1"/>
    <col min="74" max="75" width="17.57421875" style="0" customWidth="1"/>
    <col min="76" max="76" width="23.140625" style="0" customWidth="1"/>
    <col min="77" max="78" width="31.28125" style="0" customWidth="1"/>
    <col min="79" max="79" width="36.8515625" style="0" customWidth="1"/>
    <col min="80" max="81" width="32.421875" style="0" customWidth="1"/>
    <col min="82" max="82" width="38.00390625" style="0" customWidth="1"/>
    <col min="83" max="84" width="28.8515625" style="0" customWidth="1"/>
    <col min="85" max="85" width="34.421875" style="0" customWidth="1"/>
    <col min="86" max="87" width="25.421875" style="0" customWidth="1"/>
    <col min="88" max="88" width="31.00390625" style="0" customWidth="1"/>
    <col min="89" max="90" width="15.7109375" style="0" customWidth="1"/>
    <col min="91" max="93" width="21.28125" style="0" customWidth="1"/>
    <col min="94" max="94" width="26.8515625" style="0" customWidth="1"/>
    <col min="95" max="96" width="30.28125" style="0" customWidth="1"/>
    <col min="97" max="97" width="35.8515625" style="0" customWidth="1"/>
    <col min="98" max="99" width="25.140625" style="0" customWidth="1"/>
    <col min="100" max="100" width="30.7109375" style="0" customWidth="1"/>
    <col min="101" max="102" width="22.8515625" style="0" customWidth="1"/>
    <col min="103" max="103" width="28.421875" style="0" customWidth="1"/>
    <col min="104" max="104" width="13.140625" style="0" customWidth="1"/>
    <col min="105" max="105" width="18.7109375" style="0" customWidth="1"/>
    <col min="106" max="107" width="27.7109375" style="0" customWidth="1"/>
    <col min="108" max="108" width="33.28125" style="0" customWidth="1"/>
    <col min="109" max="110" width="13.140625" style="0" customWidth="1"/>
    <col min="111" max="111" width="18.7109375" style="0" customWidth="1"/>
    <col min="112" max="113" width="22.57421875" style="0" customWidth="1"/>
    <col min="114" max="114" width="28.140625" style="0" customWidth="1"/>
    <col min="115" max="116" width="21.8515625" style="0" customWidth="1"/>
    <col min="117" max="117" width="27.421875" style="0" customWidth="1"/>
    <col min="118" max="118" width="21.57421875" style="0" customWidth="1"/>
    <col min="119" max="119" width="27.140625" style="0" customWidth="1"/>
    <col min="120" max="121" width="12.140625" style="0" customWidth="1"/>
    <col min="122" max="122" width="17.7109375" style="0" customWidth="1"/>
    <col min="123" max="124" width="21.7109375" style="0" customWidth="1"/>
    <col min="125" max="125" width="27.28125" style="0" customWidth="1"/>
    <col min="126" max="127" width="31.140625" style="0" customWidth="1"/>
    <col min="128" max="128" width="36.7109375" style="0" customWidth="1"/>
    <col min="129" max="130" width="27.28125" style="0" customWidth="1"/>
    <col min="131" max="131" width="32.8515625" style="0" customWidth="1"/>
    <col min="132" max="132" width="17.00390625" style="0" customWidth="1"/>
    <col min="133" max="133" width="22.57421875" style="0" customWidth="1"/>
    <col min="134" max="135" width="26.57421875" style="0" customWidth="1"/>
    <col min="136" max="136" width="32.140625" style="0" customWidth="1"/>
    <col min="137" max="138" width="30.28125" style="0" customWidth="1"/>
    <col min="139" max="139" width="35.8515625" style="0" customWidth="1"/>
    <col min="140" max="140" width="34.57421875" style="0" customWidth="1"/>
    <col min="141" max="141" width="40.140625" style="0" customWidth="1"/>
    <col min="142" max="142" width="16.8515625" style="0" customWidth="1"/>
    <col min="143" max="143" width="22.421875" style="0" customWidth="1"/>
    <col min="144" max="145" width="27.00390625" style="0" customWidth="1"/>
    <col min="146" max="146" width="32.57421875" style="0" customWidth="1"/>
    <col min="147" max="147" width="31.28125" style="0" customWidth="1"/>
    <col min="148" max="148" width="36.8515625" style="0" customWidth="1"/>
    <col min="149" max="150" width="32.8515625" style="0" customWidth="1"/>
    <col min="151" max="151" width="38.421875" style="0" customWidth="1"/>
    <col min="152" max="153" width="24.7109375" style="0" customWidth="1"/>
    <col min="154" max="156" width="30.28125" style="0" customWidth="1"/>
    <col min="157" max="157" width="35.8515625" style="0" customWidth="1"/>
    <col min="158" max="158" width="33.57421875" style="0" customWidth="1"/>
    <col min="159" max="159" width="39.140625" style="0" customWidth="1"/>
    <col min="160" max="160" width="24.7109375" style="0" customWidth="1"/>
    <col min="161" max="161" width="30.28125" style="0" customWidth="1"/>
    <col min="162" max="163" width="34.140625" style="0" customWidth="1"/>
    <col min="164" max="164" width="39.7109375" style="0" customWidth="1"/>
    <col min="165" max="165" width="29.57421875" style="0" customWidth="1"/>
    <col min="166" max="166" width="35.140625" style="0" customWidth="1"/>
    <col min="167" max="168" width="24.421875" style="0" customWidth="1"/>
    <col min="169" max="169" width="30.00390625" style="0" customWidth="1"/>
    <col min="170" max="170" width="31.7109375" style="0" customWidth="1"/>
    <col min="171" max="171" width="37.28125" style="0" customWidth="1"/>
    <col min="172" max="173" width="30.00390625" style="0" customWidth="1"/>
    <col min="174" max="174" width="35.57421875" style="0" customWidth="1"/>
    <col min="175" max="176" width="23.28125" style="0" customWidth="1"/>
    <col min="177" max="177" width="28.8515625" style="0" customWidth="1"/>
    <col min="178" max="179" width="32.8515625" style="0" customWidth="1"/>
    <col min="180" max="180" width="38.421875" style="0" customWidth="1"/>
    <col min="181" max="181" width="33.28125" style="0" customWidth="1"/>
    <col min="182" max="182" width="38.8515625" style="0" customWidth="1"/>
    <col min="183" max="184" width="19.140625" style="0" customWidth="1"/>
    <col min="185" max="185" width="24.7109375" style="0" customWidth="1"/>
    <col min="186" max="187" width="32.8515625" style="0" customWidth="1"/>
    <col min="188" max="188" width="38.421875" style="0" customWidth="1"/>
    <col min="189" max="190" width="32.421875" style="0" customWidth="1"/>
    <col min="191" max="191" width="38.00390625" style="0" customWidth="1"/>
    <col min="192" max="192" width="29.00390625" style="0" customWidth="1"/>
    <col min="193" max="193" width="34.57421875" style="0" customWidth="1"/>
    <col min="194" max="195" width="23.28125" style="0" customWidth="1"/>
    <col min="196" max="196" width="28.8515625" style="0" customWidth="1"/>
    <col min="197" max="197" width="29.00390625" style="0" customWidth="1"/>
    <col min="198" max="198" width="34.57421875" style="0" customWidth="1"/>
    <col min="199" max="200" width="33.421875" style="0" customWidth="1"/>
    <col min="201" max="201" width="39.00390625" style="0" customWidth="1"/>
    <col min="202" max="203" width="22.00390625" style="0" customWidth="1"/>
    <col min="204" max="204" width="27.57421875" style="0" customWidth="1"/>
    <col min="205" max="206" width="33.7109375" style="0" customWidth="1"/>
    <col min="207" max="207" width="39.28125" style="0" customWidth="1"/>
    <col min="208" max="208" width="7.57421875" style="0" customWidth="1"/>
    <col min="209" max="210" width="7.00390625" style="0" customWidth="1"/>
    <col min="211" max="211" width="9.28125" style="0" customWidth="1"/>
  </cols>
  <sheetData>
    <row r="1" ht="12.75">
      <c r="A1" s="6" t="s">
        <v>89</v>
      </c>
    </row>
    <row r="2" spans="1:16" ht="12.75">
      <c r="A2" s="174" t="s">
        <v>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ht="13.5" thickBot="1"/>
    <row r="4" spans="1:16" ht="12.75">
      <c r="A4" s="8"/>
      <c r="B4" s="193" t="s">
        <v>21</v>
      </c>
      <c r="C4" s="194"/>
      <c r="D4" s="195"/>
      <c r="E4" s="196" t="s">
        <v>22</v>
      </c>
      <c r="F4" s="194"/>
      <c r="G4" s="197"/>
      <c r="H4" s="193" t="s">
        <v>17</v>
      </c>
      <c r="I4" s="194"/>
      <c r="J4" s="197"/>
      <c r="K4" s="193" t="s">
        <v>61</v>
      </c>
      <c r="L4" s="194"/>
      <c r="M4" s="197"/>
      <c r="N4" s="193" t="s">
        <v>14</v>
      </c>
      <c r="O4" s="194"/>
      <c r="P4" s="194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4" s="7" customFormat="1" ht="12.75">
      <c r="A6" s="23" t="s">
        <v>2</v>
      </c>
      <c r="B6" s="28"/>
      <c r="C6" s="25"/>
      <c r="E6" s="28"/>
      <c r="F6" s="25"/>
      <c r="H6" s="28"/>
      <c r="I6" s="25"/>
      <c r="K6" s="28"/>
      <c r="L6" s="25"/>
      <c r="N6" s="1"/>
    </row>
    <row r="7" spans="1:16" ht="12.75">
      <c r="A7" s="7" t="s">
        <v>29</v>
      </c>
      <c r="B7" s="32">
        <v>1261</v>
      </c>
      <c r="C7" s="31">
        <v>1341</v>
      </c>
      <c r="D7" s="16">
        <v>2602</v>
      </c>
      <c r="E7" s="32">
        <v>299</v>
      </c>
      <c r="F7" s="31">
        <v>256</v>
      </c>
      <c r="G7" s="16">
        <v>555</v>
      </c>
      <c r="H7" s="32">
        <v>1124</v>
      </c>
      <c r="I7" s="31">
        <v>1204</v>
      </c>
      <c r="J7" s="16">
        <v>2328</v>
      </c>
      <c r="K7" s="32">
        <v>371</v>
      </c>
      <c r="L7" s="31">
        <v>288</v>
      </c>
      <c r="M7" s="16">
        <v>659</v>
      </c>
      <c r="N7" s="14">
        <f aca="true" t="shared" si="0" ref="N7:P11">SUM(K7,H7,E7,B7)</f>
        <v>3055</v>
      </c>
      <c r="O7" s="16">
        <f t="shared" si="0"/>
        <v>3089</v>
      </c>
      <c r="P7" s="16">
        <f t="shared" si="0"/>
        <v>6144</v>
      </c>
    </row>
    <row r="8" spans="1:16" ht="12.75">
      <c r="A8" s="7" t="s">
        <v>30</v>
      </c>
      <c r="B8" s="32">
        <v>5941</v>
      </c>
      <c r="C8" s="33">
        <v>6307</v>
      </c>
      <c r="D8" s="16">
        <v>12248</v>
      </c>
      <c r="E8" s="32">
        <v>767</v>
      </c>
      <c r="F8" s="33">
        <v>708</v>
      </c>
      <c r="G8" s="16">
        <v>1475</v>
      </c>
      <c r="H8" s="32">
        <v>5347</v>
      </c>
      <c r="I8" s="33">
        <v>5890</v>
      </c>
      <c r="J8" s="16">
        <v>11237</v>
      </c>
      <c r="K8" s="32">
        <v>975</v>
      </c>
      <c r="L8" s="33">
        <v>862</v>
      </c>
      <c r="M8" s="16">
        <v>1837</v>
      </c>
      <c r="N8" s="14">
        <f t="shared" si="0"/>
        <v>13030</v>
      </c>
      <c r="O8" s="16">
        <f t="shared" si="0"/>
        <v>13767</v>
      </c>
      <c r="P8" s="16">
        <f t="shared" si="0"/>
        <v>26797</v>
      </c>
    </row>
    <row r="9" spans="1:16" ht="12.75">
      <c r="A9" s="7" t="s">
        <v>31</v>
      </c>
      <c r="B9" s="32">
        <v>275</v>
      </c>
      <c r="C9" s="33">
        <v>113</v>
      </c>
      <c r="D9" s="16">
        <v>388</v>
      </c>
      <c r="E9" s="32">
        <v>141</v>
      </c>
      <c r="F9" s="33">
        <v>69</v>
      </c>
      <c r="G9" s="16">
        <v>210</v>
      </c>
      <c r="H9" s="32">
        <v>208</v>
      </c>
      <c r="I9" s="33">
        <v>104</v>
      </c>
      <c r="J9" s="16">
        <v>312</v>
      </c>
      <c r="K9" s="32">
        <v>181</v>
      </c>
      <c r="L9" s="33">
        <v>100</v>
      </c>
      <c r="M9" s="16">
        <v>281</v>
      </c>
      <c r="N9" s="14">
        <f t="shared" si="0"/>
        <v>805</v>
      </c>
      <c r="O9" s="16">
        <f t="shared" si="0"/>
        <v>386</v>
      </c>
      <c r="P9" s="16">
        <f t="shared" si="0"/>
        <v>1191</v>
      </c>
    </row>
    <row r="10" spans="1:16" ht="12.75">
      <c r="A10" s="7" t="s">
        <v>32</v>
      </c>
      <c r="B10" s="32">
        <v>661</v>
      </c>
      <c r="C10" s="33">
        <v>446</v>
      </c>
      <c r="D10" s="16">
        <v>1107</v>
      </c>
      <c r="E10" s="32">
        <v>272</v>
      </c>
      <c r="F10" s="33">
        <v>145</v>
      </c>
      <c r="G10" s="16">
        <v>417</v>
      </c>
      <c r="H10" s="32">
        <v>587</v>
      </c>
      <c r="I10" s="33">
        <v>362</v>
      </c>
      <c r="J10" s="16">
        <v>949</v>
      </c>
      <c r="K10" s="32">
        <v>312</v>
      </c>
      <c r="L10" s="33">
        <v>165</v>
      </c>
      <c r="M10" s="16">
        <v>477</v>
      </c>
      <c r="N10" s="88">
        <f t="shared" si="0"/>
        <v>1832</v>
      </c>
      <c r="O10" s="85">
        <f t="shared" si="0"/>
        <v>1118</v>
      </c>
      <c r="P10" s="85">
        <f t="shared" si="0"/>
        <v>2950</v>
      </c>
    </row>
    <row r="11" spans="1:16" s="19" customFormat="1" ht="12.75">
      <c r="A11" s="38" t="s">
        <v>18</v>
      </c>
      <c r="B11" s="20">
        <v>8138</v>
      </c>
      <c r="C11" s="21">
        <v>8207</v>
      </c>
      <c r="D11" s="21">
        <v>16345</v>
      </c>
      <c r="E11" s="20">
        <v>1479</v>
      </c>
      <c r="F11" s="21">
        <v>1178</v>
      </c>
      <c r="G11" s="21">
        <v>2657</v>
      </c>
      <c r="H11" s="20">
        <v>7266</v>
      </c>
      <c r="I11" s="21">
        <v>7560</v>
      </c>
      <c r="J11" s="21">
        <v>14826</v>
      </c>
      <c r="K11" s="20">
        <v>1839</v>
      </c>
      <c r="L11" s="21">
        <v>1415</v>
      </c>
      <c r="M11" s="21">
        <v>3254</v>
      </c>
      <c r="N11" s="87">
        <f t="shared" si="0"/>
        <v>18722</v>
      </c>
      <c r="O11" s="83">
        <f t="shared" si="0"/>
        <v>18360</v>
      </c>
      <c r="P11" s="83">
        <f t="shared" si="0"/>
        <v>37082</v>
      </c>
    </row>
    <row r="12" spans="1:16" s="7" customFormat="1" ht="12.75">
      <c r="A12" s="6" t="s">
        <v>3</v>
      </c>
      <c r="B12" s="32"/>
      <c r="C12" s="31"/>
      <c r="D12" s="16"/>
      <c r="E12" s="32"/>
      <c r="F12" s="31"/>
      <c r="G12" s="16"/>
      <c r="H12" s="32"/>
      <c r="I12" s="31"/>
      <c r="J12" s="16"/>
      <c r="K12" s="32"/>
      <c r="L12" s="31"/>
      <c r="M12" s="16"/>
      <c r="N12" s="14"/>
      <c r="O12" s="16"/>
      <c r="P12" s="16"/>
    </row>
    <row r="13" spans="1:16" ht="12.75">
      <c r="A13" s="7" t="s">
        <v>29</v>
      </c>
      <c r="B13" s="32">
        <v>1022</v>
      </c>
      <c r="C13" s="31">
        <v>1068</v>
      </c>
      <c r="D13" s="16">
        <v>2090</v>
      </c>
      <c r="E13" s="32">
        <v>127</v>
      </c>
      <c r="F13" s="31">
        <v>96</v>
      </c>
      <c r="G13" s="16">
        <v>223</v>
      </c>
      <c r="H13" s="32">
        <v>958</v>
      </c>
      <c r="I13" s="31">
        <v>929</v>
      </c>
      <c r="J13" s="16">
        <v>1887</v>
      </c>
      <c r="K13" s="32">
        <v>205</v>
      </c>
      <c r="L13" s="31">
        <v>117</v>
      </c>
      <c r="M13" s="16">
        <v>322</v>
      </c>
      <c r="N13" s="14">
        <f aca="true" t="shared" si="1" ref="N13:P17">SUM(K13,H13,E13,B13)</f>
        <v>2312</v>
      </c>
      <c r="O13" s="16">
        <f t="shared" si="1"/>
        <v>2210</v>
      </c>
      <c r="P13" s="16">
        <f t="shared" si="1"/>
        <v>4522</v>
      </c>
    </row>
    <row r="14" spans="1:16" ht="12.75">
      <c r="A14" s="7" t="s">
        <v>30</v>
      </c>
      <c r="B14" s="32">
        <v>3573</v>
      </c>
      <c r="C14" s="33">
        <v>3555</v>
      </c>
      <c r="D14" s="16">
        <v>7128</v>
      </c>
      <c r="E14" s="32">
        <v>330</v>
      </c>
      <c r="F14" s="33">
        <v>295</v>
      </c>
      <c r="G14" s="16">
        <v>625</v>
      </c>
      <c r="H14" s="32">
        <v>3267</v>
      </c>
      <c r="I14" s="33">
        <v>3431</v>
      </c>
      <c r="J14" s="16">
        <v>6698</v>
      </c>
      <c r="K14" s="32">
        <v>410</v>
      </c>
      <c r="L14" s="33">
        <v>375</v>
      </c>
      <c r="M14" s="16">
        <v>785</v>
      </c>
      <c r="N14" s="14">
        <f t="shared" si="1"/>
        <v>7580</v>
      </c>
      <c r="O14" s="16">
        <f t="shared" si="1"/>
        <v>7656</v>
      </c>
      <c r="P14" s="16">
        <f t="shared" si="1"/>
        <v>15236</v>
      </c>
    </row>
    <row r="15" spans="1:16" ht="12.75">
      <c r="A15" s="7" t="s">
        <v>31</v>
      </c>
      <c r="B15" s="32">
        <v>51</v>
      </c>
      <c r="C15" s="33">
        <v>17</v>
      </c>
      <c r="D15" s="16">
        <v>68</v>
      </c>
      <c r="E15" s="32">
        <v>53</v>
      </c>
      <c r="F15" s="33">
        <v>24</v>
      </c>
      <c r="G15" s="16">
        <v>77</v>
      </c>
      <c r="H15" s="32">
        <v>39</v>
      </c>
      <c r="I15" s="33">
        <v>34</v>
      </c>
      <c r="J15" s="16">
        <v>73</v>
      </c>
      <c r="K15" s="32">
        <v>44</v>
      </c>
      <c r="L15" s="33">
        <v>22</v>
      </c>
      <c r="M15" s="16">
        <v>66</v>
      </c>
      <c r="N15" s="14">
        <f t="shared" si="1"/>
        <v>187</v>
      </c>
      <c r="O15" s="16">
        <f t="shared" si="1"/>
        <v>97</v>
      </c>
      <c r="P15" s="16">
        <f t="shared" si="1"/>
        <v>284</v>
      </c>
    </row>
    <row r="16" spans="1:16" ht="12.75">
      <c r="A16" s="7" t="s">
        <v>32</v>
      </c>
      <c r="B16" s="32">
        <v>124</v>
      </c>
      <c r="C16" s="33">
        <v>58</v>
      </c>
      <c r="D16" s="16">
        <v>182</v>
      </c>
      <c r="E16" s="32">
        <v>87</v>
      </c>
      <c r="F16" s="33">
        <v>37</v>
      </c>
      <c r="G16" s="16">
        <v>124</v>
      </c>
      <c r="H16" s="32">
        <v>127</v>
      </c>
      <c r="I16" s="33">
        <v>53</v>
      </c>
      <c r="J16" s="16">
        <v>180</v>
      </c>
      <c r="K16" s="32">
        <v>145</v>
      </c>
      <c r="L16" s="33">
        <v>60</v>
      </c>
      <c r="M16" s="16">
        <v>205</v>
      </c>
      <c r="N16" s="88">
        <f t="shared" si="1"/>
        <v>483</v>
      </c>
      <c r="O16" s="85">
        <f t="shared" si="1"/>
        <v>208</v>
      </c>
      <c r="P16" s="85">
        <f t="shared" si="1"/>
        <v>691</v>
      </c>
    </row>
    <row r="17" spans="1:16" s="19" customFormat="1" ht="12.75">
      <c r="A17" s="38" t="s">
        <v>18</v>
      </c>
      <c r="B17" s="20">
        <v>4770</v>
      </c>
      <c r="C17" s="21">
        <v>4698</v>
      </c>
      <c r="D17" s="21">
        <v>9468</v>
      </c>
      <c r="E17" s="20">
        <v>597</v>
      </c>
      <c r="F17" s="21">
        <v>452</v>
      </c>
      <c r="G17" s="21">
        <v>1049</v>
      </c>
      <c r="H17" s="20">
        <v>4391</v>
      </c>
      <c r="I17" s="21">
        <v>4447</v>
      </c>
      <c r="J17" s="21">
        <v>8838</v>
      </c>
      <c r="K17" s="20">
        <v>804</v>
      </c>
      <c r="L17" s="21">
        <v>574</v>
      </c>
      <c r="M17" s="21">
        <v>1378</v>
      </c>
      <c r="N17" s="87">
        <f t="shared" si="1"/>
        <v>10562</v>
      </c>
      <c r="O17" s="83">
        <f t="shared" si="1"/>
        <v>10171</v>
      </c>
      <c r="P17" s="83">
        <f t="shared" si="1"/>
        <v>20733</v>
      </c>
    </row>
    <row r="18" spans="1:16" s="7" customFormat="1" ht="12.75">
      <c r="A18" s="6" t="s">
        <v>4</v>
      </c>
      <c r="B18" s="32"/>
      <c r="C18" s="31"/>
      <c r="D18" s="16"/>
      <c r="E18" s="32"/>
      <c r="F18" s="31"/>
      <c r="G18" s="16"/>
      <c r="H18" s="32"/>
      <c r="I18" s="31"/>
      <c r="J18" s="16"/>
      <c r="K18" s="32"/>
      <c r="L18" s="31"/>
      <c r="M18" s="16"/>
      <c r="N18" s="14"/>
      <c r="O18" s="16"/>
      <c r="P18" s="16"/>
    </row>
    <row r="19" spans="1:16" ht="12.75">
      <c r="A19" s="7" t="s">
        <v>29</v>
      </c>
      <c r="B19" s="32">
        <v>395</v>
      </c>
      <c r="C19" s="31">
        <v>427</v>
      </c>
      <c r="D19" s="16">
        <v>822</v>
      </c>
      <c r="E19" s="32">
        <v>85</v>
      </c>
      <c r="F19" s="31">
        <v>73</v>
      </c>
      <c r="G19" s="16">
        <v>158</v>
      </c>
      <c r="H19" s="32">
        <v>333</v>
      </c>
      <c r="I19" s="31">
        <v>379</v>
      </c>
      <c r="J19" s="16">
        <v>712</v>
      </c>
      <c r="K19" s="32">
        <v>114</v>
      </c>
      <c r="L19" s="31">
        <v>93</v>
      </c>
      <c r="M19" s="16">
        <v>207</v>
      </c>
      <c r="N19" s="14">
        <f aca="true" t="shared" si="2" ref="N19:P22">SUM(K19,H19,E19,B19)</f>
        <v>927</v>
      </c>
      <c r="O19" s="16">
        <f t="shared" si="2"/>
        <v>972</v>
      </c>
      <c r="P19" s="16">
        <f t="shared" si="2"/>
        <v>1899</v>
      </c>
    </row>
    <row r="20" spans="1:16" ht="12.75">
      <c r="A20" s="7" t="s">
        <v>30</v>
      </c>
      <c r="B20" s="32">
        <v>703</v>
      </c>
      <c r="C20" s="33">
        <v>777</v>
      </c>
      <c r="D20" s="16">
        <v>1480</v>
      </c>
      <c r="E20" s="32">
        <v>80</v>
      </c>
      <c r="F20" s="33">
        <v>55</v>
      </c>
      <c r="G20" s="16">
        <v>135</v>
      </c>
      <c r="H20" s="32">
        <v>641</v>
      </c>
      <c r="I20" s="33">
        <v>721</v>
      </c>
      <c r="J20" s="16">
        <v>1362</v>
      </c>
      <c r="K20" s="32">
        <v>79</v>
      </c>
      <c r="L20" s="33">
        <v>68</v>
      </c>
      <c r="M20" s="16">
        <v>147</v>
      </c>
      <c r="N20" s="14">
        <f t="shared" si="2"/>
        <v>1503</v>
      </c>
      <c r="O20" s="16">
        <f t="shared" si="2"/>
        <v>1621</v>
      </c>
      <c r="P20" s="16">
        <f t="shared" si="2"/>
        <v>3124</v>
      </c>
    </row>
    <row r="21" spans="1:16" ht="12.75">
      <c r="A21" s="7" t="s">
        <v>32</v>
      </c>
      <c r="B21" s="32">
        <v>43</v>
      </c>
      <c r="C21" s="33">
        <v>28</v>
      </c>
      <c r="D21" s="16">
        <v>71</v>
      </c>
      <c r="E21" s="32">
        <v>11</v>
      </c>
      <c r="F21" s="33">
        <v>5</v>
      </c>
      <c r="G21" s="16">
        <v>16</v>
      </c>
      <c r="H21" s="32">
        <v>25</v>
      </c>
      <c r="I21" s="33">
        <v>32</v>
      </c>
      <c r="J21" s="16">
        <v>57</v>
      </c>
      <c r="K21" s="32">
        <v>12</v>
      </c>
      <c r="L21" s="33">
        <v>9</v>
      </c>
      <c r="M21" s="16">
        <v>21</v>
      </c>
      <c r="N21" s="14">
        <f t="shared" si="2"/>
        <v>91</v>
      </c>
      <c r="O21" s="16">
        <f t="shared" si="2"/>
        <v>74</v>
      </c>
      <c r="P21" s="16">
        <f t="shared" si="2"/>
        <v>165</v>
      </c>
    </row>
    <row r="22" spans="1:16" s="19" customFormat="1" ht="12.75">
      <c r="A22" s="38" t="s">
        <v>18</v>
      </c>
      <c r="B22" s="20">
        <v>1141</v>
      </c>
      <c r="C22" s="21">
        <v>1232</v>
      </c>
      <c r="D22" s="21">
        <v>2373</v>
      </c>
      <c r="E22" s="20">
        <v>176</v>
      </c>
      <c r="F22" s="21">
        <v>133</v>
      </c>
      <c r="G22" s="21">
        <v>309</v>
      </c>
      <c r="H22" s="20">
        <v>999</v>
      </c>
      <c r="I22" s="21">
        <v>1132</v>
      </c>
      <c r="J22" s="21">
        <v>2131</v>
      </c>
      <c r="K22" s="20">
        <v>205</v>
      </c>
      <c r="L22" s="21">
        <v>170</v>
      </c>
      <c r="M22" s="21">
        <v>375</v>
      </c>
      <c r="N22" s="17">
        <f t="shared" si="2"/>
        <v>2521</v>
      </c>
      <c r="O22" s="18">
        <f t="shared" si="2"/>
        <v>2667</v>
      </c>
      <c r="P22" s="18">
        <f t="shared" si="2"/>
        <v>5188</v>
      </c>
    </row>
    <row r="23" spans="1:16" s="7" customFormat="1" ht="12.75">
      <c r="A23" s="6" t="s">
        <v>5</v>
      </c>
      <c r="B23" s="32"/>
      <c r="C23" s="31"/>
      <c r="D23" s="16"/>
      <c r="E23" s="32"/>
      <c r="F23" s="31"/>
      <c r="G23" s="16"/>
      <c r="H23" s="32"/>
      <c r="I23" s="31"/>
      <c r="J23" s="16"/>
      <c r="K23" s="32"/>
      <c r="L23" s="31"/>
      <c r="M23" s="16"/>
      <c r="N23" s="14"/>
      <c r="O23" s="16"/>
      <c r="P23" s="16"/>
    </row>
    <row r="24" spans="1:16" ht="12.75">
      <c r="A24" s="7" t="s">
        <v>29</v>
      </c>
      <c r="B24" s="32">
        <v>784</v>
      </c>
      <c r="C24" s="31">
        <v>650</v>
      </c>
      <c r="D24" s="16">
        <v>1434</v>
      </c>
      <c r="E24" s="32">
        <v>203</v>
      </c>
      <c r="F24" s="31">
        <v>164</v>
      </c>
      <c r="G24" s="16">
        <v>367</v>
      </c>
      <c r="H24" s="32">
        <v>687</v>
      </c>
      <c r="I24" s="31">
        <v>612</v>
      </c>
      <c r="J24" s="16">
        <v>1299</v>
      </c>
      <c r="K24" s="32">
        <v>239</v>
      </c>
      <c r="L24" s="31">
        <v>204</v>
      </c>
      <c r="M24" s="16">
        <v>443</v>
      </c>
      <c r="N24" s="14">
        <f aca="true" t="shared" si="3" ref="N24:P28">SUM(K24,H24,E24,B24)</f>
        <v>1913</v>
      </c>
      <c r="O24" s="16">
        <f t="shared" si="3"/>
        <v>1630</v>
      </c>
      <c r="P24" s="16">
        <f t="shared" si="3"/>
        <v>3543</v>
      </c>
    </row>
    <row r="25" spans="1:16" ht="12.75">
      <c r="A25" s="7" t="s">
        <v>30</v>
      </c>
      <c r="B25" s="32">
        <v>4216</v>
      </c>
      <c r="C25" s="33">
        <v>4333</v>
      </c>
      <c r="D25" s="16">
        <v>8549</v>
      </c>
      <c r="E25" s="32">
        <v>611</v>
      </c>
      <c r="F25" s="33">
        <v>505</v>
      </c>
      <c r="G25" s="16">
        <v>1116</v>
      </c>
      <c r="H25" s="32">
        <v>3915</v>
      </c>
      <c r="I25" s="33">
        <v>4112</v>
      </c>
      <c r="J25" s="16">
        <v>8027</v>
      </c>
      <c r="K25" s="32">
        <v>782</v>
      </c>
      <c r="L25" s="33">
        <v>593</v>
      </c>
      <c r="M25" s="16">
        <v>1375</v>
      </c>
      <c r="N25" s="14">
        <f t="shared" si="3"/>
        <v>9524</v>
      </c>
      <c r="O25" s="16">
        <f t="shared" si="3"/>
        <v>9543</v>
      </c>
      <c r="P25" s="16">
        <f t="shared" si="3"/>
        <v>19067</v>
      </c>
    </row>
    <row r="26" spans="1:16" ht="12.75">
      <c r="A26" s="7" t="s">
        <v>31</v>
      </c>
      <c r="B26" s="32">
        <v>66</v>
      </c>
      <c r="C26" s="33">
        <v>11</v>
      </c>
      <c r="D26" s="16">
        <v>77</v>
      </c>
      <c r="E26" s="32">
        <v>21</v>
      </c>
      <c r="F26" s="33">
        <v>6</v>
      </c>
      <c r="G26" s="16">
        <v>27</v>
      </c>
      <c r="H26" s="32">
        <v>56</v>
      </c>
      <c r="I26" s="33">
        <v>10</v>
      </c>
      <c r="J26" s="16">
        <v>66</v>
      </c>
      <c r="K26" s="32">
        <v>29</v>
      </c>
      <c r="L26" s="33">
        <v>12</v>
      </c>
      <c r="M26" s="16">
        <v>41</v>
      </c>
      <c r="N26" s="14">
        <f t="shared" si="3"/>
        <v>172</v>
      </c>
      <c r="O26" s="16">
        <f t="shared" si="3"/>
        <v>39</v>
      </c>
      <c r="P26" s="16">
        <f t="shared" si="3"/>
        <v>211</v>
      </c>
    </row>
    <row r="27" spans="1:16" ht="12.75">
      <c r="A27" s="7" t="s">
        <v>32</v>
      </c>
      <c r="B27" s="32">
        <v>5</v>
      </c>
      <c r="C27" s="33">
        <v>29</v>
      </c>
      <c r="D27" s="16">
        <v>34</v>
      </c>
      <c r="E27" s="32">
        <v>0</v>
      </c>
      <c r="F27" s="33">
        <v>0</v>
      </c>
      <c r="G27" s="16">
        <v>0</v>
      </c>
      <c r="H27" s="32">
        <v>6</v>
      </c>
      <c r="I27" s="33">
        <v>20</v>
      </c>
      <c r="J27" s="16">
        <v>26</v>
      </c>
      <c r="K27" s="32">
        <v>0</v>
      </c>
      <c r="L27" s="33">
        <v>0</v>
      </c>
      <c r="M27" s="16">
        <v>0</v>
      </c>
      <c r="N27" s="88">
        <f t="shared" si="3"/>
        <v>11</v>
      </c>
      <c r="O27" s="85">
        <f t="shared" si="3"/>
        <v>49</v>
      </c>
      <c r="P27" s="85">
        <f t="shared" si="3"/>
        <v>60</v>
      </c>
    </row>
    <row r="28" spans="1:16" s="19" customFormat="1" ht="12.75">
      <c r="A28" s="38" t="s">
        <v>18</v>
      </c>
      <c r="B28" s="20">
        <v>5071</v>
      </c>
      <c r="C28" s="21">
        <v>5023</v>
      </c>
      <c r="D28" s="21">
        <v>10094</v>
      </c>
      <c r="E28" s="20">
        <v>835</v>
      </c>
      <c r="F28" s="21">
        <v>675</v>
      </c>
      <c r="G28" s="21">
        <v>1510</v>
      </c>
      <c r="H28" s="20">
        <v>4664</v>
      </c>
      <c r="I28" s="21">
        <v>4754</v>
      </c>
      <c r="J28" s="21">
        <v>9418</v>
      </c>
      <c r="K28" s="20">
        <v>1050</v>
      </c>
      <c r="L28" s="21">
        <v>809</v>
      </c>
      <c r="M28" s="21">
        <v>1859</v>
      </c>
      <c r="N28" s="87">
        <f t="shared" si="3"/>
        <v>11620</v>
      </c>
      <c r="O28" s="83">
        <f t="shared" si="3"/>
        <v>11261</v>
      </c>
      <c r="P28" s="83">
        <f t="shared" si="3"/>
        <v>22881</v>
      </c>
    </row>
    <row r="29" spans="1:16" s="7" customFormat="1" ht="12.75">
      <c r="A29" s="6" t="s">
        <v>6</v>
      </c>
      <c r="B29" s="32"/>
      <c r="C29" s="31"/>
      <c r="D29" s="16"/>
      <c r="E29" s="32"/>
      <c r="F29" s="31"/>
      <c r="G29" s="16"/>
      <c r="H29" s="32"/>
      <c r="I29" s="31"/>
      <c r="J29" s="16"/>
      <c r="K29" s="32"/>
      <c r="L29" s="31"/>
      <c r="M29" s="16"/>
      <c r="N29" s="14"/>
      <c r="O29" s="16"/>
      <c r="P29" s="16"/>
    </row>
    <row r="30" spans="1:16" ht="12.75">
      <c r="A30" s="7" t="s">
        <v>29</v>
      </c>
      <c r="B30" s="32">
        <v>1567</v>
      </c>
      <c r="C30" s="31">
        <v>1588</v>
      </c>
      <c r="D30" s="16">
        <v>3155</v>
      </c>
      <c r="E30" s="32">
        <v>328</v>
      </c>
      <c r="F30" s="31">
        <v>263</v>
      </c>
      <c r="G30" s="16">
        <v>591</v>
      </c>
      <c r="H30" s="32">
        <v>1352</v>
      </c>
      <c r="I30" s="31">
        <v>1329</v>
      </c>
      <c r="J30" s="16">
        <v>2681</v>
      </c>
      <c r="K30" s="32">
        <v>426</v>
      </c>
      <c r="L30" s="31">
        <v>329</v>
      </c>
      <c r="M30" s="16">
        <v>755</v>
      </c>
      <c r="N30" s="14">
        <f aca="true" t="shared" si="4" ref="N30:P34">SUM(K30,H30,E30,B30)</f>
        <v>3673</v>
      </c>
      <c r="O30" s="16">
        <f t="shared" si="4"/>
        <v>3509</v>
      </c>
      <c r="P30" s="16">
        <f t="shared" si="4"/>
        <v>7182</v>
      </c>
    </row>
    <row r="31" spans="1:16" ht="12.75">
      <c r="A31" s="7" t="s">
        <v>30</v>
      </c>
      <c r="B31" s="32">
        <v>4937</v>
      </c>
      <c r="C31" s="33">
        <v>5411</v>
      </c>
      <c r="D31" s="16">
        <v>10348</v>
      </c>
      <c r="E31" s="32">
        <v>660</v>
      </c>
      <c r="F31" s="33">
        <v>518</v>
      </c>
      <c r="G31" s="16">
        <v>1178</v>
      </c>
      <c r="H31" s="32">
        <v>4574</v>
      </c>
      <c r="I31" s="33">
        <v>5002</v>
      </c>
      <c r="J31" s="16">
        <v>9576</v>
      </c>
      <c r="K31" s="32">
        <v>839</v>
      </c>
      <c r="L31" s="33">
        <v>708</v>
      </c>
      <c r="M31" s="16">
        <v>1547</v>
      </c>
      <c r="N31" s="14">
        <f t="shared" si="4"/>
        <v>11010</v>
      </c>
      <c r="O31" s="16">
        <f t="shared" si="4"/>
        <v>11639</v>
      </c>
      <c r="P31" s="16">
        <f t="shared" si="4"/>
        <v>22649</v>
      </c>
    </row>
    <row r="32" spans="1:16" ht="12.75">
      <c r="A32" s="7" t="s">
        <v>31</v>
      </c>
      <c r="B32" s="32">
        <v>170</v>
      </c>
      <c r="C32" s="33">
        <v>9</v>
      </c>
      <c r="D32" s="16">
        <v>179</v>
      </c>
      <c r="E32" s="32">
        <v>79</v>
      </c>
      <c r="F32" s="33">
        <v>42</v>
      </c>
      <c r="G32" s="16">
        <v>121</v>
      </c>
      <c r="H32" s="32">
        <v>126</v>
      </c>
      <c r="I32" s="33">
        <v>15</v>
      </c>
      <c r="J32" s="16">
        <v>141</v>
      </c>
      <c r="K32" s="32">
        <v>133</v>
      </c>
      <c r="L32" s="33">
        <v>45</v>
      </c>
      <c r="M32" s="16">
        <v>178</v>
      </c>
      <c r="N32" s="14">
        <f t="shared" si="4"/>
        <v>508</v>
      </c>
      <c r="O32" s="16">
        <f t="shared" si="4"/>
        <v>111</v>
      </c>
      <c r="P32" s="16">
        <f t="shared" si="4"/>
        <v>619</v>
      </c>
    </row>
    <row r="33" spans="1:16" ht="12.75">
      <c r="A33" s="7" t="s">
        <v>32</v>
      </c>
      <c r="B33" s="32">
        <v>193</v>
      </c>
      <c r="C33" s="33">
        <v>139</v>
      </c>
      <c r="D33" s="16">
        <v>332</v>
      </c>
      <c r="E33" s="32">
        <v>79</v>
      </c>
      <c r="F33" s="33">
        <v>50</v>
      </c>
      <c r="G33" s="16">
        <v>129</v>
      </c>
      <c r="H33" s="32">
        <v>185</v>
      </c>
      <c r="I33" s="33">
        <v>118</v>
      </c>
      <c r="J33" s="16">
        <v>303</v>
      </c>
      <c r="K33" s="32">
        <v>97</v>
      </c>
      <c r="L33" s="33">
        <v>38</v>
      </c>
      <c r="M33" s="16">
        <v>135</v>
      </c>
      <c r="N33" s="88">
        <f t="shared" si="4"/>
        <v>554</v>
      </c>
      <c r="O33" s="85">
        <f t="shared" si="4"/>
        <v>345</v>
      </c>
      <c r="P33" s="85">
        <f t="shared" si="4"/>
        <v>899</v>
      </c>
    </row>
    <row r="34" spans="1:16" s="19" customFormat="1" ht="12.75">
      <c r="A34" s="38" t="s">
        <v>18</v>
      </c>
      <c r="B34" s="20">
        <v>6867</v>
      </c>
      <c r="C34" s="21">
        <v>7147</v>
      </c>
      <c r="D34" s="21">
        <v>14014</v>
      </c>
      <c r="E34" s="20">
        <v>1146</v>
      </c>
      <c r="F34" s="21">
        <v>873</v>
      </c>
      <c r="G34" s="21">
        <v>2019</v>
      </c>
      <c r="H34" s="20">
        <v>6237</v>
      </c>
      <c r="I34" s="21">
        <v>6464</v>
      </c>
      <c r="J34" s="21">
        <v>12701</v>
      </c>
      <c r="K34" s="20">
        <v>1495</v>
      </c>
      <c r="L34" s="21">
        <v>1120</v>
      </c>
      <c r="M34" s="21">
        <v>2615</v>
      </c>
      <c r="N34" s="87">
        <f t="shared" si="4"/>
        <v>15745</v>
      </c>
      <c r="O34" s="83">
        <f t="shared" si="4"/>
        <v>15604</v>
      </c>
      <c r="P34" s="83">
        <f t="shared" si="4"/>
        <v>31349</v>
      </c>
    </row>
    <row r="35" spans="1:16" s="7" customFormat="1" ht="12.75">
      <c r="A35" s="6" t="s">
        <v>7</v>
      </c>
      <c r="B35" s="32"/>
      <c r="C35" s="31"/>
      <c r="D35" s="16"/>
      <c r="E35" s="32"/>
      <c r="F35" s="31"/>
      <c r="G35" s="16"/>
      <c r="H35" s="32"/>
      <c r="I35" s="31"/>
      <c r="J35" s="16"/>
      <c r="K35" s="32"/>
      <c r="L35" s="31"/>
      <c r="M35" s="16"/>
      <c r="N35" s="14"/>
      <c r="O35" s="16"/>
      <c r="P35" s="16"/>
    </row>
    <row r="36" spans="1:16" ht="12.75">
      <c r="A36" s="7" t="s">
        <v>29</v>
      </c>
      <c r="B36" s="32">
        <v>473</v>
      </c>
      <c r="C36" s="31">
        <v>460</v>
      </c>
      <c r="D36" s="16">
        <v>933</v>
      </c>
      <c r="E36" s="32">
        <v>173</v>
      </c>
      <c r="F36" s="31">
        <v>140</v>
      </c>
      <c r="G36" s="16">
        <v>313</v>
      </c>
      <c r="H36" s="32">
        <v>463</v>
      </c>
      <c r="I36" s="31">
        <v>438</v>
      </c>
      <c r="J36" s="16">
        <v>901</v>
      </c>
      <c r="K36" s="32">
        <v>191</v>
      </c>
      <c r="L36" s="31">
        <v>180</v>
      </c>
      <c r="M36" s="16">
        <v>371</v>
      </c>
      <c r="N36" s="14">
        <f aca="true" t="shared" si="5" ref="N36:P40">SUM(K36,H36,E36,B36)</f>
        <v>1300</v>
      </c>
      <c r="O36" s="16">
        <f t="shared" si="5"/>
        <v>1218</v>
      </c>
      <c r="P36" s="16">
        <f t="shared" si="5"/>
        <v>2518</v>
      </c>
    </row>
    <row r="37" spans="1:16" ht="12.75">
      <c r="A37" s="7" t="s">
        <v>30</v>
      </c>
      <c r="B37" s="32">
        <v>3009</v>
      </c>
      <c r="C37" s="33">
        <v>3000</v>
      </c>
      <c r="D37" s="16">
        <v>6009</v>
      </c>
      <c r="E37" s="32">
        <v>549</v>
      </c>
      <c r="F37" s="33">
        <v>409</v>
      </c>
      <c r="G37" s="16">
        <v>958</v>
      </c>
      <c r="H37" s="32">
        <v>2839</v>
      </c>
      <c r="I37" s="33">
        <v>2731</v>
      </c>
      <c r="J37" s="16">
        <v>5570</v>
      </c>
      <c r="K37" s="32">
        <v>743</v>
      </c>
      <c r="L37" s="33">
        <v>455</v>
      </c>
      <c r="M37" s="16">
        <v>1198</v>
      </c>
      <c r="N37" s="14">
        <f t="shared" si="5"/>
        <v>7140</v>
      </c>
      <c r="O37" s="16">
        <f t="shared" si="5"/>
        <v>6595</v>
      </c>
      <c r="P37" s="16">
        <f t="shared" si="5"/>
        <v>13735</v>
      </c>
    </row>
    <row r="38" spans="1:16" ht="12.75">
      <c r="A38" s="7" t="s">
        <v>31</v>
      </c>
      <c r="B38" s="32">
        <v>258</v>
      </c>
      <c r="C38" s="33">
        <v>178</v>
      </c>
      <c r="D38" s="16">
        <v>436</v>
      </c>
      <c r="E38" s="32">
        <v>81</v>
      </c>
      <c r="F38" s="33">
        <v>11</v>
      </c>
      <c r="G38" s="16">
        <v>92</v>
      </c>
      <c r="H38" s="32">
        <v>212</v>
      </c>
      <c r="I38" s="33">
        <v>128</v>
      </c>
      <c r="J38" s="16">
        <v>340</v>
      </c>
      <c r="K38" s="32">
        <v>115</v>
      </c>
      <c r="L38" s="33">
        <v>20</v>
      </c>
      <c r="M38" s="16">
        <v>135</v>
      </c>
      <c r="N38" s="14">
        <f t="shared" si="5"/>
        <v>666</v>
      </c>
      <c r="O38" s="16">
        <f t="shared" si="5"/>
        <v>337</v>
      </c>
      <c r="P38" s="16">
        <f t="shared" si="5"/>
        <v>1003</v>
      </c>
    </row>
    <row r="39" spans="1:16" ht="12.75">
      <c r="A39" s="7" t="s">
        <v>32</v>
      </c>
      <c r="B39" s="32">
        <v>107</v>
      </c>
      <c r="C39" s="33">
        <v>127</v>
      </c>
      <c r="D39" s="16">
        <v>234</v>
      </c>
      <c r="E39" s="32">
        <v>0</v>
      </c>
      <c r="F39" s="33">
        <v>0</v>
      </c>
      <c r="G39" s="16">
        <v>0</v>
      </c>
      <c r="H39" s="32">
        <v>95</v>
      </c>
      <c r="I39" s="33">
        <v>126</v>
      </c>
      <c r="J39" s="16">
        <v>221</v>
      </c>
      <c r="K39" s="32">
        <v>0</v>
      </c>
      <c r="L39" s="33">
        <v>0</v>
      </c>
      <c r="M39" s="16">
        <v>0</v>
      </c>
      <c r="N39" s="88">
        <f t="shared" si="5"/>
        <v>202</v>
      </c>
      <c r="O39" s="85">
        <f t="shared" si="5"/>
        <v>253</v>
      </c>
      <c r="P39" s="85">
        <f t="shared" si="5"/>
        <v>455</v>
      </c>
    </row>
    <row r="40" spans="1:16" s="19" customFormat="1" ht="12.75">
      <c r="A40" s="38" t="s">
        <v>18</v>
      </c>
      <c r="B40" s="20">
        <v>3847</v>
      </c>
      <c r="C40" s="21">
        <v>3765</v>
      </c>
      <c r="D40" s="21">
        <v>7612</v>
      </c>
      <c r="E40" s="20">
        <v>803</v>
      </c>
      <c r="F40" s="21">
        <v>560</v>
      </c>
      <c r="G40" s="21">
        <v>1363</v>
      </c>
      <c r="H40" s="20">
        <v>3609</v>
      </c>
      <c r="I40" s="21">
        <v>3423</v>
      </c>
      <c r="J40" s="21">
        <v>7032</v>
      </c>
      <c r="K40" s="20">
        <v>1049</v>
      </c>
      <c r="L40" s="21">
        <v>655</v>
      </c>
      <c r="M40" s="21">
        <v>1704</v>
      </c>
      <c r="N40" s="87">
        <f t="shared" si="5"/>
        <v>9308</v>
      </c>
      <c r="O40" s="83">
        <f t="shared" si="5"/>
        <v>8403</v>
      </c>
      <c r="P40" s="83">
        <f t="shared" si="5"/>
        <v>17711</v>
      </c>
    </row>
    <row r="41" spans="1:16" s="6" customFormat="1" ht="12.75">
      <c r="A41" s="39" t="s">
        <v>28</v>
      </c>
      <c r="B41" s="20"/>
      <c r="C41" s="21"/>
      <c r="D41" s="18"/>
      <c r="E41" s="20"/>
      <c r="F41" s="21"/>
      <c r="G41" s="18"/>
      <c r="H41" s="20"/>
      <c r="I41" s="21"/>
      <c r="J41" s="18"/>
      <c r="K41" s="20"/>
      <c r="L41" s="21"/>
      <c r="M41" s="18"/>
      <c r="N41" s="17"/>
      <c r="O41" s="18"/>
      <c r="P41" s="18"/>
    </row>
    <row r="42" spans="1:16" ht="12.75">
      <c r="A42" s="7" t="s">
        <v>29</v>
      </c>
      <c r="B42" s="32">
        <f>SUM(B36,B30,B24,B19,B13,B7)</f>
        <v>5502</v>
      </c>
      <c r="C42" s="31">
        <f aca="true" t="shared" si="6" ref="C42:P42">SUM(C36,C30,C24,C19,C13,C7)</f>
        <v>5534</v>
      </c>
      <c r="D42" s="16">
        <f t="shared" si="6"/>
        <v>11036</v>
      </c>
      <c r="E42" s="32">
        <f t="shared" si="6"/>
        <v>1215</v>
      </c>
      <c r="F42" s="31">
        <f t="shared" si="6"/>
        <v>992</v>
      </c>
      <c r="G42" s="16">
        <f t="shared" si="6"/>
        <v>2207</v>
      </c>
      <c r="H42" s="32">
        <f t="shared" si="6"/>
        <v>4917</v>
      </c>
      <c r="I42" s="31">
        <f t="shared" si="6"/>
        <v>4891</v>
      </c>
      <c r="J42" s="16">
        <f t="shared" si="6"/>
        <v>9808</v>
      </c>
      <c r="K42" s="32">
        <f t="shared" si="6"/>
        <v>1546</v>
      </c>
      <c r="L42" s="31">
        <f t="shared" si="6"/>
        <v>1211</v>
      </c>
      <c r="M42" s="16">
        <f t="shared" si="6"/>
        <v>2757</v>
      </c>
      <c r="N42" s="14">
        <f t="shared" si="6"/>
        <v>13180</v>
      </c>
      <c r="O42" s="16">
        <f t="shared" si="6"/>
        <v>12628</v>
      </c>
      <c r="P42" s="16">
        <f t="shared" si="6"/>
        <v>25808</v>
      </c>
    </row>
    <row r="43" spans="1:16" ht="12.75">
      <c r="A43" s="7" t="s">
        <v>30</v>
      </c>
      <c r="B43" s="32">
        <f>SUM(B37,B31,B25,B20,B14,B8)</f>
        <v>22379</v>
      </c>
      <c r="C43" s="33">
        <f aca="true" t="shared" si="7" ref="C43:P43">SUM(C37,C31,C25,C20,C14,C8)</f>
        <v>23383</v>
      </c>
      <c r="D43" s="16">
        <f t="shared" si="7"/>
        <v>45762</v>
      </c>
      <c r="E43" s="32">
        <f t="shared" si="7"/>
        <v>2997</v>
      </c>
      <c r="F43" s="33">
        <f t="shared" si="7"/>
        <v>2490</v>
      </c>
      <c r="G43" s="16">
        <f t="shared" si="7"/>
        <v>5487</v>
      </c>
      <c r="H43" s="32">
        <f t="shared" si="7"/>
        <v>20583</v>
      </c>
      <c r="I43" s="33">
        <f t="shared" si="7"/>
        <v>21887</v>
      </c>
      <c r="J43" s="16">
        <f t="shared" si="7"/>
        <v>42470</v>
      </c>
      <c r="K43" s="32">
        <f t="shared" si="7"/>
        <v>3828</v>
      </c>
      <c r="L43" s="33">
        <f t="shared" si="7"/>
        <v>3061</v>
      </c>
      <c r="M43" s="16">
        <f t="shared" si="7"/>
        <v>6889</v>
      </c>
      <c r="N43" s="14">
        <f t="shared" si="7"/>
        <v>49787</v>
      </c>
      <c r="O43" s="16">
        <f t="shared" si="7"/>
        <v>50821</v>
      </c>
      <c r="P43" s="16">
        <f t="shared" si="7"/>
        <v>100608</v>
      </c>
    </row>
    <row r="44" spans="1:16" ht="12.75">
      <c r="A44" s="7" t="s">
        <v>31</v>
      </c>
      <c r="B44" s="32">
        <f>SUM(B38,B32,B26,B15,B9)</f>
        <v>820</v>
      </c>
      <c r="C44" s="33">
        <f aca="true" t="shared" si="8" ref="C44:P44">SUM(C38,C32,C26,C15,C9)</f>
        <v>328</v>
      </c>
      <c r="D44" s="16">
        <f t="shared" si="8"/>
        <v>1148</v>
      </c>
      <c r="E44" s="32">
        <f t="shared" si="8"/>
        <v>375</v>
      </c>
      <c r="F44" s="33">
        <f t="shared" si="8"/>
        <v>152</v>
      </c>
      <c r="G44" s="16">
        <f t="shared" si="8"/>
        <v>527</v>
      </c>
      <c r="H44" s="32">
        <f t="shared" si="8"/>
        <v>641</v>
      </c>
      <c r="I44" s="33">
        <f t="shared" si="8"/>
        <v>291</v>
      </c>
      <c r="J44" s="16">
        <f t="shared" si="8"/>
        <v>932</v>
      </c>
      <c r="K44" s="32">
        <f t="shared" si="8"/>
        <v>502</v>
      </c>
      <c r="L44" s="33">
        <f t="shared" si="8"/>
        <v>199</v>
      </c>
      <c r="M44" s="16">
        <f t="shared" si="8"/>
        <v>701</v>
      </c>
      <c r="N44" s="14">
        <f t="shared" si="8"/>
        <v>2338</v>
      </c>
      <c r="O44" s="16">
        <f t="shared" si="8"/>
        <v>970</v>
      </c>
      <c r="P44" s="16">
        <f t="shared" si="8"/>
        <v>3308</v>
      </c>
    </row>
    <row r="45" spans="1:16" ht="12.75">
      <c r="A45" s="7" t="s">
        <v>32</v>
      </c>
      <c r="B45" s="32">
        <f>SUM(B39,B33,B27,B21,B16,B10)</f>
        <v>1133</v>
      </c>
      <c r="C45" s="33">
        <f aca="true" t="shared" si="9" ref="C45:P45">SUM(C39,C33,C27,C21,C16,C10)</f>
        <v>827</v>
      </c>
      <c r="D45" s="16">
        <f t="shared" si="9"/>
        <v>1960</v>
      </c>
      <c r="E45" s="32">
        <f t="shared" si="9"/>
        <v>449</v>
      </c>
      <c r="F45" s="33">
        <f t="shared" si="9"/>
        <v>237</v>
      </c>
      <c r="G45" s="16">
        <f t="shared" si="9"/>
        <v>686</v>
      </c>
      <c r="H45" s="32">
        <f t="shared" si="9"/>
        <v>1025</v>
      </c>
      <c r="I45" s="33">
        <f t="shared" si="9"/>
        <v>711</v>
      </c>
      <c r="J45" s="16">
        <f t="shared" si="9"/>
        <v>1736</v>
      </c>
      <c r="K45" s="32">
        <f t="shared" si="9"/>
        <v>566</v>
      </c>
      <c r="L45" s="33">
        <f t="shared" si="9"/>
        <v>272</v>
      </c>
      <c r="M45" s="16">
        <f t="shared" si="9"/>
        <v>838</v>
      </c>
      <c r="N45" s="14">
        <f t="shared" si="9"/>
        <v>3173</v>
      </c>
      <c r="O45" s="16">
        <f t="shared" si="9"/>
        <v>2047</v>
      </c>
      <c r="P45" s="16">
        <f t="shared" si="9"/>
        <v>5220</v>
      </c>
    </row>
    <row r="46" spans="1:16" s="19" customFormat="1" ht="12.75">
      <c r="A46" s="38" t="s">
        <v>18</v>
      </c>
      <c r="B46" s="20">
        <f>SUM(B42:B45)</f>
        <v>29834</v>
      </c>
      <c r="C46" s="21">
        <f aca="true" t="shared" si="10" ref="C46:P46">SUM(C42:C45)</f>
        <v>30072</v>
      </c>
      <c r="D46" s="21">
        <f t="shared" si="10"/>
        <v>59906</v>
      </c>
      <c r="E46" s="20">
        <f t="shared" si="10"/>
        <v>5036</v>
      </c>
      <c r="F46" s="21">
        <f t="shared" si="10"/>
        <v>3871</v>
      </c>
      <c r="G46" s="21">
        <f t="shared" si="10"/>
        <v>8907</v>
      </c>
      <c r="H46" s="20">
        <f t="shared" si="10"/>
        <v>27166</v>
      </c>
      <c r="I46" s="21">
        <f t="shared" si="10"/>
        <v>27780</v>
      </c>
      <c r="J46" s="21">
        <f t="shared" si="10"/>
        <v>54946</v>
      </c>
      <c r="K46" s="20">
        <f t="shared" si="10"/>
        <v>6442</v>
      </c>
      <c r="L46" s="21">
        <f t="shared" si="10"/>
        <v>4743</v>
      </c>
      <c r="M46" s="21">
        <f t="shared" si="10"/>
        <v>11185</v>
      </c>
      <c r="N46" s="17">
        <f t="shared" si="10"/>
        <v>68478</v>
      </c>
      <c r="O46" s="18">
        <f t="shared" si="10"/>
        <v>66466</v>
      </c>
      <c r="P46" s="18">
        <f t="shared" si="10"/>
        <v>134944</v>
      </c>
    </row>
    <row r="76" spans="7:14" ht="12.75">
      <c r="G76" s="95"/>
      <c r="H76" s="95"/>
      <c r="M76" s="95"/>
      <c r="N76" s="95"/>
    </row>
    <row r="88" spans="7:14" ht="12.75">
      <c r="G88" s="95"/>
      <c r="H88" s="95"/>
      <c r="M88" s="95"/>
      <c r="N88" s="95"/>
    </row>
  </sheetData>
  <sheetProtection/>
  <mergeCells count="6">
    <mergeCell ref="A2:P2"/>
    <mergeCell ref="B4:D4"/>
    <mergeCell ref="E4:G4"/>
    <mergeCell ref="H4:J4"/>
    <mergeCell ref="N4:P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5.28125" style="7" customWidth="1"/>
    <col min="2" max="3" width="9.00390625" style="0" customWidth="1"/>
    <col min="4" max="4" width="9.00390625" style="7" customWidth="1"/>
    <col min="5" max="6" width="9.00390625" style="0" customWidth="1"/>
    <col min="7" max="10" width="9.00390625" style="7" customWidth="1"/>
    <col min="11" max="12" width="9.00390625" style="0" customWidth="1"/>
    <col min="13" max="13" width="9.00390625" style="7" customWidth="1"/>
    <col min="14" max="15" width="9.00390625" style="0" customWidth="1"/>
    <col min="16" max="16" width="9.00390625" style="7" customWidth="1"/>
  </cols>
  <sheetData>
    <row r="1" ht="12.75">
      <c r="A1" s="6" t="s">
        <v>89</v>
      </c>
    </row>
    <row r="2" spans="1:16" ht="12.75">
      <c r="A2" s="174" t="s">
        <v>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ht="13.5" thickBot="1"/>
    <row r="4" spans="1:16" ht="12.75">
      <c r="A4" s="36"/>
      <c r="B4" s="175" t="s">
        <v>33</v>
      </c>
      <c r="C4" s="176"/>
      <c r="D4" s="177"/>
      <c r="E4" s="175" t="s">
        <v>34</v>
      </c>
      <c r="F4" s="176"/>
      <c r="G4" s="177"/>
      <c r="H4" s="175" t="s">
        <v>36</v>
      </c>
      <c r="I4" s="176"/>
      <c r="J4" s="177"/>
      <c r="K4" s="175" t="s">
        <v>35</v>
      </c>
      <c r="L4" s="176"/>
      <c r="M4" s="177"/>
      <c r="N4" s="198" t="s">
        <v>25</v>
      </c>
      <c r="O4" s="199"/>
      <c r="P4" s="199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25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7" t="s">
        <v>29</v>
      </c>
      <c r="B7" s="14">
        <v>1227</v>
      </c>
      <c r="C7" s="16">
        <v>1471</v>
      </c>
      <c r="D7" s="31">
        <v>2698</v>
      </c>
      <c r="E7" s="14">
        <v>719</v>
      </c>
      <c r="F7" s="16">
        <v>503</v>
      </c>
      <c r="G7" s="31">
        <v>1222</v>
      </c>
      <c r="H7" s="14">
        <v>87</v>
      </c>
      <c r="I7" s="16">
        <v>209</v>
      </c>
      <c r="J7" s="31">
        <v>296</v>
      </c>
      <c r="K7" s="14">
        <v>937</v>
      </c>
      <c r="L7" s="16">
        <v>735</v>
      </c>
      <c r="M7" s="31">
        <v>1672</v>
      </c>
      <c r="N7" s="14">
        <f aca="true" t="shared" si="0" ref="N7:P11">SUM(K7,H7,E7,B7)</f>
        <v>2970</v>
      </c>
      <c r="O7" s="16">
        <f t="shared" si="0"/>
        <v>2918</v>
      </c>
      <c r="P7" s="16">
        <f t="shared" si="0"/>
        <v>5888</v>
      </c>
    </row>
    <row r="8" spans="1:16" ht="12.75">
      <c r="A8" s="26" t="s">
        <v>30</v>
      </c>
      <c r="B8" s="14">
        <v>5829</v>
      </c>
      <c r="C8" s="15">
        <v>7097</v>
      </c>
      <c r="D8" s="31">
        <v>12926</v>
      </c>
      <c r="E8" s="14">
        <v>4444</v>
      </c>
      <c r="F8" s="15">
        <v>3713</v>
      </c>
      <c r="G8" s="31">
        <v>8157</v>
      </c>
      <c r="H8" s="14">
        <v>159</v>
      </c>
      <c r="I8" s="15">
        <v>326</v>
      </c>
      <c r="J8" s="31">
        <v>485</v>
      </c>
      <c r="K8" s="14">
        <v>2778</v>
      </c>
      <c r="L8" s="15">
        <v>2393</v>
      </c>
      <c r="M8" s="31">
        <v>5171</v>
      </c>
      <c r="N8" s="14">
        <f t="shared" si="0"/>
        <v>13210</v>
      </c>
      <c r="O8" s="15">
        <f t="shared" si="0"/>
        <v>13529</v>
      </c>
      <c r="P8" s="16">
        <f t="shared" si="0"/>
        <v>26739</v>
      </c>
    </row>
    <row r="9" spans="1:16" ht="12.75">
      <c r="A9" s="26" t="s">
        <v>31</v>
      </c>
      <c r="B9" s="14">
        <v>31</v>
      </c>
      <c r="C9" s="15">
        <v>32</v>
      </c>
      <c r="D9" s="31">
        <v>63</v>
      </c>
      <c r="E9" s="14">
        <v>431</v>
      </c>
      <c r="F9" s="15">
        <v>179</v>
      </c>
      <c r="G9" s="31">
        <v>610</v>
      </c>
      <c r="H9" s="14">
        <v>5</v>
      </c>
      <c r="I9" s="15">
        <v>25</v>
      </c>
      <c r="J9" s="31">
        <v>30</v>
      </c>
      <c r="K9" s="14">
        <v>499</v>
      </c>
      <c r="L9" s="15">
        <v>253</v>
      </c>
      <c r="M9" s="31">
        <v>752</v>
      </c>
      <c r="N9" s="14">
        <f t="shared" si="0"/>
        <v>966</v>
      </c>
      <c r="O9" s="15">
        <f t="shared" si="0"/>
        <v>489</v>
      </c>
      <c r="P9" s="16">
        <f t="shared" si="0"/>
        <v>1455</v>
      </c>
    </row>
    <row r="10" spans="1:16" ht="12.75">
      <c r="A10" s="26" t="s">
        <v>32</v>
      </c>
      <c r="B10" s="14">
        <v>316</v>
      </c>
      <c r="C10" s="15">
        <v>389</v>
      </c>
      <c r="D10" s="31">
        <v>705</v>
      </c>
      <c r="E10" s="14">
        <v>865</v>
      </c>
      <c r="F10" s="15">
        <v>227</v>
      </c>
      <c r="G10" s="31">
        <v>1092</v>
      </c>
      <c r="H10" s="14">
        <v>48</v>
      </c>
      <c r="I10" s="15">
        <v>47</v>
      </c>
      <c r="J10" s="31">
        <v>95</v>
      </c>
      <c r="K10" s="14">
        <v>798</v>
      </c>
      <c r="L10" s="15">
        <v>451</v>
      </c>
      <c r="M10" s="31">
        <v>1249</v>
      </c>
      <c r="N10" s="14">
        <f t="shared" si="0"/>
        <v>2027</v>
      </c>
      <c r="O10" s="15">
        <f t="shared" si="0"/>
        <v>1114</v>
      </c>
      <c r="P10" s="16">
        <f t="shared" si="0"/>
        <v>3141</v>
      </c>
    </row>
    <row r="11" spans="1:16" s="6" customFormat="1" ht="12.75">
      <c r="A11" s="10" t="s">
        <v>18</v>
      </c>
      <c r="B11" s="17">
        <v>7403</v>
      </c>
      <c r="C11" s="18">
        <v>8989</v>
      </c>
      <c r="D11" s="21">
        <v>16392</v>
      </c>
      <c r="E11" s="17">
        <v>6459</v>
      </c>
      <c r="F11" s="18">
        <v>4622</v>
      </c>
      <c r="G11" s="21">
        <v>11081</v>
      </c>
      <c r="H11" s="17">
        <v>299</v>
      </c>
      <c r="I11" s="18">
        <v>607</v>
      </c>
      <c r="J11" s="21">
        <v>906</v>
      </c>
      <c r="K11" s="17">
        <v>5012</v>
      </c>
      <c r="L11" s="18">
        <v>3832</v>
      </c>
      <c r="M11" s="21">
        <v>8844</v>
      </c>
      <c r="N11" s="17">
        <f t="shared" si="0"/>
        <v>19173</v>
      </c>
      <c r="O11" s="18">
        <f t="shared" si="0"/>
        <v>18050</v>
      </c>
      <c r="P11" s="18">
        <f t="shared" si="0"/>
        <v>37223</v>
      </c>
    </row>
    <row r="12" spans="1:16" s="7" customFormat="1" ht="12.75">
      <c r="A12" s="41" t="s">
        <v>3</v>
      </c>
      <c r="B12" s="14"/>
      <c r="C12" s="16"/>
      <c r="D12" s="31"/>
      <c r="E12" s="14"/>
      <c r="F12" s="16"/>
      <c r="G12" s="31"/>
      <c r="H12" s="14"/>
      <c r="I12" s="16"/>
      <c r="J12" s="31"/>
      <c r="K12" s="14"/>
      <c r="L12" s="16"/>
      <c r="M12" s="31"/>
      <c r="N12" s="14"/>
      <c r="O12" s="16"/>
      <c r="P12" s="16"/>
    </row>
    <row r="13" spans="1:16" ht="12.75">
      <c r="A13" s="7" t="s">
        <v>29</v>
      </c>
      <c r="B13" s="14">
        <v>1087</v>
      </c>
      <c r="C13" s="16">
        <v>1393</v>
      </c>
      <c r="D13" s="31">
        <v>2480</v>
      </c>
      <c r="E13" s="14">
        <v>600</v>
      </c>
      <c r="F13" s="16">
        <v>342</v>
      </c>
      <c r="G13" s="31">
        <v>942</v>
      </c>
      <c r="H13" s="14">
        <v>3</v>
      </c>
      <c r="I13" s="16">
        <v>14</v>
      </c>
      <c r="J13" s="31">
        <v>17</v>
      </c>
      <c r="K13" s="14">
        <v>488</v>
      </c>
      <c r="L13" s="16">
        <v>404</v>
      </c>
      <c r="M13" s="31">
        <v>892</v>
      </c>
      <c r="N13" s="14">
        <f aca="true" t="shared" si="1" ref="N13:P17">SUM(K13,H13,E13,B13)</f>
        <v>2178</v>
      </c>
      <c r="O13" s="16">
        <f t="shared" si="1"/>
        <v>2153</v>
      </c>
      <c r="P13" s="16">
        <f t="shared" si="1"/>
        <v>4331</v>
      </c>
    </row>
    <row r="14" spans="1:16" ht="12.75">
      <c r="A14" s="26" t="s">
        <v>30</v>
      </c>
      <c r="B14" s="14">
        <v>3859</v>
      </c>
      <c r="C14" s="15">
        <v>4574</v>
      </c>
      <c r="D14" s="31">
        <v>8433</v>
      </c>
      <c r="E14" s="14">
        <v>2331</v>
      </c>
      <c r="F14" s="15">
        <v>1612</v>
      </c>
      <c r="G14" s="31">
        <v>3943</v>
      </c>
      <c r="H14" s="14">
        <v>31</v>
      </c>
      <c r="I14" s="15">
        <v>68</v>
      </c>
      <c r="J14" s="31">
        <v>99</v>
      </c>
      <c r="K14" s="14">
        <v>1067</v>
      </c>
      <c r="L14" s="15">
        <v>922</v>
      </c>
      <c r="M14" s="31">
        <v>1989</v>
      </c>
      <c r="N14" s="14">
        <f t="shared" si="1"/>
        <v>7288</v>
      </c>
      <c r="O14" s="15">
        <f t="shared" si="1"/>
        <v>7176</v>
      </c>
      <c r="P14" s="16">
        <f t="shared" si="1"/>
        <v>14464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78</v>
      </c>
      <c r="F15" s="15">
        <v>48</v>
      </c>
      <c r="G15" s="31">
        <v>126</v>
      </c>
      <c r="H15" s="14">
        <v>20</v>
      </c>
      <c r="I15" s="15">
        <v>53</v>
      </c>
      <c r="J15" s="31">
        <v>73</v>
      </c>
      <c r="K15" s="14">
        <v>112</v>
      </c>
      <c r="L15" s="15">
        <v>57</v>
      </c>
      <c r="M15" s="31">
        <v>169</v>
      </c>
      <c r="N15" s="14">
        <f t="shared" si="1"/>
        <v>210</v>
      </c>
      <c r="O15" s="15">
        <f t="shared" si="1"/>
        <v>158</v>
      </c>
      <c r="P15" s="16">
        <f t="shared" si="1"/>
        <v>368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269</v>
      </c>
      <c r="F16" s="15">
        <v>149</v>
      </c>
      <c r="G16" s="31">
        <v>418</v>
      </c>
      <c r="H16" s="14">
        <v>0</v>
      </c>
      <c r="I16" s="15">
        <v>0</v>
      </c>
      <c r="J16" s="31">
        <v>0</v>
      </c>
      <c r="K16" s="14">
        <v>278</v>
      </c>
      <c r="L16" s="15">
        <v>121</v>
      </c>
      <c r="M16" s="31">
        <v>399</v>
      </c>
      <c r="N16" s="14">
        <f t="shared" si="1"/>
        <v>547</v>
      </c>
      <c r="O16" s="15">
        <f t="shared" si="1"/>
        <v>270</v>
      </c>
      <c r="P16" s="16">
        <f t="shared" si="1"/>
        <v>817</v>
      </c>
    </row>
    <row r="17" spans="1:16" s="6" customFormat="1" ht="12.75">
      <c r="A17" s="10" t="s">
        <v>18</v>
      </c>
      <c r="B17" s="17">
        <v>4946</v>
      </c>
      <c r="C17" s="18">
        <v>5967</v>
      </c>
      <c r="D17" s="21">
        <v>10913</v>
      </c>
      <c r="E17" s="17">
        <v>3278</v>
      </c>
      <c r="F17" s="18">
        <v>2151</v>
      </c>
      <c r="G17" s="21">
        <v>5429</v>
      </c>
      <c r="H17" s="17">
        <v>54</v>
      </c>
      <c r="I17" s="18">
        <v>135</v>
      </c>
      <c r="J17" s="21">
        <v>189</v>
      </c>
      <c r="K17" s="17">
        <v>1945</v>
      </c>
      <c r="L17" s="18">
        <v>1504</v>
      </c>
      <c r="M17" s="21">
        <v>3449</v>
      </c>
      <c r="N17" s="17">
        <f t="shared" si="1"/>
        <v>10223</v>
      </c>
      <c r="O17" s="18">
        <f t="shared" si="1"/>
        <v>9757</v>
      </c>
      <c r="P17" s="18">
        <f t="shared" si="1"/>
        <v>19980</v>
      </c>
    </row>
    <row r="18" spans="1:16" s="7" customFormat="1" ht="12.75">
      <c r="A18" s="6" t="s">
        <v>4</v>
      </c>
      <c r="B18" s="14"/>
      <c r="C18" s="16"/>
      <c r="D18" s="31"/>
      <c r="E18" s="14"/>
      <c r="F18" s="16"/>
      <c r="G18" s="31"/>
      <c r="H18" s="14"/>
      <c r="I18" s="16"/>
      <c r="J18" s="31"/>
      <c r="K18" s="14"/>
      <c r="L18" s="16"/>
      <c r="M18" s="31"/>
      <c r="N18" s="14"/>
      <c r="O18" s="16"/>
      <c r="P18" s="16"/>
    </row>
    <row r="19" spans="1:16" ht="12.75">
      <c r="A19" s="7" t="s">
        <v>29</v>
      </c>
      <c r="B19" s="14">
        <v>436</v>
      </c>
      <c r="C19" s="16">
        <v>516</v>
      </c>
      <c r="D19" s="31">
        <v>952</v>
      </c>
      <c r="E19" s="14">
        <v>131</v>
      </c>
      <c r="F19" s="16">
        <v>123</v>
      </c>
      <c r="G19" s="31">
        <v>254</v>
      </c>
      <c r="H19" s="14">
        <v>57</v>
      </c>
      <c r="I19" s="16">
        <v>76</v>
      </c>
      <c r="J19" s="31">
        <v>133</v>
      </c>
      <c r="K19" s="14">
        <v>231</v>
      </c>
      <c r="L19" s="16">
        <v>263</v>
      </c>
      <c r="M19" s="31">
        <v>494</v>
      </c>
      <c r="N19" s="14">
        <f aca="true" t="shared" si="2" ref="N19:P22">SUM(K19,H19,E19,B19)</f>
        <v>855</v>
      </c>
      <c r="O19" s="16">
        <f t="shared" si="2"/>
        <v>978</v>
      </c>
      <c r="P19" s="16">
        <f t="shared" si="2"/>
        <v>1833</v>
      </c>
    </row>
    <row r="20" spans="1:16" ht="12.75">
      <c r="A20" s="26" t="s">
        <v>30</v>
      </c>
      <c r="B20" s="14">
        <v>774</v>
      </c>
      <c r="C20" s="15">
        <v>1030</v>
      </c>
      <c r="D20" s="31">
        <v>1804</v>
      </c>
      <c r="E20" s="14">
        <v>176</v>
      </c>
      <c r="F20" s="15">
        <v>230</v>
      </c>
      <c r="G20" s="31">
        <v>406</v>
      </c>
      <c r="H20" s="14">
        <v>42</v>
      </c>
      <c r="I20" s="15">
        <v>60</v>
      </c>
      <c r="J20" s="31">
        <v>102</v>
      </c>
      <c r="K20" s="14">
        <v>134</v>
      </c>
      <c r="L20" s="15">
        <v>115</v>
      </c>
      <c r="M20" s="31">
        <v>249</v>
      </c>
      <c r="N20" s="14">
        <f t="shared" si="2"/>
        <v>1126</v>
      </c>
      <c r="O20" s="15">
        <f t="shared" si="2"/>
        <v>1435</v>
      </c>
      <c r="P20" s="16">
        <f t="shared" si="2"/>
        <v>2561</v>
      </c>
    </row>
    <row r="21" spans="1:16" ht="12.75">
      <c r="A21" s="26" t="s">
        <v>32</v>
      </c>
      <c r="B21" s="14">
        <v>24</v>
      </c>
      <c r="C21" s="15">
        <v>35</v>
      </c>
      <c r="D21" s="31">
        <v>59</v>
      </c>
      <c r="E21" s="14">
        <v>13</v>
      </c>
      <c r="F21" s="15">
        <v>6</v>
      </c>
      <c r="G21" s="31">
        <v>19</v>
      </c>
      <c r="H21" s="14">
        <v>0</v>
      </c>
      <c r="I21" s="15">
        <v>0</v>
      </c>
      <c r="J21" s="31">
        <v>0</v>
      </c>
      <c r="K21" s="14">
        <v>72</v>
      </c>
      <c r="L21" s="15">
        <v>22</v>
      </c>
      <c r="M21" s="31">
        <v>94</v>
      </c>
      <c r="N21" s="14">
        <f t="shared" si="2"/>
        <v>109</v>
      </c>
      <c r="O21" s="15">
        <f t="shared" si="2"/>
        <v>63</v>
      </c>
      <c r="P21" s="16">
        <f t="shared" si="2"/>
        <v>172</v>
      </c>
    </row>
    <row r="22" spans="1:16" s="6" customFormat="1" ht="12.75">
      <c r="A22" s="10" t="s">
        <v>18</v>
      </c>
      <c r="B22" s="17">
        <v>1234</v>
      </c>
      <c r="C22" s="18">
        <v>1581</v>
      </c>
      <c r="D22" s="21">
        <v>2815</v>
      </c>
      <c r="E22" s="17">
        <v>320</v>
      </c>
      <c r="F22" s="18">
        <v>359</v>
      </c>
      <c r="G22" s="21">
        <v>679</v>
      </c>
      <c r="H22" s="17">
        <v>99</v>
      </c>
      <c r="I22" s="18">
        <v>136</v>
      </c>
      <c r="J22" s="21">
        <v>235</v>
      </c>
      <c r="K22" s="17">
        <v>437</v>
      </c>
      <c r="L22" s="18">
        <v>400</v>
      </c>
      <c r="M22" s="21">
        <v>837</v>
      </c>
      <c r="N22" s="17">
        <f t="shared" si="2"/>
        <v>2090</v>
      </c>
      <c r="O22" s="18">
        <f t="shared" si="2"/>
        <v>2476</v>
      </c>
      <c r="P22" s="18">
        <f t="shared" si="2"/>
        <v>4566</v>
      </c>
    </row>
    <row r="23" spans="1:16" s="7" customFormat="1" ht="12.75">
      <c r="A23" s="6" t="s">
        <v>5</v>
      </c>
      <c r="B23" s="14"/>
      <c r="C23" s="16"/>
      <c r="D23" s="31"/>
      <c r="E23" s="14"/>
      <c r="F23" s="16"/>
      <c r="G23" s="31"/>
      <c r="H23" s="14"/>
      <c r="I23" s="16"/>
      <c r="J23" s="31"/>
      <c r="K23" s="14"/>
      <c r="L23" s="16"/>
      <c r="M23" s="31"/>
      <c r="N23" s="14"/>
      <c r="O23" s="16"/>
      <c r="P23" s="16"/>
    </row>
    <row r="24" spans="1:16" ht="12.75">
      <c r="A24" s="7" t="s">
        <v>29</v>
      </c>
      <c r="B24" s="14">
        <v>738</v>
      </c>
      <c r="C24" s="16">
        <v>790</v>
      </c>
      <c r="D24" s="31">
        <v>1528</v>
      </c>
      <c r="E24" s="14">
        <v>629</v>
      </c>
      <c r="F24" s="16">
        <v>401</v>
      </c>
      <c r="G24" s="31">
        <v>1030</v>
      </c>
      <c r="H24" s="14">
        <v>58</v>
      </c>
      <c r="I24" s="16">
        <v>34</v>
      </c>
      <c r="J24" s="31">
        <v>92</v>
      </c>
      <c r="K24" s="14">
        <v>656</v>
      </c>
      <c r="L24" s="16">
        <v>618</v>
      </c>
      <c r="M24" s="31">
        <v>1274</v>
      </c>
      <c r="N24" s="14">
        <f aca="true" t="shared" si="3" ref="N24:P28">SUM(K24,H24,E24,B24)</f>
        <v>2081</v>
      </c>
      <c r="O24" s="16">
        <f t="shared" si="3"/>
        <v>1843</v>
      </c>
      <c r="P24" s="16">
        <f t="shared" si="3"/>
        <v>3924</v>
      </c>
    </row>
    <row r="25" spans="1:16" ht="12.75">
      <c r="A25" s="26" t="s">
        <v>30</v>
      </c>
      <c r="B25" s="14">
        <v>3664</v>
      </c>
      <c r="C25" s="15">
        <v>4942</v>
      </c>
      <c r="D25" s="31">
        <v>8606</v>
      </c>
      <c r="E25" s="14">
        <v>3861</v>
      </c>
      <c r="F25" s="15">
        <v>2962</v>
      </c>
      <c r="G25" s="31">
        <v>6823</v>
      </c>
      <c r="H25" s="14">
        <v>33</v>
      </c>
      <c r="I25" s="15">
        <v>89</v>
      </c>
      <c r="J25" s="31">
        <v>122</v>
      </c>
      <c r="K25" s="14">
        <v>2016</v>
      </c>
      <c r="L25" s="15">
        <v>1597</v>
      </c>
      <c r="M25" s="31">
        <v>3613</v>
      </c>
      <c r="N25" s="14">
        <f t="shared" si="3"/>
        <v>9574</v>
      </c>
      <c r="O25" s="15">
        <f t="shared" si="3"/>
        <v>9590</v>
      </c>
      <c r="P25" s="16">
        <f t="shared" si="3"/>
        <v>19164</v>
      </c>
    </row>
    <row r="26" spans="1:16" ht="12.75">
      <c r="A26" s="26" t="s">
        <v>31</v>
      </c>
      <c r="B26" s="14">
        <v>0</v>
      </c>
      <c r="C26" s="15">
        <v>0</v>
      </c>
      <c r="D26" s="31">
        <v>0</v>
      </c>
      <c r="E26" s="14">
        <v>155</v>
      </c>
      <c r="F26" s="15">
        <v>39</v>
      </c>
      <c r="G26" s="31">
        <v>194</v>
      </c>
      <c r="H26" s="14">
        <v>0</v>
      </c>
      <c r="I26" s="15">
        <v>0</v>
      </c>
      <c r="J26" s="31">
        <v>0</v>
      </c>
      <c r="K26" s="14">
        <v>79</v>
      </c>
      <c r="L26" s="15">
        <v>21</v>
      </c>
      <c r="M26" s="31">
        <v>100</v>
      </c>
      <c r="N26" s="14">
        <f t="shared" si="3"/>
        <v>234</v>
      </c>
      <c r="O26" s="15">
        <f t="shared" si="3"/>
        <v>60</v>
      </c>
      <c r="P26" s="16">
        <f t="shared" si="3"/>
        <v>294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43</v>
      </c>
      <c r="I27" s="15">
        <v>80</v>
      </c>
      <c r="J27" s="31">
        <v>123</v>
      </c>
      <c r="K27" s="14">
        <v>0</v>
      </c>
      <c r="L27" s="15">
        <v>0</v>
      </c>
      <c r="M27" s="31">
        <v>0</v>
      </c>
      <c r="N27" s="14">
        <f t="shared" si="3"/>
        <v>43</v>
      </c>
      <c r="O27" s="15">
        <f t="shared" si="3"/>
        <v>80</v>
      </c>
      <c r="P27" s="16">
        <f t="shared" si="3"/>
        <v>123</v>
      </c>
    </row>
    <row r="28" spans="1:16" s="6" customFormat="1" ht="12.75">
      <c r="A28" s="10" t="s">
        <v>18</v>
      </c>
      <c r="B28" s="17">
        <v>4402</v>
      </c>
      <c r="C28" s="18">
        <v>5732</v>
      </c>
      <c r="D28" s="21">
        <v>10134</v>
      </c>
      <c r="E28" s="17">
        <v>4645</v>
      </c>
      <c r="F28" s="18">
        <v>3402</v>
      </c>
      <c r="G28" s="21">
        <v>8047</v>
      </c>
      <c r="H28" s="17">
        <v>134</v>
      </c>
      <c r="I28" s="18">
        <v>203</v>
      </c>
      <c r="J28" s="21">
        <v>337</v>
      </c>
      <c r="K28" s="17">
        <v>2751</v>
      </c>
      <c r="L28" s="18">
        <v>2236</v>
      </c>
      <c r="M28" s="21">
        <v>4987</v>
      </c>
      <c r="N28" s="17">
        <f t="shared" si="3"/>
        <v>11932</v>
      </c>
      <c r="O28" s="18">
        <f t="shared" si="3"/>
        <v>11573</v>
      </c>
      <c r="P28" s="18">
        <f t="shared" si="3"/>
        <v>23505</v>
      </c>
    </row>
    <row r="29" spans="1:16" s="7" customFormat="1" ht="12.75">
      <c r="A29" s="6" t="s">
        <v>6</v>
      </c>
      <c r="B29" s="14"/>
      <c r="C29" s="16"/>
      <c r="D29" s="31"/>
      <c r="E29" s="14"/>
      <c r="F29" s="16"/>
      <c r="G29" s="31"/>
      <c r="H29" s="14"/>
      <c r="I29" s="16"/>
      <c r="J29" s="31"/>
      <c r="K29" s="14"/>
      <c r="L29" s="16"/>
      <c r="M29" s="31"/>
      <c r="N29" s="14"/>
      <c r="O29" s="16"/>
      <c r="P29" s="16"/>
    </row>
    <row r="30" spans="1:16" ht="12.75">
      <c r="A30" s="7" t="s">
        <v>29</v>
      </c>
      <c r="B30" s="14">
        <v>1551</v>
      </c>
      <c r="C30" s="16">
        <v>1684</v>
      </c>
      <c r="D30" s="31">
        <v>3235</v>
      </c>
      <c r="E30" s="14">
        <v>893</v>
      </c>
      <c r="F30" s="16">
        <v>619</v>
      </c>
      <c r="G30" s="31">
        <v>1512</v>
      </c>
      <c r="H30" s="14">
        <v>43</v>
      </c>
      <c r="I30" s="16">
        <v>62</v>
      </c>
      <c r="J30" s="31">
        <v>105</v>
      </c>
      <c r="K30" s="14">
        <v>1011</v>
      </c>
      <c r="L30" s="16">
        <v>750</v>
      </c>
      <c r="M30" s="31">
        <v>1761</v>
      </c>
      <c r="N30" s="14">
        <f aca="true" t="shared" si="4" ref="N30:P34">SUM(K30,H30,E30,B30)</f>
        <v>3498</v>
      </c>
      <c r="O30" s="16">
        <f t="shared" si="4"/>
        <v>3115</v>
      </c>
      <c r="P30" s="16">
        <f t="shared" si="4"/>
        <v>6613</v>
      </c>
    </row>
    <row r="31" spans="1:16" ht="12.75">
      <c r="A31" s="26" t="s">
        <v>30</v>
      </c>
      <c r="B31" s="14">
        <v>4985</v>
      </c>
      <c r="C31" s="15">
        <v>6365</v>
      </c>
      <c r="D31" s="31">
        <v>11350</v>
      </c>
      <c r="E31" s="14">
        <v>3633</v>
      </c>
      <c r="F31" s="15">
        <v>2990</v>
      </c>
      <c r="G31" s="31">
        <v>6623</v>
      </c>
      <c r="H31" s="14">
        <v>96</v>
      </c>
      <c r="I31" s="15">
        <v>187</v>
      </c>
      <c r="J31" s="31">
        <v>283</v>
      </c>
      <c r="K31" s="14">
        <v>2165</v>
      </c>
      <c r="L31" s="15">
        <v>1658</v>
      </c>
      <c r="M31" s="31">
        <v>3823</v>
      </c>
      <c r="N31" s="14">
        <f t="shared" si="4"/>
        <v>10879</v>
      </c>
      <c r="O31" s="15">
        <f t="shared" si="4"/>
        <v>11200</v>
      </c>
      <c r="P31" s="16">
        <f t="shared" si="4"/>
        <v>22079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343</v>
      </c>
      <c r="F32" s="15">
        <v>78</v>
      </c>
      <c r="G32" s="31">
        <v>421</v>
      </c>
      <c r="H32" s="14">
        <v>0</v>
      </c>
      <c r="I32" s="15">
        <v>0</v>
      </c>
      <c r="J32" s="31">
        <v>0</v>
      </c>
      <c r="K32" s="14">
        <v>353</v>
      </c>
      <c r="L32" s="15">
        <v>179</v>
      </c>
      <c r="M32" s="31">
        <v>532</v>
      </c>
      <c r="N32" s="14">
        <f t="shared" si="4"/>
        <v>696</v>
      </c>
      <c r="O32" s="15">
        <f t="shared" si="4"/>
        <v>257</v>
      </c>
      <c r="P32" s="16">
        <f t="shared" si="4"/>
        <v>953</v>
      </c>
    </row>
    <row r="33" spans="1:16" ht="12.75">
      <c r="A33" s="26" t="s">
        <v>32</v>
      </c>
      <c r="B33" s="14">
        <v>144</v>
      </c>
      <c r="C33" s="15">
        <v>187</v>
      </c>
      <c r="D33" s="31">
        <v>331</v>
      </c>
      <c r="E33" s="14">
        <v>174</v>
      </c>
      <c r="F33" s="15">
        <v>39</v>
      </c>
      <c r="G33" s="31">
        <v>213</v>
      </c>
      <c r="H33" s="14">
        <v>66</v>
      </c>
      <c r="I33" s="15">
        <v>140</v>
      </c>
      <c r="J33" s="31">
        <v>206</v>
      </c>
      <c r="K33" s="14">
        <v>226</v>
      </c>
      <c r="L33" s="15">
        <v>86</v>
      </c>
      <c r="M33" s="31">
        <v>312</v>
      </c>
      <c r="N33" s="14">
        <f t="shared" si="4"/>
        <v>610</v>
      </c>
      <c r="O33" s="15">
        <f t="shared" si="4"/>
        <v>452</v>
      </c>
      <c r="P33" s="16">
        <f t="shared" si="4"/>
        <v>1062</v>
      </c>
    </row>
    <row r="34" spans="1:16" s="6" customFormat="1" ht="12.75">
      <c r="A34" s="10" t="s">
        <v>18</v>
      </c>
      <c r="B34" s="17">
        <v>6680</v>
      </c>
      <c r="C34" s="18">
        <v>8236</v>
      </c>
      <c r="D34" s="21">
        <v>14916</v>
      </c>
      <c r="E34" s="17">
        <v>5043</v>
      </c>
      <c r="F34" s="18">
        <v>3726</v>
      </c>
      <c r="G34" s="21">
        <v>8769</v>
      </c>
      <c r="H34" s="17">
        <v>205</v>
      </c>
      <c r="I34" s="18">
        <v>389</v>
      </c>
      <c r="J34" s="21">
        <v>594</v>
      </c>
      <c r="K34" s="17">
        <v>3755</v>
      </c>
      <c r="L34" s="18">
        <v>2673</v>
      </c>
      <c r="M34" s="21">
        <v>6428</v>
      </c>
      <c r="N34" s="17">
        <f t="shared" si="4"/>
        <v>15683</v>
      </c>
      <c r="O34" s="18">
        <f t="shared" si="4"/>
        <v>15024</v>
      </c>
      <c r="P34" s="18">
        <f t="shared" si="4"/>
        <v>30707</v>
      </c>
    </row>
    <row r="35" spans="1:16" s="7" customFormat="1" ht="12.75">
      <c r="A35" s="41" t="s">
        <v>7</v>
      </c>
      <c r="B35" s="14"/>
      <c r="C35" s="16"/>
      <c r="D35" s="31"/>
      <c r="E35" s="14"/>
      <c r="F35" s="16"/>
      <c r="G35" s="31"/>
      <c r="H35" s="14"/>
      <c r="I35" s="16"/>
      <c r="J35" s="31"/>
      <c r="K35" s="14"/>
      <c r="L35" s="16"/>
      <c r="M35" s="31"/>
      <c r="N35" s="14"/>
      <c r="O35" s="16"/>
      <c r="P35" s="16"/>
    </row>
    <row r="36" spans="1:16" ht="12.75">
      <c r="A36" s="7" t="s">
        <v>29</v>
      </c>
      <c r="B36" s="14">
        <v>473</v>
      </c>
      <c r="C36" s="16">
        <v>577</v>
      </c>
      <c r="D36" s="31">
        <v>1050</v>
      </c>
      <c r="E36" s="14">
        <v>463</v>
      </c>
      <c r="F36" s="16">
        <v>365</v>
      </c>
      <c r="G36" s="31">
        <v>828</v>
      </c>
      <c r="H36" s="14">
        <v>0</v>
      </c>
      <c r="I36" s="16">
        <v>0</v>
      </c>
      <c r="J36" s="31">
        <v>0</v>
      </c>
      <c r="K36" s="14">
        <v>572</v>
      </c>
      <c r="L36" s="16">
        <v>510</v>
      </c>
      <c r="M36" s="31">
        <v>1082</v>
      </c>
      <c r="N36" s="14">
        <f aca="true" t="shared" si="5" ref="N36:P40">SUM(K36,H36,E36,B36)</f>
        <v>1508</v>
      </c>
      <c r="O36" s="16">
        <f t="shared" si="5"/>
        <v>1452</v>
      </c>
      <c r="P36" s="16">
        <f t="shared" si="5"/>
        <v>2960</v>
      </c>
    </row>
    <row r="37" spans="1:16" ht="12.75">
      <c r="A37" s="26" t="s">
        <v>30</v>
      </c>
      <c r="B37" s="14">
        <v>2550</v>
      </c>
      <c r="C37" s="15">
        <v>3471</v>
      </c>
      <c r="D37" s="31">
        <v>6021</v>
      </c>
      <c r="E37" s="14">
        <v>2639</v>
      </c>
      <c r="F37" s="15">
        <v>1747</v>
      </c>
      <c r="G37" s="31">
        <v>4386</v>
      </c>
      <c r="H37" s="14">
        <v>88</v>
      </c>
      <c r="I37" s="15">
        <v>122</v>
      </c>
      <c r="J37" s="31">
        <v>210</v>
      </c>
      <c r="K37" s="14">
        <v>1859</v>
      </c>
      <c r="L37" s="15">
        <v>1251</v>
      </c>
      <c r="M37" s="31">
        <v>3110</v>
      </c>
      <c r="N37" s="14">
        <f t="shared" si="5"/>
        <v>7136</v>
      </c>
      <c r="O37" s="15">
        <f t="shared" si="5"/>
        <v>6591</v>
      </c>
      <c r="P37" s="16">
        <f t="shared" si="5"/>
        <v>13727</v>
      </c>
    </row>
    <row r="38" spans="1:16" ht="12.75">
      <c r="A38" s="26" t="s">
        <v>31</v>
      </c>
      <c r="B38" s="14">
        <v>98</v>
      </c>
      <c r="C38" s="15">
        <v>119</v>
      </c>
      <c r="D38" s="31">
        <v>217</v>
      </c>
      <c r="E38" s="14">
        <v>276</v>
      </c>
      <c r="F38" s="15">
        <v>107</v>
      </c>
      <c r="G38" s="31">
        <v>383</v>
      </c>
      <c r="H38" s="14">
        <v>104</v>
      </c>
      <c r="I38" s="15">
        <v>197</v>
      </c>
      <c r="J38" s="31">
        <v>301</v>
      </c>
      <c r="K38" s="14">
        <v>216</v>
      </c>
      <c r="L38" s="15">
        <v>58</v>
      </c>
      <c r="M38" s="31">
        <v>274</v>
      </c>
      <c r="N38" s="14">
        <f t="shared" si="5"/>
        <v>694</v>
      </c>
      <c r="O38" s="15">
        <f t="shared" si="5"/>
        <v>481</v>
      </c>
      <c r="P38" s="16">
        <f t="shared" si="5"/>
        <v>1175</v>
      </c>
    </row>
    <row r="39" spans="1:16" ht="12.75">
      <c r="A39" s="26" t="s">
        <v>32</v>
      </c>
      <c r="B39" s="14">
        <v>147</v>
      </c>
      <c r="C39" s="15">
        <v>175</v>
      </c>
      <c r="D39" s="31">
        <v>322</v>
      </c>
      <c r="E39" s="14">
        <v>16</v>
      </c>
      <c r="F39" s="15">
        <v>9</v>
      </c>
      <c r="G39" s="31">
        <v>25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14">
        <f t="shared" si="5"/>
        <v>163</v>
      </c>
      <c r="O39" s="15">
        <f t="shared" si="5"/>
        <v>184</v>
      </c>
      <c r="P39" s="16">
        <f t="shared" si="5"/>
        <v>347</v>
      </c>
    </row>
    <row r="40" spans="1:16" s="6" customFormat="1" ht="12.75">
      <c r="A40" s="10" t="s">
        <v>18</v>
      </c>
      <c r="B40" s="17">
        <v>3268</v>
      </c>
      <c r="C40" s="18">
        <v>4342</v>
      </c>
      <c r="D40" s="21">
        <v>7610</v>
      </c>
      <c r="E40" s="17">
        <v>3394</v>
      </c>
      <c r="F40" s="18">
        <v>2228</v>
      </c>
      <c r="G40" s="21">
        <v>5622</v>
      </c>
      <c r="H40" s="17">
        <v>192</v>
      </c>
      <c r="I40" s="18">
        <v>319</v>
      </c>
      <c r="J40" s="21">
        <v>511</v>
      </c>
      <c r="K40" s="17">
        <v>2647</v>
      </c>
      <c r="L40" s="18">
        <v>1819</v>
      </c>
      <c r="M40" s="21">
        <v>4466</v>
      </c>
      <c r="N40" s="17">
        <f t="shared" si="5"/>
        <v>9501</v>
      </c>
      <c r="O40" s="18">
        <f t="shared" si="5"/>
        <v>8708</v>
      </c>
      <c r="P40" s="18">
        <f t="shared" si="5"/>
        <v>18209</v>
      </c>
    </row>
    <row r="41" spans="1:16" s="7" customFormat="1" ht="12.75">
      <c r="A41" s="39" t="s">
        <v>28</v>
      </c>
      <c r="B41" s="12"/>
      <c r="C41" s="13"/>
      <c r="D41" s="37"/>
      <c r="E41" s="12"/>
      <c r="F41" s="13"/>
      <c r="G41" s="37"/>
      <c r="H41" s="12"/>
      <c r="I41" s="13"/>
      <c r="J41" s="37"/>
      <c r="K41" s="12"/>
      <c r="L41" s="13"/>
      <c r="M41" s="37"/>
      <c r="N41" s="12"/>
      <c r="O41" s="13"/>
      <c r="P41" s="13"/>
    </row>
    <row r="42" spans="1:16" ht="12.75">
      <c r="A42" s="7" t="s">
        <v>29</v>
      </c>
      <c r="B42" s="14">
        <f>SUM(B36,B30,B24,B19,B13,B7)</f>
        <v>5512</v>
      </c>
      <c r="C42" s="16">
        <f aca="true" t="shared" si="6" ref="C42:M42">SUM(C36,C30,C24,C19,C13,C7)</f>
        <v>6431</v>
      </c>
      <c r="D42" s="31">
        <f t="shared" si="6"/>
        <v>11943</v>
      </c>
      <c r="E42" s="14">
        <f t="shared" si="6"/>
        <v>3435</v>
      </c>
      <c r="F42" s="16">
        <f t="shared" si="6"/>
        <v>2353</v>
      </c>
      <c r="G42" s="31">
        <f t="shared" si="6"/>
        <v>5788</v>
      </c>
      <c r="H42" s="14">
        <f t="shared" si="6"/>
        <v>248</v>
      </c>
      <c r="I42" s="16">
        <f t="shared" si="6"/>
        <v>395</v>
      </c>
      <c r="J42" s="31">
        <f t="shared" si="6"/>
        <v>643</v>
      </c>
      <c r="K42" s="14">
        <f t="shared" si="6"/>
        <v>3895</v>
      </c>
      <c r="L42" s="16">
        <f t="shared" si="6"/>
        <v>3280</v>
      </c>
      <c r="M42" s="31">
        <f t="shared" si="6"/>
        <v>7175</v>
      </c>
      <c r="N42" s="14">
        <f aca="true" t="shared" si="7" ref="N42:P46">SUM(K42,H42,E42,B42)</f>
        <v>13090</v>
      </c>
      <c r="O42" s="16">
        <f t="shared" si="7"/>
        <v>12459</v>
      </c>
      <c r="P42" s="16">
        <f t="shared" si="7"/>
        <v>25549</v>
      </c>
    </row>
    <row r="43" spans="1:16" ht="12.75">
      <c r="A43" s="26" t="s">
        <v>30</v>
      </c>
      <c r="B43" s="14">
        <f>SUM(B8,B14,B20,B25,B31,B37)</f>
        <v>21661</v>
      </c>
      <c r="C43" s="15">
        <f aca="true" t="shared" si="8" ref="C43:M43">SUM(C8,C14,C20,C25,C31,C37)</f>
        <v>27479</v>
      </c>
      <c r="D43" s="31">
        <f t="shared" si="8"/>
        <v>49140</v>
      </c>
      <c r="E43" s="14">
        <f t="shared" si="8"/>
        <v>17084</v>
      </c>
      <c r="F43" s="15">
        <f t="shared" si="8"/>
        <v>13254</v>
      </c>
      <c r="G43" s="31">
        <f t="shared" si="8"/>
        <v>30338</v>
      </c>
      <c r="H43" s="14">
        <f t="shared" si="8"/>
        <v>449</v>
      </c>
      <c r="I43" s="15">
        <f t="shared" si="8"/>
        <v>852</v>
      </c>
      <c r="J43" s="31">
        <f t="shared" si="8"/>
        <v>1301</v>
      </c>
      <c r="K43" s="14">
        <f t="shared" si="8"/>
        <v>10019</v>
      </c>
      <c r="L43" s="15">
        <f t="shared" si="8"/>
        <v>7936</v>
      </c>
      <c r="M43" s="31">
        <f t="shared" si="8"/>
        <v>17955</v>
      </c>
      <c r="N43" s="14">
        <f t="shared" si="7"/>
        <v>49213</v>
      </c>
      <c r="O43" s="15">
        <f t="shared" si="7"/>
        <v>49521</v>
      </c>
      <c r="P43" s="16">
        <f t="shared" si="7"/>
        <v>98734</v>
      </c>
    </row>
    <row r="44" spans="1:16" ht="12.75">
      <c r="A44" s="26" t="s">
        <v>31</v>
      </c>
      <c r="B44" s="14">
        <f>SUM(B9,B15,B26,B32,B38)</f>
        <v>129</v>
      </c>
      <c r="C44" s="15">
        <f aca="true" t="shared" si="9" ref="C44:M44">SUM(C9,C15,C26,C32,C38)</f>
        <v>151</v>
      </c>
      <c r="D44" s="31">
        <f t="shared" si="9"/>
        <v>280</v>
      </c>
      <c r="E44" s="14">
        <f t="shared" si="9"/>
        <v>1283</v>
      </c>
      <c r="F44" s="15">
        <f t="shared" si="9"/>
        <v>451</v>
      </c>
      <c r="G44" s="31">
        <f t="shared" si="9"/>
        <v>1734</v>
      </c>
      <c r="H44" s="14">
        <f t="shared" si="9"/>
        <v>129</v>
      </c>
      <c r="I44" s="15">
        <f t="shared" si="9"/>
        <v>275</v>
      </c>
      <c r="J44" s="31">
        <f t="shared" si="9"/>
        <v>404</v>
      </c>
      <c r="K44" s="14">
        <f t="shared" si="9"/>
        <v>1259</v>
      </c>
      <c r="L44" s="15">
        <f t="shared" si="9"/>
        <v>568</v>
      </c>
      <c r="M44" s="31">
        <f t="shared" si="9"/>
        <v>1827</v>
      </c>
      <c r="N44" s="14">
        <f t="shared" si="7"/>
        <v>2800</v>
      </c>
      <c r="O44" s="15">
        <f t="shared" si="7"/>
        <v>1445</v>
      </c>
      <c r="P44" s="16">
        <f t="shared" si="7"/>
        <v>4245</v>
      </c>
    </row>
    <row r="45" spans="1:16" ht="12.75">
      <c r="A45" s="26" t="s">
        <v>32</v>
      </c>
      <c r="B45" s="14">
        <f>SUM(B10,B16,B21,B27,B33,B39)</f>
        <v>631</v>
      </c>
      <c r="C45" s="15">
        <f aca="true" t="shared" si="10" ref="C45:M45">SUM(C10,C16,C21,C27,C33,C39)</f>
        <v>786</v>
      </c>
      <c r="D45" s="31">
        <f t="shared" si="10"/>
        <v>1417</v>
      </c>
      <c r="E45" s="14">
        <f t="shared" si="10"/>
        <v>1337</v>
      </c>
      <c r="F45" s="15">
        <f t="shared" si="10"/>
        <v>430</v>
      </c>
      <c r="G45" s="31">
        <f t="shared" si="10"/>
        <v>1767</v>
      </c>
      <c r="H45" s="14">
        <f t="shared" si="10"/>
        <v>157</v>
      </c>
      <c r="I45" s="15">
        <f t="shared" si="10"/>
        <v>267</v>
      </c>
      <c r="J45" s="31">
        <f t="shared" si="10"/>
        <v>424</v>
      </c>
      <c r="K45" s="14">
        <f t="shared" si="10"/>
        <v>1374</v>
      </c>
      <c r="L45" s="15">
        <f t="shared" si="10"/>
        <v>680</v>
      </c>
      <c r="M45" s="31">
        <f t="shared" si="10"/>
        <v>2054</v>
      </c>
      <c r="N45" s="14">
        <f t="shared" si="7"/>
        <v>3499</v>
      </c>
      <c r="O45" s="15">
        <f t="shared" si="7"/>
        <v>2163</v>
      </c>
      <c r="P45" s="16">
        <f t="shared" si="7"/>
        <v>5662</v>
      </c>
    </row>
    <row r="46" spans="1:16" s="19" customFormat="1" ht="12.75">
      <c r="A46" s="10" t="s">
        <v>18</v>
      </c>
      <c r="B46" s="20">
        <f>SUM(B42:B45)</f>
        <v>27933</v>
      </c>
      <c r="C46" s="21">
        <f aca="true" t="shared" si="11" ref="C46:M46">SUM(C42:C45)</f>
        <v>34847</v>
      </c>
      <c r="D46" s="21">
        <f t="shared" si="11"/>
        <v>62780</v>
      </c>
      <c r="E46" s="20">
        <f t="shared" si="11"/>
        <v>23139</v>
      </c>
      <c r="F46" s="21">
        <f t="shared" si="11"/>
        <v>16488</v>
      </c>
      <c r="G46" s="21">
        <f t="shared" si="11"/>
        <v>39627</v>
      </c>
      <c r="H46" s="20">
        <f t="shared" si="11"/>
        <v>983</v>
      </c>
      <c r="I46" s="21">
        <f t="shared" si="11"/>
        <v>1789</v>
      </c>
      <c r="J46" s="21">
        <f t="shared" si="11"/>
        <v>2772</v>
      </c>
      <c r="K46" s="20">
        <f t="shared" si="11"/>
        <v>16547</v>
      </c>
      <c r="L46" s="21">
        <f t="shared" si="11"/>
        <v>12464</v>
      </c>
      <c r="M46" s="21">
        <f t="shared" si="11"/>
        <v>29011</v>
      </c>
      <c r="N46" s="20">
        <f t="shared" si="7"/>
        <v>68602</v>
      </c>
      <c r="O46" s="21">
        <f t="shared" si="7"/>
        <v>65588</v>
      </c>
      <c r="P46" s="21">
        <f t="shared" si="7"/>
        <v>134190</v>
      </c>
    </row>
    <row r="47" ht="12.75">
      <c r="M47" s="86"/>
    </row>
    <row r="48" ht="12.75">
      <c r="M48" s="16"/>
    </row>
    <row r="64" ht="12.75">
      <c r="D64" s="95"/>
    </row>
    <row r="65" spans="4:11" ht="12.75">
      <c r="D65" s="95"/>
      <c r="I65" s="95"/>
      <c r="J65" s="95"/>
      <c r="K65" s="95"/>
    </row>
    <row r="70" spans="9:11" ht="12.75">
      <c r="I70" s="95"/>
      <c r="J70" s="95"/>
      <c r="K70" s="95"/>
    </row>
    <row r="75" spans="4:11" ht="12.75">
      <c r="D75" s="95"/>
      <c r="I75" s="95"/>
      <c r="J75" s="95"/>
      <c r="K75" s="95"/>
    </row>
    <row r="76" spans="4:14" ht="12.75">
      <c r="D76" s="95"/>
      <c r="G76" s="95"/>
      <c r="H76" s="95"/>
      <c r="M76" s="95"/>
      <c r="N76" s="95"/>
    </row>
    <row r="81" spans="4:11" ht="12.75">
      <c r="D81" s="95"/>
      <c r="I81" s="95"/>
      <c r="J81" s="95"/>
      <c r="K81" s="95"/>
    </row>
    <row r="85" spans="9:11" ht="12.75">
      <c r="I85" s="95"/>
      <c r="J85" s="95"/>
      <c r="K85" s="95"/>
    </row>
    <row r="88" spans="9:14" ht="12.75">
      <c r="I88" s="95"/>
      <c r="J88" s="95"/>
      <c r="K88" s="95"/>
      <c r="L88" s="95"/>
      <c r="M88" s="95"/>
      <c r="N88" s="95"/>
    </row>
  </sheetData>
  <sheetProtection/>
  <mergeCells count="6">
    <mergeCell ref="N4:P4"/>
    <mergeCell ref="A2:P2"/>
    <mergeCell ref="E4:G4"/>
    <mergeCell ref="B4:D4"/>
    <mergeCell ref="K4:M4"/>
    <mergeCell ref="H4:J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5.42187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7109375" style="7" customWidth="1"/>
    <col min="14" max="15" width="8.57421875" style="0" customWidth="1"/>
    <col min="16" max="16" width="8.57421875" style="7" customWidth="1"/>
    <col min="17" max="18" width="11.421875" style="0" customWidth="1"/>
    <col min="19" max="19" width="9.57421875" style="0" customWidth="1"/>
    <col min="20" max="20" width="16.00390625" style="0" customWidth="1"/>
    <col min="21" max="21" width="10.57421875" style="0" customWidth="1"/>
  </cols>
  <sheetData>
    <row r="1" ht="12.75">
      <c r="A1" s="6" t="s">
        <v>89</v>
      </c>
    </row>
    <row r="2" spans="1:16" ht="12.75">
      <c r="A2" s="174" t="s">
        <v>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ht="13.5" thickBot="1"/>
    <row r="4" spans="1:16" ht="12.75">
      <c r="A4" s="36"/>
      <c r="B4" s="198" t="s">
        <v>33</v>
      </c>
      <c r="C4" s="199"/>
      <c r="D4" s="200"/>
      <c r="E4" s="198" t="s">
        <v>34</v>
      </c>
      <c r="F4" s="199"/>
      <c r="G4" s="200"/>
      <c r="H4" s="198" t="s">
        <v>36</v>
      </c>
      <c r="I4" s="199"/>
      <c r="J4" s="200"/>
      <c r="K4" s="198" t="s">
        <v>35</v>
      </c>
      <c r="L4" s="199"/>
      <c r="M4" s="200"/>
      <c r="N4" s="198" t="s">
        <v>27</v>
      </c>
      <c r="O4" s="199"/>
      <c r="P4" s="199"/>
    </row>
    <row r="5" spans="1:16" ht="12.75">
      <c r="A5" s="22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7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26" t="s">
        <v>29</v>
      </c>
      <c r="B7" s="14">
        <v>973</v>
      </c>
      <c r="C7" s="16">
        <v>1125</v>
      </c>
      <c r="D7" s="31">
        <v>2098</v>
      </c>
      <c r="E7" s="14">
        <v>761</v>
      </c>
      <c r="F7" s="16">
        <v>702</v>
      </c>
      <c r="G7" s="31">
        <v>1463</v>
      </c>
      <c r="H7" s="14">
        <v>118</v>
      </c>
      <c r="I7" s="16">
        <v>242</v>
      </c>
      <c r="J7" s="31">
        <v>360</v>
      </c>
      <c r="K7" s="14">
        <v>1154</v>
      </c>
      <c r="L7" s="16">
        <v>1064</v>
      </c>
      <c r="M7" s="31">
        <v>2218</v>
      </c>
      <c r="N7" s="32">
        <f aca="true" t="shared" si="0" ref="N7:P11">SUM(K7,H7,E7,B7)</f>
        <v>3006</v>
      </c>
      <c r="O7" s="31">
        <f t="shared" si="0"/>
        <v>3133</v>
      </c>
      <c r="P7" s="31">
        <f t="shared" si="0"/>
        <v>6139</v>
      </c>
    </row>
    <row r="8" spans="1:16" ht="12.75">
      <c r="A8" s="26" t="s">
        <v>30</v>
      </c>
      <c r="B8" s="14">
        <v>4618</v>
      </c>
      <c r="C8" s="15">
        <v>6246</v>
      </c>
      <c r="D8" s="31">
        <v>10864</v>
      </c>
      <c r="E8" s="14">
        <v>5137</v>
      </c>
      <c r="F8" s="15">
        <v>4783</v>
      </c>
      <c r="G8" s="31">
        <v>9920</v>
      </c>
      <c r="H8" s="14">
        <v>179</v>
      </c>
      <c r="I8" s="15">
        <v>388</v>
      </c>
      <c r="J8" s="31">
        <v>567</v>
      </c>
      <c r="K8" s="14">
        <v>3833</v>
      </c>
      <c r="L8" s="15">
        <v>3787</v>
      </c>
      <c r="M8" s="31">
        <v>7620</v>
      </c>
      <c r="N8" s="32">
        <f t="shared" si="0"/>
        <v>13767</v>
      </c>
      <c r="O8" s="33">
        <f t="shared" si="0"/>
        <v>15204</v>
      </c>
      <c r="P8" s="16">
        <f t="shared" si="0"/>
        <v>28971</v>
      </c>
    </row>
    <row r="9" spans="1:16" ht="12.75">
      <c r="A9" s="26" t="s">
        <v>31</v>
      </c>
      <c r="B9" s="14">
        <v>9</v>
      </c>
      <c r="C9" s="15">
        <v>15</v>
      </c>
      <c r="D9" s="31">
        <v>24</v>
      </c>
      <c r="E9" s="14">
        <v>533</v>
      </c>
      <c r="F9" s="15">
        <v>212</v>
      </c>
      <c r="G9" s="31">
        <v>745</v>
      </c>
      <c r="H9" s="14">
        <v>5</v>
      </c>
      <c r="I9" s="15">
        <v>11</v>
      </c>
      <c r="J9" s="31">
        <v>16</v>
      </c>
      <c r="K9" s="14">
        <v>742</v>
      </c>
      <c r="L9" s="15">
        <v>374</v>
      </c>
      <c r="M9" s="31">
        <v>1116</v>
      </c>
      <c r="N9" s="32">
        <f t="shared" si="0"/>
        <v>1289</v>
      </c>
      <c r="O9" s="33">
        <f t="shared" si="0"/>
        <v>612</v>
      </c>
      <c r="P9" s="16">
        <f t="shared" si="0"/>
        <v>1901</v>
      </c>
    </row>
    <row r="10" spans="1:16" ht="12.75">
      <c r="A10" s="26" t="s">
        <v>32</v>
      </c>
      <c r="B10" s="14">
        <v>221</v>
      </c>
      <c r="C10" s="15">
        <v>281</v>
      </c>
      <c r="D10" s="31">
        <v>502</v>
      </c>
      <c r="E10" s="14">
        <v>920</v>
      </c>
      <c r="F10" s="15">
        <v>335</v>
      </c>
      <c r="G10" s="31">
        <v>1255</v>
      </c>
      <c r="H10" s="14">
        <v>29</v>
      </c>
      <c r="I10" s="15">
        <v>79</v>
      </c>
      <c r="J10" s="31">
        <v>108</v>
      </c>
      <c r="K10" s="14">
        <v>1095</v>
      </c>
      <c r="L10" s="15">
        <v>653</v>
      </c>
      <c r="M10" s="31">
        <v>1748</v>
      </c>
      <c r="N10" s="32">
        <f t="shared" si="0"/>
        <v>2265</v>
      </c>
      <c r="O10" s="33">
        <f t="shared" si="0"/>
        <v>1348</v>
      </c>
      <c r="P10" s="16">
        <f t="shared" si="0"/>
        <v>3613</v>
      </c>
    </row>
    <row r="11" spans="1:16" s="19" customFormat="1" ht="12.75">
      <c r="A11" s="10" t="s">
        <v>18</v>
      </c>
      <c r="B11" s="20">
        <v>5821</v>
      </c>
      <c r="C11" s="21">
        <v>7667</v>
      </c>
      <c r="D11" s="21">
        <v>13488</v>
      </c>
      <c r="E11" s="20">
        <v>7351</v>
      </c>
      <c r="F11" s="21">
        <v>6032</v>
      </c>
      <c r="G11" s="21">
        <v>13383</v>
      </c>
      <c r="H11" s="20">
        <v>331</v>
      </c>
      <c r="I11" s="21">
        <v>720</v>
      </c>
      <c r="J11" s="21">
        <v>1051</v>
      </c>
      <c r="K11" s="20">
        <v>6824</v>
      </c>
      <c r="L11" s="21">
        <v>5878</v>
      </c>
      <c r="M11" s="21">
        <v>12702</v>
      </c>
      <c r="N11" s="20">
        <f t="shared" si="0"/>
        <v>20327</v>
      </c>
      <c r="O11" s="21">
        <f t="shared" si="0"/>
        <v>20297</v>
      </c>
      <c r="P11" s="21">
        <f t="shared" si="0"/>
        <v>40624</v>
      </c>
    </row>
    <row r="12" spans="1:16" s="19" customFormat="1" ht="12.75">
      <c r="A12" s="41" t="s">
        <v>3</v>
      </c>
      <c r="B12" s="35"/>
      <c r="C12" s="34"/>
      <c r="D12" s="34"/>
      <c r="E12" s="35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</row>
    <row r="13" spans="1:16" ht="12.75">
      <c r="A13" s="26" t="s">
        <v>29</v>
      </c>
      <c r="B13" s="14">
        <v>808</v>
      </c>
      <c r="C13" s="16">
        <v>1125</v>
      </c>
      <c r="D13" s="31">
        <v>1933</v>
      </c>
      <c r="E13" s="14">
        <v>659</v>
      </c>
      <c r="F13" s="16">
        <v>431</v>
      </c>
      <c r="G13" s="31">
        <v>1090</v>
      </c>
      <c r="H13" s="14">
        <v>3</v>
      </c>
      <c r="I13" s="16">
        <v>12</v>
      </c>
      <c r="J13" s="31">
        <v>15</v>
      </c>
      <c r="K13" s="14">
        <v>820</v>
      </c>
      <c r="L13" s="16">
        <v>632</v>
      </c>
      <c r="M13" s="31">
        <v>1452</v>
      </c>
      <c r="N13" s="32">
        <f aca="true" t="shared" si="1" ref="N13:P17">SUM(K13,H13,E13,B13)</f>
        <v>2290</v>
      </c>
      <c r="O13" s="31">
        <f t="shared" si="1"/>
        <v>2200</v>
      </c>
      <c r="P13" s="16">
        <f t="shared" si="1"/>
        <v>4490</v>
      </c>
    </row>
    <row r="14" spans="1:16" ht="12.75">
      <c r="A14" s="26" t="s">
        <v>30</v>
      </c>
      <c r="B14" s="14">
        <v>3143</v>
      </c>
      <c r="C14" s="15">
        <v>4005</v>
      </c>
      <c r="D14" s="31">
        <v>7148</v>
      </c>
      <c r="E14" s="14">
        <v>2762</v>
      </c>
      <c r="F14" s="15">
        <v>1910</v>
      </c>
      <c r="G14" s="31">
        <v>4672</v>
      </c>
      <c r="H14" s="14">
        <v>38</v>
      </c>
      <c r="I14" s="15">
        <v>80</v>
      </c>
      <c r="J14" s="31">
        <v>118</v>
      </c>
      <c r="K14" s="14">
        <v>1390</v>
      </c>
      <c r="L14" s="15">
        <v>1324</v>
      </c>
      <c r="M14" s="31">
        <v>2714</v>
      </c>
      <c r="N14" s="32">
        <f t="shared" si="1"/>
        <v>7333</v>
      </c>
      <c r="O14" s="33">
        <f t="shared" si="1"/>
        <v>7319</v>
      </c>
      <c r="P14" s="16">
        <f t="shared" si="1"/>
        <v>14652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78</v>
      </c>
      <c r="F15" s="15">
        <v>54</v>
      </c>
      <c r="G15" s="31">
        <v>132</v>
      </c>
      <c r="H15" s="14">
        <v>31</v>
      </c>
      <c r="I15" s="15">
        <v>53</v>
      </c>
      <c r="J15" s="31">
        <v>84</v>
      </c>
      <c r="K15" s="14">
        <v>149</v>
      </c>
      <c r="L15" s="15">
        <v>50</v>
      </c>
      <c r="M15" s="31">
        <v>199</v>
      </c>
      <c r="N15" s="32">
        <f t="shared" si="1"/>
        <v>258</v>
      </c>
      <c r="O15" s="33">
        <f t="shared" si="1"/>
        <v>157</v>
      </c>
      <c r="P15" s="16">
        <f t="shared" si="1"/>
        <v>415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271</v>
      </c>
      <c r="F16" s="15">
        <v>175</v>
      </c>
      <c r="G16" s="31">
        <v>446</v>
      </c>
      <c r="H16" s="14">
        <v>0</v>
      </c>
      <c r="I16" s="15">
        <v>0</v>
      </c>
      <c r="J16" s="31">
        <v>0</v>
      </c>
      <c r="K16" s="14">
        <v>329</v>
      </c>
      <c r="L16" s="15">
        <v>191</v>
      </c>
      <c r="M16" s="31">
        <v>520</v>
      </c>
      <c r="N16" s="32">
        <f t="shared" si="1"/>
        <v>600</v>
      </c>
      <c r="O16" s="33">
        <f t="shared" si="1"/>
        <v>366</v>
      </c>
      <c r="P16" s="16">
        <f t="shared" si="1"/>
        <v>966</v>
      </c>
    </row>
    <row r="17" spans="1:16" s="19" customFormat="1" ht="12.75">
      <c r="A17" s="10" t="s">
        <v>18</v>
      </c>
      <c r="B17" s="20">
        <v>3951</v>
      </c>
      <c r="C17" s="21">
        <v>5130</v>
      </c>
      <c r="D17" s="21">
        <v>9081</v>
      </c>
      <c r="E17" s="20">
        <v>3770</v>
      </c>
      <c r="F17" s="21">
        <v>2570</v>
      </c>
      <c r="G17" s="21">
        <v>6340</v>
      </c>
      <c r="H17" s="20">
        <v>72</v>
      </c>
      <c r="I17" s="21">
        <v>145</v>
      </c>
      <c r="J17" s="21">
        <v>217</v>
      </c>
      <c r="K17" s="20">
        <v>2688</v>
      </c>
      <c r="L17" s="21">
        <v>2197</v>
      </c>
      <c r="M17" s="21">
        <v>4885</v>
      </c>
      <c r="N17" s="20">
        <f t="shared" si="1"/>
        <v>10481</v>
      </c>
      <c r="O17" s="21">
        <f t="shared" si="1"/>
        <v>10042</v>
      </c>
      <c r="P17" s="21">
        <f t="shared" si="1"/>
        <v>20523</v>
      </c>
    </row>
    <row r="18" spans="1:16" s="19" customFormat="1" ht="12.75">
      <c r="A18" s="41" t="s">
        <v>4</v>
      </c>
      <c r="B18" s="35"/>
      <c r="C18" s="34"/>
      <c r="D18" s="34"/>
      <c r="E18" s="35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</row>
    <row r="19" spans="1:16" ht="12.75">
      <c r="A19" s="26" t="s">
        <v>29</v>
      </c>
      <c r="B19" s="14">
        <v>323</v>
      </c>
      <c r="C19" s="16">
        <v>385</v>
      </c>
      <c r="D19" s="31">
        <v>708</v>
      </c>
      <c r="E19" s="14">
        <v>178</v>
      </c>
      <c r="F19" s="16">
        <v>140</v>
      </c>
      <c r="G19" s="31">
        <v>318</v>
      </c>
      <c r="H19" s="14">
        <v>54</v>
      </c>
      <c r="I19" s="16">
        <v>98</v>
      </c>
      <c r="J19" s="31">
        <v>152</v>
      </c>
      <c r="K19" s="14">
        <v>260</v>
      </c>
      <c r="L19" s="16">
        <v>292</v>
      </c>
      <c r="M19" s="31">
        <v>552</v>
      </c>
      <c r="N19" s="32">
        <f aca="true" t="shared" si="2" ref="N19:P22">SUM(K19,H19,E19,B19)</f>
        <v>815</v>
      </c>
      <c r="O19" s="31">
        <f t="shared" si="2"/>
        <v>915</v>
      </c>
      <c r="P19" s="16">
        <f t="shared" si="2"/>
        <v>1730</v>
      </c>
    </row>
    <row r="20" spans="1:16" ht="12.75">
      <c r="A20" s="26" t="s">
        <v>30</v>
      </c>
      <c r="B20" s="14">
        <v>599</v>
      </c>
      <c r="C20" s="15">
        <v>748</v>
      </c>
      <c r="D20" s="31">
        <v>1347</v>
      </c>
      <c r="E20" s="14">
        <v>174</v>
      </c>
      <c r="F20" s="15">
        <v>233</v>
      </c>
      <c r="G20" s="31">
        <v>407</v>
      </c>
      <c r="H20" s="14">
        <v>79</v>
      </c>
      <c r="I20" s="15">
        <v>95</v>
      </c>
      <c r="J20" s="31">
        <v>174</v>
      </c>
      <c r="K20" s="14">
        <v>145</v>
      </c>
      <c r="L20" s="15">
        <v>168</v>
      </c>
      <c r="M20" s="31">
        <v>313</v>
      </c>
      <c r="N20" s="32">
        <f t="shared" si="2"/>
        <v>997</v>
      </c>
      <c r="O20" s="33">
        <f t="shared" si="2"/>
        <v>1244</v>
      </c>
      <c r="P20" s="16">
        <f t="shared" si="2"/>
        <v>2241</v>
      </c>
    </row>
    <row r="21" spans="1:16" ht="12.75">
      <c r="A21" s="26" t="s">
        <v>32</v>
      </c>
      <c r="B21" s="14">
        <v>14</v>
      </c>
      <c r="C21" s="15">
        <v>21</v>
      </c>
      <c r="D21" s="31">
        <v>35</v>
      </c>
      <c r="E21" s="14">
        <v>9</v>
      </c>
      <c r="F21" s="15">
        <v>13</v>
      </c>
      <c r="G21" s="31">
        <v>22</v>
      </c>
      <c r="H21" s="14">
        <v>0</v>
      </c>
      <c r="I21" s="15">
        <v>0</v>
      </c>
      <c r="J21" s="31">
        <v>0</v>
      </c>
      <c r="K21" s="14">
        <v>55</v>
      </c>
      <c r="L21" s="15">
        <v>43</v>
      </c>
      <c r="M21" s="31">
        <v>98</v>
      </c>
      <c r="N21" s="32">
        <f t="shared" si="2"/>
        <v>78</v>
      </c>
      <c r="O21" s="33">
        <f t="shared" si="2"/>
        <v>77</v>
      </c>
      <c r="P21" s="16">
        <f t="shared" si="2"/>
        <v>155</v>
      </c>
    </row>
    <row r="22" spans="1:16" s="19" customFormat="1" ht="12.75">
      <c r="A22" s="10" t="s">
        <v>18</v>
      </c>
      <c r="B22" s="20">
        <v>936</v>
      </c>
      <c r="C22" s="21">
        <v>1154</v>
      </c>
      <c r="D22" s="21">
        <v>2090</v>
      </c>
      <c r="E22" s="20">
        <v>361</v>
      </c>
      <c r="F22" s="21">
        <v>386</v>
      </c>
      <c r="G22" s="21">
        <v>747</v>
      </c>
      <c r="H22" s="20">
        <v>133</v>
      </c>
      <c r="I22" s="21">
        <v>193</v>
      </c>
      <c r="J22" s="21">
        <v>326</v>
      </c>
      <c r="K22" s="20">
        <v>460</v>
      </c>
      <c r="L22" s="21">
        <v>503</v>
      </c>
      <c r="M22" s="21">
        <v>963</v>
      </c>
      <c r="N22" s="20">
        <f t="shared" si="2"/>
        <v>1890</v>
      </c>
      <c r="O22" s="21">
        <f t="shared" si="2"/>
        <v>2236</v>
      </c>
      <c r="P22" s="21">
        <f t="shared" si="2"/>
        <v>4126</v>
      </c>
    </row>
    <row r="23" spans="1:16" s="19" customFormat="1" ht="12.75">
      <c r="A23" s="41" t="s">
        <v>5</v>
      </c>
      <c r="B23" s="35"/>
      <c r="C23" s="34"/>
      <c r="D23" s="34"/>
      <c r="E23" s="35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</row>
    <row r="24" spans="1:16" ht="12.75">
      <c r="A24" s="26" t="s">
        <v>29</v>
      </c>
      <c r="B24" s="14">
        <v>516</v>
      </c>
      <c r="C24" s="16">
        <v>632</v>
      </c>
      <c r="D24" s="31">
        <v>1148</v>
      </c>
      <c r="E24" s="14">
        <v>849</v>
      </c>
      <c r="F24" s="16">
        <v>568</v>
      </c>
      <c r="G24" s="31">
        <v>1417</v>
      </c>
      <c r="H24" s="14">
        <v>63</v>
      </c>
      <c r="I24" s="16">
        <v>48</v>
      </c>
      <c r="J24" s="31">
        <v>111</v>
      </c>
      <c r="K24" s="14">
        <v>787</v>
      </c>
      <c r="L24" s="16">
        <v>909</v>
      </c>
      <c r="M24" s="31">
        <v>1696</v>
      </c>
      <c r="N24" s="32">
        <f aca="true" t="shared" si="3" ref="N24:P28">SUM(K24,H24,E24,B24)</f>
        <v>2215</v>
      </c>
      <c r="O24" s="31">
        <f t="shared" si="3"/>
        <v>2157</v>
      </c>
      <c r="P24" s="16">
        <f t="shared" si="3"/>
        <v>4372</v>
      </c>
    </row>
    <row r="25" spans="1:16" ht="12.75">
      <c r="A25" s="26" t="s">
        <v>30</v>
      </c>
      <c r="B25" s="14">
        <v>3053</v>
      </c>
      <c r="C25" s="15">
        <v>4234</v>
      </c>
      <c r="D25" s="31">
        <v>7287</v>
      </c>
      <c r="E25" s="14">
        <v>4532</v>
      </c>
      <c r="F25" s="15">
        <v>3588</v>
      </c>
      <c r="G25" s="31">
        <v>8120</v>
      </c>
      <c r="H25" s="14">
        <v>48</v>
      </c>
      <c r="I25" s="15">
        <v>121</v>
      </c>
      <c r="J25" s="31">
        <v>169</v>
      </c>
      <c r="K25" s="14">
        <v>3455</v>
      </c>
      <c r="L25" s="15">
        <v>2769</v>
      </c>
      <c r="M25" s="31">
        <v>6224</v>
      </c>
      <c r="N25" s="32">
        <f t="shared" si="3"/>
        <v>11088</v>
      </c>
      <c r="O25" s="33">
        <f t="shared" si="3"/>
        <v>10712</v>
      </c>
      <c r="P25" s="16">
        <f t="shared" si="3"/>
        <v>21800</v>
      </c>
    </row>
    <row r="26" spans="1:16" ht="12.75">
      <c r="A26" s="26" t="s">
        <v>31</v>
      </c>
      <c r="B26" s="14">
        <v>0</v>
      </c>
      <c r="C26" s="15">
        <v>0</v>
      </c>
      <c r="D26" s="31">
        <v>0</v>
      </c>
      <c r="E26" s="14">
        <v>151</v>
      </c>
      <c r="F26" s="15">
        <v>41</v>
      </c>
      <c r="G26" s="31">
        <v>192</v>
      </c>
      <c r="H26" s="14">
        <v>0</v>
      </c>
      <c r="I26" s="15">
        <v>0</v>
      </c>
      <c r="J26" s="31">
        <v>0</v>
      </c>
      <c r="K26" s="14">
        <v>109</v>
      </c>
      <c r="L26" s="15">
        <v>27</v>
      </c>
      <c r="M26" s="31">
        <v>136</v>
      </c>
      <c r="N26" s="32">
        <f t="shared" si="3"/>
        <v>260</v>
      </c>
      <c r="O26" s="33">
        <f t="shared" si="3"/>
        <v>68</v>
      </c>
      <c r="P26" s="16">
        <f t="shared" si="3"/>
        <v>328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51</v>
      </c>
      <c r="I27" s="15">
        <v>94</v>
      </c>
      <c r="J27" s="31">
        <v>145</v>
      </c>
      <c r="K27" s="14">
        <v>0</v>
      </c>
      <c r="L27" s="15">
        <v>0</v>
      </c>
      <c r="M27" s="31">
        <v>0</v>
      </c>
      <c r="N27" s="32">
        <f t="shared" si="3"/>
        <v>51</v>
      </c>
      <c r="O27" s="33">
        <f t="shared" si="3"/>
        <v>94</v>
      </c>
      <c r="P27" s="16">
        <f t="shared" si="3"/>
        <v>145</v>
      </c>
    </row>
    <row r="28" spans="1:16" s="19" customFormat="1" ht="12.75">
      <c r="A28" s="10" t="s">
        <v>18</v>
      </c>
      <c r="B28" s="20">
        <v>3569</v>
      </c>
      <c r="C28" s="21">
        <v>4866</v>
      </c>
      <c r="D28" s="21">
        <v>8435</v>
      </c>
      <c r="E28" s="20">
        <v>5532</v>
      </c>
      <c r="F28" s="21">
        <v>4197</v>
      </c>
      <c r="G28" s="21">
        <v>9729</v>
      </c>
      <c r="H28" s="20">
        <v>162</v>
      </c>
      <c r="I28" s="21">
        <v>263</v>
      </c>
      <c r="J28" s="21">
        <v>425</v>
      </c>
      <c r="K28" s="20">
        <v>4351</v>
      </c>
      <c r="L28" s="21">
        <v>3705</v>
      </c>
      <c r="M28" s="21">
        <v>8056</v>
      </c>
      <c r="N28" s="20">
        <f t="shared" si="3"/>
        <v>13614</v>
      </c>
      <c r="O28" s="21">
        <f t="shared" si="3"/>
        <v>13031</v>
      </c>
      <c r="P28" s="21">
        <f t="shared" si="3"/>
        <v>26645</v>
      </c>
    </row>
    <row r="29" spans="1:16" s="19" customFormat="1" ht="12.75">
      <c r="A29" s="41" t="s">
        <v>6</v>
      </c>
      <c r="B29" s="35"/>
      <c r="C29" s="34"/>
      <c r="D29" s="34"/>
      <c r="E29" s="35"/>
      <c r="F29" s="34"/>
      <c r="G29" s="34"/>
      <c r="H29" s="35"/>
      <c r="I29" s="34"/>
      <c r="J29" s="34"/>
      <c r="K29" s="35"/>
      <c r="L29" s="34"/>
      <c r="M29" s="34"/>
      <c r="N29" s="35"/>
      <c r="O29" s="34"/>
      <c r="P29" s="34"/>
    </row>
    <row r="30" spans="1:16" ht="12.75">
      <c r="A30" s="26" t="s">
        <v>29</v>
      </c>
      <c r="B30" s="14">
        <v>1212</v>
      </c>
      <c r="C30" s="16">
        <v>1571</v>
      </c>
      <c r="D30" s="31">
        <v>2783</v>
      </c>
      <c r="E30" s="14">
        <v>1177</v>
      </c>
      <c r="F30" s="16">
        <v>733</v>
      </c>
      <c r="G30" s="31">
        <v>1910</v>
      </c>
      <c r="H30" s="14">
        <v>76</v>
      </c>
      <c r="I30" s="16">
        <v>78</v>
      </c>
      <c r="J30" s="31">
        <v>154</v>
      </c>
      <c r="K30" s="14">
        <v>1393</v>
      </c>
      <c r="L30" s="16">
        <v>1024</v>
      </c>
      <c r="M30" s="31">
        <v>2417</v>
      </c>
      <c r="N30" s="32">
        <f aca="true" t="shared" si="4" ref="N30:P34">SUM(K30,H30,E30,B30)</f>
        <v>3858</v>
      </c>
      <c r="O30" s="31">
        <f t="shared" si="4"/>
        <v>3406</v>
      </c>
      <c r="P30" s="16">
        <f t="shared" si="4"/>
        <v>7264</v>
      </c>
    </row>
    <row r="31" spans="1:16" ht="12.75">
      <c r="A31" s="26" t="s">
        <v>30</v>
      </c>
      <c r="B31" s="14">
        <v>4058</v>
      </c>
      <c r="C31" s="15">
        <v>5540</v>
      </c>
      <c r="D31" s="31">
        <v>9598</v>
      </c>
      <c r="E31" s="14">
        <v>4263</v>
      </c>
      <c r="F31" s="15">
        <v>3435</v>
      </c>
      <c r="G31" s="31">
        <v>7698</v>
      </c>
      <c r="H31" s="14">
        <v>113</v>
      </c>
      <c r="I31" s="15">
        <v>241</v>
      </c>
      <c r="J31" s="31">
        <v>354</v>
      </c>
      <c r="K31" s="14">
        <v>2901</v>
      </c>
      <c r="L31" s="15">
        <v>2513</v>
      </c>
      <c r="M31" s="31">
        <v>5414</v>
      </c>
      <c r="N31" s="32">
        <f t="shared" si="4"/>
        <v>11335</v>
      </c>
      <c r="O31" s="33">
        <f t="shared" si="4"/>
        <v>11729</v>
      </c>
      <c r="P31" s="16">
        <f t="shared" si="4"/>
        <v>23064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375</v>
      </c>
      <c r="F32" s="15">
        <v>166</v>
      </c>
      <c r="G32" s="31">
        <v>541</v>
      </c>
      <c r="H32" s="14">
        <v>0</v>
      </c>
      <c r="I32" s="15">
        <v>0</v>
      </c>
      <c r="J32" s="31">
        <v>0</v>
      </c>
      <c r="K32" s="14">
        <v>439</v>
      </c>
      <c r="L32" s="15">
        <v>264</v>
      </c>
      <c r="M32" s="31">
        <v>703</v>
      </c>
      <c r="N32" s="32">
        <f t="shared" si="4"/>
        <v>814</v>
      </c>
      <c r="O32" s="33">
        <f t="shared" si="4"/>
        <v>430</v>
      </c>
      <c r="P32" s="16">
        <f t="shared" si="4"/>
        <v>1244</v>
      </c>
    </row>
    <row r="33" spans="1:16" ht="12.75">
      <c r="A33" s="26" t="s">
        <v>32</v>
      </c>
      <c r="B33" s="14">
        <v>101</v>
      </c>
      <c r="C33" s="15">
        <v>180</v>
      </c>
      <c r="D33" s="31">
        <v>281</v>
      </c>
      <c r="E33" s="14">
        <v>191</v>
      </c>
      <c r="F33" s="15">
        <v>34</v>
      </c>
      <c r="G33" s="31">
        <v>225</v>
      </c>
      <c r="H33" s="14">
        <v>99</v>
      </c>
      <c r="I33" s="15">
        <v>173</v>
      </c>
      <c r="J33" s="31">
        <v>272</v>
      </c>
      <c r="K33" s="14">
        <v>300</v>
      </c>
      <c r="L33" s="15">
        <v>165</v>
      </c>
      <c r="M33" s="31">
        <v>465</v>
      </c>
      <c r="N33" s="32">
        <f t="shared" si="4"/>
        <v>691</v>
      </c>
      <c r="O33" s="33">
        <f t="shared" si="4"/>
        <v>552</v>
      </c>
      <c r="P33" s="16">
        <f t="shared" si="4"/>
        <v>1243</v>
      </c>
    </row>
    <row r="34" spans="1:16" s="19" customFormat="1" ht="12.75">
      <c r="A34" s="10" t="s">
        <v>18</v>
      </c>
      <c r="B34" s="20">
        <v>5371</v>
      </c>
      <c r="C34" s="21">
        <v>7291</v>
      </c>
      <c r="D34" s="21">
        <v>12662</v>
      </c>
      <c r="E34" s="20">
        <v>6006</v>
      </c>
      <c r="F34" s="21">
        <v>4368</v>
      </c>
      <c r="G34" s="21">
        <v>10374</v>
      </c>
      <c r="H34" s="20">
        <v>288</v>
      </c>
      <c r="I34" s="21">
        <v>492</v>
      </c>
      <c r="J34" s="21">
        <v>780</v>
      </c>
      <c r="K34" s="20">
        <v>5033</v>
      </c>
      <c r="L34" s="21">
        <v>3966</v>
      </c>
      <c r="M34" s="21">
        <v>8999</v>
      </c>
      <c r="N34" s="20">
        <f t="shared" si="4"/>
        <v>16698</v>
      </c>
      <c r="O34" s="21">
        <f t="shared" si="4"/>
        <v>16117</v>
      </c>
      <c r="P34" s="21">
        <f t="shared" si="4"/>
        <v>32815</v>
      </c>
    </row>
    <row r="35" spans="1:16" s="19" customFormat="1" ht="12.75">
      <c r="A35" s="41" t="s">
        <v>7</v>
      </c>
      <c r="B35" s="35"/>
      <c r="C35" s="34"/>
      <c r="D35" s="34"/>
      <c r="E35" s="35"/>
      <c r="F35" s="34"/>
      <c r="G35" s="34"/>
      <c r="H35" s="35"/>
      <c r="I35" s="34"/>
      <c r="J35" s="34"/>
      <c r="K35" s="35"/>
      <c r="L35" s="34"/>
      <c r="M35" s="34"/>
      <c r="N35" s="35"/>
      <c r="O35" s="34"/>
      <c r="P35" s="34"/>
    </row>
    <row r="36" spans="1:16" ht="12.75">
      <c r="A36" s="26" t="s">
        <v>29</v>
      </c>
      <c r="B36" s="14">
        <v>348</v>
      </c>
      <c r="C36" s="16">
        <v>439</v>
      </c>
      <c r="D36" s="31">
        <v>787</v>
      </c>
      <c r="E36" s="14">
        <v>610</v>
      </c>
      <c r="F36" s="16">
        <v>559</v>
      </c>
      <c r="G36" s="31">
        <v>1169</v>
      </c>
      <c r="H36" s="14">
        <v>0</v>
      </c>
      <c r="I36" s="16">
        <v>0</v>
      </c>
      <c r="J36" s="31">
        <v>0</v>
      </c>
      <c r="K36" s="14">
        <v>852</v>
      </c>
      <c r="L36" s="16">
        <v>848</v>
      </c>
      <c r="M36" s="31">
        <v>1700</v>
      </c>
      <c r="N36" s="32">
        <f aca="true" t="shared" si="5" ref="N36:P40">SUM(K36,H36,E36,B36)</f>
        <v>1810</v>
      </c>
      <c r="O36" s="31">
        <f t="shared" si="5"/>
        <v>1846</v>
      </c>
      <c r="P36" s="16">
        <f t="shared" si="5"/>
        <v>3656</v>
      </c>
    </row>
    <row r="37" spans="1:16" ht="12.75">
      <c r="A37" s="26" t="s">
        <v>30</v>
      </c>
      <c r="B37" s="14">
        <v>2140</v>
      </c>
      <c r="C37" s="15">
        <v>2937</v>
      </c>
      <c r="D37" s="31">
        <v>5077</v>
      </c>
      <c r="E37" s="14">
        <v>2891</v>
      </c>
      <c r="F37" s="15">
        <v>2016</v>
      </c>
      <c r="G37" s="31">
        <v>4907</v>
      </c>
      <c r="H37" s="14">
        <v>77</v>
      </c>
      <c r="I37" s="15">
        <v>132</v>
      </c>
      <c r="J37" s="31">
        <v>209</v>
      </c>
      <c r="K37" s="14">
        <v>2597</v>
      </c>
      <c r="L37" s="15">
        <v>2002</v>
      </c>
      <c r="M37" s="31">
        <v>4599</v>
      </c>
      <c r="N37" s="32">
        <f t="shared" si="5"/>
        <v>7705</v>
      </c>
      <c r="O37" s="33">
        <f t="shared" si="5"/>
        <v>7087</v>
      </c>
      <c r="P37" s="16">
        <f t="shared" si="5"/>
        <v>14792</v>
      </c>
    </row>
    <row r="38" spans="1:16" ht="12.75">
      <c r="A38" s="26" t="s">
        <v>31</v>
      </c>
      <c r="B38" s="14">
        <v>72</v>
      </c>
      <c r="C38" s="15">
        <v>127</v>
      </c>
      <c r="D38" s="31">
        <v>199</v>
      </c>
      <c r="E38" s="14">
        <v>344</v>
      </c>
      <c r="F38" s="15">
        <v>162</v>
      </c>
      <c r="G38" s="31">
        <v>506</v>
      </c>
      <c r="H38" s="14">
        <v>107</v>
      </c>
      <c r="I38" s="15">
        <v>237</v>
      </c>
      <c r="J38" s="31">
        <v>344</v>
      </c>
      <c r="K38" s="14">
        <v>384</v>
      </c>
      <c r="L38" s="15">
        <v>127</v>
      </c>
      <c r="M38" s="31">
        <v>511</v>
      </c>
      <c r="N38" s="32">
        <f t="shared" si="5"/>
        <v>907</v>
      </c>
      <c r="O38" s="33">
        <f t="shared" si="5"/>
        <v>653</v>
      </c>
      <c r="P38" s="16">
        <f t="shared" si="5"/>
        <v>1560</v>
      </c>
    </row>
    <row r="39" spans="1:16" ht="12.75">
      <c r="A39" s="26" t="s">
        <v>32</v>
      </c>
      <c r="B39" s="14">
        <v>112</v>
      </c>
      <c r="C39" s="15">
        <v>135</v>
      </c>
      <c r="D39" s="31">
        <v>247</v>
      </c>
      <c r="E39" s="14">
        <v>34</v>
      </c>
      <c r="F39" s="15">
        <v>29</v>
      </c>
      <c r="G39" s="31">
        <v>63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32">
        <f t="shared" si="5"/>
        <v>146</v>
      </c>
      <c r="O39" s="33">
        <f t="shared" si="5"/>
        <v>164</v>
      </c>
      <c r="P39" s="16">
        <f t="shared" si="5"/>
        <v>310</v>
      </c>
    </row>
    <row r="40" spans="1:16" s="19" customFormat="1" ht="12.75">
      <c r="A40" s="10" t="s">
        <v>18</v>
      </c>
      <c r="B40" s="20">
        <v>2672</v>
      </c>
      <c r="C40" s="21">
        <v>3638</v>
      </c>
      <c r="D40" s="21">
        <v>6310</v>
      </c>
      <c r="E40" s="20">
        <v>3879</v>
      </c>
      <c r="F40" s="21">
        <v>2766</v>
      </c>
      <c r="G40" s="21">
        <v>6645</v>
      </c>
      <c r="H40" s="20">
        <v>184</v>
      </c>
      <c r="I40" s="21">
        <v>369</v>
      </c>
      <c r="J40" s="21">
        <v>553</v>
      </c>
      <c r="K40" s="20">
        <v>3833</v>
      </c>
      <c r="L40" s="21">
        <v>2977</v>
      </c>
      <c r="M40" s="21">
        <v>6810</v>
      </c>
      <c r="N40" s="20">
        <f t="shared" si="5"/>
        <v>10568</v>
      </c>
      <c r="O40" s="21">
        <f t="shared" si="5"/>
        <v>9750</v>
      </c>
      <c r="P40" s="21">
        <f t="shared" si="5"/>
        <v>20318</v>
      </c>
    </row>
    <row r="41" spans="1:16" s="19" customFormat="1" ht="12.75">
      <c r="A41" s="42" t="s">
        <v>28</v>
      </c>
      <c r="B41" s="20"/>
      <c r="C41" s="21"/>
      <c r="D41" s="21"/>
      <c r="E41" s="20"/>
      <c r="F41" s="21"/>
      <c r="G41" s="21"/>
      <c r="H41" s="20"/>
      <c r="I41" s="21"/>
      <c r="J41" s="21"/>
      <c r="K41" s="20"/>
      <c r="L41" s="21"/>
      <c r="M41" s="21"/>
      <c r="N41" s="20"/>
      <c r="O41" s="21"/>
      <c r="P41" s="21"/>
    </row>
    <row r="42" spans="1:16" ht="12.75">
      <c r="A42" s="26" t="s">
        <v>29</v>
      </c>
      <c r="B42" s="14">
        <f>SUM(B36,B30,B24,B19,B13,B7)</f>
        <v>4180</v>
      </c>
      <c r="C42" s="16">
        <f aca="true" t="shared" si="6" ref="C42:M42">SUM(C36,C30,C24,C19,C13,C7)</f>
        <v>5277</v>
      </c>
      <c r="D42" s="31">
        <f t="shared" si="6"/>
        <v>9457</v>
      </c>
      <c r="E42" s="14">
        <f t="shared" si="6"/>
        <v>4234</v>
      </c>
      <c r="F42" s="16">
        <f t="shared" si="6"/>
        <v>3133</v>
      </c>
      <c r="G42" s="31">
        <f t="shared" si="6"/>
        <v>7367</v>
      </c>
      <c r="H42" s="14">
        <f t="shared" si="6"/>
        <v>314</v>
      </c>
      <c r="I42" s="16">
        <f t="shared" si="6"/>
        <v>478</v>
      </c>
      <c r="J42" s="31">
        <f t="shared" si="6"/>
        <v>792</v>
      </c>
      <c r="K42" s="14">
        <f t="shared" si="6"/>
        <v>5266</v>
      </c>
      <c r="L42" s="16">
        <f t="shared" si="6"/>
        <v>4769</v>
      </c>
      <c r="M42" s="31">
        <f t="shared" si="6"/>
        <v>10035</v>
      </c>
      <c r="N42" s="32">
        <f aca="true" t="shared" si="7" ref="N42:P46">SUM(K42,H42,E42,B42)</f>
        <v>13994</v>
      </c>
      <c r="O42" s="31">
        <f t="shared" si="7"/>
        <v>13657</v>
      </c>
      <c r="P42" s="16">
        <f t="shared" si="7"/>
        <v>27651</v>
      </c>
    </row>
    <row r="43" spans="1:16" ht="12.75">
      <c r="A43" s="26" t="s">
        <v>30</v>
      </c>
      <c r="B43" s="14">
        <f>SUM(B14,B20,B25,B31,B37,B8)</f>
        <v>17611</v>
      </c>
      <c r="C43" s="15">
        <f aca="true" t="shared" si="8" ref="C43:M43">SUM(C14,C20,C25,C31,C37,C8)</f>
        <v>23710</v>
      </c>
      <c r="D43" s="31">
        <f t="shared" si="8"/>
        <v>41321</v>
      </c>
      <c r="E43" s="14">
        <f t="shared" si="8"/>
        <v>19759</v>
      </c>
      <c r="F43" s="15">
        <f t="shared" si="8"/>
        <v>15965</v>
      </c>
      <c r="G43" s="31">
        <f t="shared" si="8"/>
        <v>35724</v>
      </c>
      <c r="H43" s="14">
        <f t="shared" si="8"/>
        <v>534</v>
      </c>
      <c r="I43" s="15">
        <f t="shared" si="8"/>
        <v>1057</v>
      </c>
      <c r="J43" s="31">
        <f t="shared" si="8"/>
        <v>1591</v>
      </c>
      <c r="K43" s="14">
        <f t="shared" si="8"/>
        <v>14321</v>
      </c>
      <c r="L43" s="15">
        <f t="shared" si="8"/>
        <v>12563</v>
      </c>
      <c r="M43" s="31">
        <f t="shared" si="8"/>
        <v>26884</v>
      </c>
      <c r="N43" s="32">
        <f t="shared" si="7"/>
        <v>52225</v>
      </c>
      <c r="O43" s="33">
        <f t="shared" si="7"/>
        <v>53295</v>
      </c>
      <c r="P43" s="16">
        <f t="shared" si="7"/>
        <v>105520</v>
      </c>
    </row>
    <row r="44" spans="1:16" ht="12.75">
      <c r="A44" s="26" t="s">
        <v>31</v>
      </c>
      <c r="B44" s="14">
        <f>SUM(B15,B26,B32,B38,B9)</f>
        <v>81</v>
      </c>
      <c r="C44" s="15">
        <f aca="true" t="shared" si="9" ref="C44:M44">SUM(C15,C26,C32,C38,C9)</f>
        <v>142</v>
      </c>
      <c r="D44" s="31">
        <f t="shared" si="9"/>
        <v>223</v>
      </c>
      <c r="E44" s="14">
        <f t="shared" si="9"/>
        <v>1481</v>
      </c>
      <c r="F44" s="15">
        <f t="shared" si="9"/>
        <v>635</v>
      </c>
      <c r="G44" s="31">
        <f t="shared" si="9"/>
        <v>2116</v>
      </c>
      <c r="H44" s="14">
        <f t="shared" si="9"/>
        <v>143</v>
      </c>
      <c r="I44" s="15">
        <f t="shared" si="9"/>
        <v>301</v>
      </c>
      <c r="J44" s="31">
        <f t="shared" si="9"/>
        <v>444</v>
      </c>
      <c r="K44" s="14">
        <f t="shared" si="9"/>
        <v>1823</v>
      </c>
      <c r="L44" s="15">
        <f t="shared" si="9"/>
        <v>842</v>
      </c>
      <c r="M44" s="31">
        <f t="shared" si="9"/>
        <v>2665</v>
      </c>
      <c r="N44" s="32">
        <f t="shared" si="7"/>
        <v>3528</v>
      </c>
      <c r="O44" s="33">
        <f t="shared" si="7"/>
        <v>1920</v>
      </c>
      <c r="P44" s="16">
        <f t="shared" si="7"/>
        <v>5448</v>
      </c>
    </row>
    <row r="45" spans="1:16" ht="12.75">
      <c r="A45" s="26" t="s">
        <v>32</v>
      </c>
      <c r="B45" s="14">
        <f>SUM(B16,B21,B27,B33,B39,B10)</f>
        <v>448</v>
      </c>
      <c r="C45" s="15">
        <f aca="true" t="shared" si="10" ref="C45:M45">SUM(C16,C21,C27,C33,C39,C10)</f>
        <v>617</v>
      </c>
      <c r="D45" s="31">
        <f t="shared" si="10"/>
        <v>1065</v>
      </c>
      <c r="E45" s="14">
        <f t="shared" si="10"/>
        <v>1425</v>
      </c>
      <c r="F45" s="15">
        <f t="shared" si="10"/>
        <v>586</v>
      </c>
      <c r="G45" s="31">
        <f t="shared" si="10"/>
        <v>2011</v>
      </c>
      <c r="H45" s="14">
        <f t="shared" si="10"/>
        <v>179</v>
      </c>
      <c r="I45" s="15">
        <f t="shared" si="10"/>
        <v>346</v>
      </c>
      <c r="J45" s="31">
        <f t="shared" si="10"/>
        <v>525</v>
      </c>
      <c r="K45" s="14">
        <f t="shared" si="10"/>
        <v>1779</v>
      </c>
      <c r="L45" s="15">
        <f t="shared" si="10"/>
        <v>1052</v>
      </c>
      <c r="M45" s="31">
        <f t="shared" si="10"/>
        <v>2831</v>
      </c>
      <c r="N45" s="32">
        <f t="shared" si="7"/>
        <v>3831</v>
      </c>
      <c r="O45" s="33">
        <f t="shared" si="7"/>
        <v>2601</v>
      </c>
      <c r="P45" s="16">
        <f t="shared" si="7"/>
        <v>6432</v>
      </c>
    </row>
    <row r="46" spans="1:16" s="19" customFormat="1" ht="12.75">
      <c r="A46" s="10" t="s">
        <v>18</v>
      </c>
      <c r="B46" s="20">
        <f>SUM(B42:B45)</f>
        <v>22320</v>
      </c>
      <c r="C46" s="21">
        <f aca="true" t="shared" si="11" ref="C46:M46">SUM(C42:C45)</f>
        <v>29746</v>
      </c>
      <c r="D46" s="21">
        <f t="shared" si="11"/>
        <v>52066</v>
      </c>
      <c r="E46" s="20">
        <f t="shared" si="11"/>
        <v>26899</v>
      </c>
      <c r="F46" s="21">
        <f t="shared" si="11"/>
        <v>20319</v>
      </c>
      <c r="G46" s="21">
        <f t="shared" si="11"/>
        <v>47218</v>
      </c>
      <c r="H46" s="20">
        <f t="shared" si="11"/>
        <v>1170</v>
      </c>
      <c r="I46" s="21">
        <f t="shared" si="11"/>
        <v>2182</v>
      </c>
      <c r="J46" s="21">
        <f t="shared" si="11"/>
        <v>3352</v>
      </c>
      <c r="K46" s="20">
        <f t="shared" si="11"/>
        <v>23189</v>
      </c>
      <c r="L46" s="21">
        <f t="shared" si="11"/>
        <v>19226</v>
      </c>
      <c r="M46" s="21">
        <f t="shared" si="11"/>
        <v>42415</v>
      </c>
      <c r="N46" s="20">
        <f t="shared" si="7"/>
        <v>73578</v>
      </c>
      <c r="O46" s="21">
        <f t="shared" si="7"/>
        <v>71473</v>
      </c>
      <c r="P46" s="21">
        <f t="shared" si="7"/>
        <v>145051</v>
      </c>
    </row>
    <row r="65" ht="12.75">
      <c r="D65" s="95"/>
    </row>
    <row r="66" spans="4:11" ht="12.75">
      <c r="D66" s="95"/>
      <c r="J66" s="95"/>
      <c r="K66" s="95"/>
    </row>
    <row r="71" spans="10:11" ht="12.75">
      <c r="J71" s="95"/>
      <c r="K71" s="95"/>
    </row>
    <row r="76" spans="4:11" ht="12.75">
      <c r="D76" s="95"/>
      <c r="J76" s="95"/>
      <c r="K76" s="95"/>
    </row>
    <row r="77" spans="4:14" ht="12.75">
      <c r="D77" s="95"/>
      <c r="G77" s="95"/>
      <c r="H77" s="95"/>
      <c r="M77" s="95"/>
      <c r="N77" s="95"/>
    </row>
    <row r="82" spans="4:11" ht="12.75">
      <c r="D82" s="95"/>
      <c r="J82" s="95"/>
      <c r="K82" s="95"/>
    </row>
    <row r="86" spans="10:11" ht="12.75">
      <c r="J86" s="95"/>
      <c r="K86" s="95"/>
    </row>
    <row r="89" spans="10:14" ht="12.75">
      <c r="J89" s="95"/>
      <c r="K89" s="95"/>
      <c r="L89" s="95"/>
      <c r="M89" s="95"/>
      <c r="N89" s="95"/>
    </row>
  </sheetData>
  <sheetProtection/>
  <mergeCells count="6">
    <mergeCell ref="A2:P2"/>
    <mergeCell ref="H4:J4"/>
    <mergeCell ref="K4:M4"/>
    <mergeCell ref="B4:D4"/>
    <mergeCell ref="N4:P4"/>
    <mergeCell ref="E4:G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24.8515625" style="7" customWidth="1"/>
    <col min="2" max="3" width="8.28125" style="0" customWidth="1"/>
    <col min="4" max="4" width="8.28125" style="7" customWidth="1"/>
    <col min="5" max="6" width="8.28125" style="0" customWidth="1"/>
    <col min="7" max="7" width="8.28125" style="7" customWidth="1"/>
    <col min="8" max="9" width="8.28125" style="0" customWidth="1"/>
    <col min="10" max="10" width="8.28125" style="7" customWidth="1"/>
    <col min="11" max="12" width="8.28125" style="94" customWidth="1"/>
    <col min="13" max="13" width="8.28125" style="95" customWidth="1"/>
    <col min="14" max="14" width="8.28125" style="94" customWidth="1"/>
    <col min="15" max="16" width="8.28125" style="95" customWidth="1"/>
    <col min="17" max="17" width="8.7109375" style="0" customWidth="1"/>
    <col min="18" max="19" width="8.28125" style="0" customWidth="1"/>
  </cols>
  <sheetData>
    <row r="1" ht="12.75">
      <c r="A1" s="6" t="s">
        <v>89</v>
      </c>
    </row>
    <row r="2" spans="1:19" ht="12.75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ht="13.5" thickBot="1"/>
    <row r="4" spans="1:19" ht="12.75">
      <c r="A4" s="36"/>
      <c r="B4" s="205" t="s">
        <v>37</v>
      </c>
      <c r="C4" s="206"/>
      <c r="D4" s="207"/>
      <c r="E4" s="175" t="s">
        <v>13</v>
      </c>
      <c r="F4" s="176"/>
      <c r="G4" s="177"/>
      <c r="H4" s="175" t="s">
        <v>24</v>
      </c>
      <c r="I4" s="176"/>
      <c r="J4" s="177"/>
      <c r="K4" s="181" t="s">
        <v>26</v>
      </c>
      <c r="L4" s="182"/>
      <c r="M4" s="183"/>
      <c r="N4" s="181" t="s">
        <v>90</v>
      </c>
      <c r="O4" s="182"/>
      <c r="P4" s="183"/>
      <c r="Q4" s="203" t="s">
        <v>18</v>
      </c>
      <c r="R4" s="204"/>
      <c r="S4" s="204"/>
    </row>
    <row r="5" spans="2:19" s="7" customFormat="1" ht="12.75">
      <c r="B5" s="201" t="s">
        <v>49</v>
      </c>
      <c r="C5" s="202"/>
      <c r="D5" s="202"/>
      <c r="E5" s="11"/>
      <c r="F5" s="9"/>
      <c r="G5" s="9"/>
      <c r="H5" s="11"/>
      <c r="I5" s="9"/>
      <c r="J5" s="9"/>
      <c r="K5" s="125"/>
      <c r="L5" s="126"/>
      <c r="M5" s="126"/>
      <c r="N5" s="187" t="s">
        <v>63</v>
      </c>
      <c r="O5" s="188"/>
      <c r="P5" s="189"/>
      <c r="Q5" s="74"/>
      <c r="R5" s="75"/>
      <c r="S5" s="75"/>
    </row>
    <row r="6" spans="1:19" s="4" customFormat="1" ht="12.75">
      <c r="A6" s="73"/>
      <c r="B6" s="76" t="s">
        <v>0</v>
      </c>
      <c r="C6" s="77" t="s">
        <v>1</v>
      </c>
      <c r="D6" s="77" t="s">
        <v>19</v>
      </c>
      <c r="E6" s="30" t="s">
        <v>0</v>
      </c>
      <c r="F6" s="29" t="s">
        <v>1</v>
      </c>
      <c r="G6" s="29" t="s">
        <v>19</v>
      </c>
      <c r="H6" s="30" t="s">
        <v>0</v>
      </c>
      <c r="I6" s="29" t="s">
        <v>1</v>
      </c>
      <c r="J6" s="29" t="s">
        <v>19</v>
      </c>
      <c r="K6" s="127" t="s">
        <v>0</v>
      </c>
      <c r="L6" s="128" t="s">
        <v>1</v>
      </c>
      <c r="M6" s="128" t="s">
        <v>19</v>
      </c>
      <c r="N6" s="127" t="s">
        <v>0</v>
      </c>
      <c r="O6" s="128" t="s">
        <v>1</v>
      </c>
      <c r="P6" s="128" t="s">
        <v>19</v>
      </c>
      <c r="Q6" s="30" t="s">
        <v>0</v>
      </c>
      <c r="R6" s="29" t="s">
        <v>1</v>
      </c>
      <c r="S6" s="29" t="s">
        <v>19</v>
      </c>
    </row>
    <row r="7" spans="1:19" s="25" customFormat="1" ht="12.75">
      <c r="A7" s="23" t="s">
        <v>2</v>
      </c>
      <c r="B7" s="78"/>
      <c r="C7" s="79"/>
      <c r="D7" s="79"/>
      <c r="E7" s="78"/>
      <c r="F7" s="79"/>
      <c r="G7" s="79"/>
      <c r="H7" s="2"/>
      <c r="I7" s="3"/>
      <c r="J7" s="3"/>
      <c r="K7" s="129"/>
      <c r="L7" s="130"/>
      <c r="M7" s="130"/>
      <c r="N7" s="129"/>
      <c r="O7" s="130"/>
      <c r="P7" s="130"/>
      <c r="Q7" s="2"/>
      <c r="R7" s="3"/>
      <c r="S7" s="3"/>
    </row>
    <row r="8" spans="1:19" ht="12.75">
      <c r="A8" s="26" t="s">
        <v>29</v>
      </c>
      <c r="B8" s="80">
        <v>335</v>
      </c>
      <c r="C8" s="48">
        <v>197</v>
      </c>
      <c r="D8" s="48">
        <v>532</v>
      </c>
      <c r="E8" s="133">
        <v>3055</v>
      </c>
      <c r="F8" s="134">
        <v>3089</v>
      </c>
      <c r="G8" s="134">
        <v>6144</v>
      </c>
      <c r="H8" s="14">
        <v>2970</v>
      </c>
      <c r="I8" s="16">
        <v>2918</v>
      </c>
      <c r="J8" s="31">
        <v>5888</v>
      </c>
      <c r="K8" s="91">
        <v>3006</v>
      </c>
      <c r="L8" s="84">
        <v>3133</v>
      </c>
      <c r="M8" s="86">
        <v>6139</v>
      </c>
      <c r="N8" s="91">
        <v>0</v>
      </c>
      <c r="O8" s="84">
        <v>0</v>
      </c>
      <c r="P8" s="116">
        <v>0</v>
      </c>
      <c r="Q8" s="32">
        <f aca="true" t="shared" si="0" ref="Q8:S12">SUM(N8,K8,H8,E8,B8)</f>
        <v>9366</v>
      </c>
      <c r="R8" s="31">
        <f t="shared" si="0"/>
        <v>9337</v>
      </c>
      <c r="S8" s="31">
        <f t="shared" si="0"/>
        <v>18703</v>
      </c>
    </row>
    <row r="9" spans="1:19" ht="12.75">
      <c r="A9" s="26" t="s">
        <v>30</v>
      </c>
      <c r="B9" s="48">
        <v>343</v>
      </c>
      <c r="C9" s="48">
        <v>195</v>
      </c>
      <c r="D9" s="48">
        <v>538</v>
      </c>
      <c r="E9" s="133">
        <v>13030</v>
      </c>
      <c r="F9" s="134">
        <v>13767</v>
      </c>
      <c r="G9" s="134">
        <v>26797</v>
      </c>
      <c r="H9" s="14">
        <v>13210</v>
      </c>
      <c r="I9" s="15">
        <v>13529</v>
      </c>
      <c r="J9" s="31">
        <v>26739</v>
      </c>
      <c r="K9" s="91">
        <v>13767</v>
      </c>
      <c r="L9" s="92">
        <v>15204</v>
      </c>
      <c r="M9" s="86">
        <v>28971</v>
      </c>
      <c r="N9" s="91">
        <v>27</v>
      </c>
      <c r="O9" s="84">
        <v>231</v>
      </c>
      <c r="P9" s="86">
        <v>258</v>
      </c>
      <c r="Q9" s="32">
        <f t="shared" si="0"/>
        <v>40377</v>
      </c>
      <c r="R9" s="33">
        <f t="shared" si="0"/>
        <v>42926</v>
      </c>
      <c r="S9" s="16">
        <f t="shared" si="0"/>
        <v>83303</v>
      </c>
    </row>
    <row r="10" spans="1:19" ht="12.75">
      <c r="A10" s="26" t="s">
        <v>31</v>
      </c>
      <c r="B10" s="48">
        <v>0</v>
      </c>
      <c r="C10" s="48">
        <v>0</v>
      </c>
      <c r="D10" s="48">
        <v>0</v>
      </c>
      <c r="E10" s="133">
        <v>805</v>
      </c>
      <c r="F10" s="134">
        <v>386</v>
      </c>
      <c r="G10" s="134">
        <v>1191</v>
      </c>
      <c r="H10" s="14">
        <v>966</v>
      </c>
      <c r="I10" s="15">
        <v>489</v>
      </c>
      <c r="J10" s="31">
        <v>1455</v>
      </c>
      <c r="K10" s="91">
        <v>1289</v>
      </c>
      <c r="L10" s="92">
        <v>612</v>
      </c>
      <c r="M10" s="86">
        <v>1901</v>
      </c>
      <c r="N10" s="91">
        <v>0</v>
      </c>
      <c r="O10" s="84">
        <v>0</v>
      </c>
      <c r="P10" s="86">
        <v>0</v>
      </c>
      <c r="Q10" s="32">
        <f t="shared" si="0"/>
        <v>3060</v>
      </c>
      <c r="R10" s="33">
        <f t="shared" si="0"/>
        <v>1487</v>
      </c>
      <c r="S10" s="16">
        <f t="shared" si="0"/>
        <v>4547</v>
      </c>
    </row>
    <row r="11" spans="1:19" ht="12.75">
      <c r="A11" s="26" t="s">
        <v>32</v>
      </c>
      <c r="B11" s="48">
        <v>244</v>
      </c>
      <c r="C11" s="48">
        <v>174</v>
      </c>
      <c r="D11" s="48">
        <v>418</v>
      </c>
      <c r="E11" s="133">
        <v>1832</v>
      </c>
      <c r="F11" s="134">
        <v>1118</v>
      </c>
      <c r="G11" s="134">
        <v>2950</v>
      </c>
      <c r="H11" s="14">
        <v>2027</v>
      </c>
      <c r="I11" s="15">
        <v>1114</v>
      </c>
      <c r="J11" s="31">
        <v>3141</v>
      </c>
      <c r="K11" s="91">
        <v>2265</v>
      </c>
      <c r="L11" s="92">
        <v>1348</v>
      </c>
      <c r="M11" s="86">
        <v>3613</v>
      </c>
      <c r="N11" s="91">
        <v>0</v>
      </c>
      <c r="O11" s="84">
        <v>0</v>
      </c>
      <c r="P11" s="86">
        <v>0</v>
      </c>
      <c r="Q11" s="32">
        <f t="shared" si="0"/>
        <v>6368</v>
      </c>
      <c r="R11" s="33">
        <f t="shared" si="0"/>
        <v>3754</v>
      </c>
      <c r="S11" s="16">
        <f t="shared" si="0"/>
        <v>10122</v>
      </c>
    </row>
    <row r="12" spans="1:19" s="19" customFormat="1" ht="12.75">
      <c r="A12" s="10" t="s">
        <v>18</v>
      </c>
      <c r="B12" s="49">
        <v>922</v>
      </c>
      <c r="C12" s="50">
        <v>566</v>
      </c>
      <c r="D12" s="50">
        <v>1488</v>
      </c>
      <c r="E12" s="135">
        <v>18722</v>
      </c>
      <c r="F12" s="136">
        <v>18360</v>
      </c>
      <c r="G12" s="136">
        <v>37082</v>
      </c>
      <c r="H12" s="20">
        <v>19173</v>
      </c>
      <c r="I12" s="21">
        <v>18050</v>
      </c>
      <c r="J12" s="21">
        <v>37223</v>
      </c>
      <c r="K12" s="108">
        <v>20327</v>
      </c>
      <c r="L12" s="109">
        <v>20297</v>
      </c>
      <c r="M12" s="109">
        <v>40624</v>
      </c>
      <c r="N12" s="108">
        <v>27</v>
      </c>
      <c r="O12" s="109">
        <v>231</v>
      </c>
      <c r="P12" s="109">
        <v>258</v>
      </c>
      <c r="Q12" s="20">
        <f t="shared" si="0"/>
        <v>59171</v>
      </c>
      <c r="R12" s="21">
        <f t="shared" si="0"/>
        <v>57504</v>
      </c>
      <c r="S12" s="21">
        <f t="shared" si="0"/>
        <v>116675</v>
      </c>
    </row>
    <row r="13" spans="1:19" s="7" customFormat="1" ht="12.75">
      <c r="A13" s="41" t="s">
        <v>3</v>
      </c>
      <c r="B13" s="72"/>
      <c r="C13" s="72"/>
      <c r="D13" s="72"/>
      <c r="E13" s="131"/>
      <c r="F13" s="132"/>
      <c r="G13" s="132"/>
      <c r="H13" s="14"/>
      <c r="I13" s="16"/>
      <c r="J13" s="31"/>
      <c r="K13" s="91"/>
      <c r="L13" s="84"/>
      <c r="M13" s="86"/>
      <c r="N13" s="91"/>
      <c r="O13" s="84"/>
      <c r="P13" s="86"/>
      <c r="Q13" s="32"/>
      <c r="R13" s="31"/>
      <c r="S13" s="16"/>
    </row>
    <row r="14" spans="1:19" ht="12.75">
      <c r="A14" s="26" t="s">
        <v>29</v>
      </c>
      <c r="B14" s="48">
        <v>31</v>
      </c>
      <c r="C14" s="48">
        <v>27</v>
      </c>
      <c r="D14" s="48">
        <v>58</v>
      </c>
      <c r="E14" s="133">
        <v>2312</v>
      </c>
      <c r="F14" s="134">
        <v>2210</v>
      </c>
      <c r="G14" s="134">
        <v>4522</v>
      </c>
      <c r="H14" s="14">
        <v>2178</v>
      </c>
      <c r="I14" s="16">
        <v>2153</v>
      </c>
      <c r="J14" s="31">
        <v>4331</v>
      </c>
      <c r="K14" s="91">
        <v>2290</v>
      </c>
      <c r="L14" s="84">
        <v>2200</v>
      </c>
      <c r="M14" s="86">
        <v>4490</v>
      </c>
      <c r="N14" s="91">
        <v>0</v>
      </c>
      <c r="O14" s="84">
        <v>0</v>
      </c>
      <c r="P14" s="86">
        <v>0</v>
      </c>
      <c r="Q14" s="32">
        <f aca="true" t="shared" si="1" ref="Q14:S16">SUM(N14,K14,H14,E14,B14)</f>
        <v>6811</v>
      </c>
      <c r="R14" s="31">
        <f t="shared" si="1"/>
        <v>6590</v>
      </c>
      <c r="S14" s="16">
        <f t="shared" si="1"/>
        <v>13401</v>
      </c>
    </row>
    <row r="15" spans="1:19" ht="12.75">
      <c r="A15" s="26" t="s">
        <v>30</v>
      </c>
      <c r="B15" s="48">
        <v>188</v>
      </c>
      <c r="C15" s="48">
        <v>121</v>
      </c>
      <c r="D15" s="48">
        <v>309</v>
      </c>
      <c r="E15" s="133">
        <v>7580</v>
      </c>
      <c r="F15" s="134">
        <v>7656</v>
      </c>
      <c r="G15" s="134">
        <v>15236</v>
      </c>
      <c r="H15" s="14">
        <v>7288</v>
      </c>
      <c r="I15" s="15">
        <v>7176</v>
      </c>
      <c r="J15" s="31">
        <v>14464</v>
      </c>
      <c r="K15" s="91">
        <v>7333</v>
      </c>
      <c r="L15" s="92">
        <v>7319</v>
      </c>
      <c r="M15" s="86">
        <v>14652</v>
      </c>
      <c r="N15" s="91">
        <v>54</v>
      </c>
      <c r="O15" s="84">
        <v>2</v>
      </c>
      <c r="P15" s="86">
        <v>56</v>
      </c>
      <c r="Q15" s="32">
        <f t="shared" si="1"/>
        <v>22443</v>
      </c>
      <c r="R15" s="33">
        <f t="shared" si="1"/>
        <v>22274</v>
      </c>
      <c r="S15" s="16">
        <f t="shared" si="1"/>
        <v>44717</v>
      </c>
    </row>
    <row r="16" spans="1:19" ht="12.75">
      <c r="A16" s="26" t="s">
        <v>31</v>
      </c>
      <c r="B16" s="48">
        <v>14</v>
      </c>
      <c r="C16" s="48">
        <v>18</v>
      </c>
      <c r="D16" s="48">
        <v>32</v>
      </c>
      <c r="E16" s="133">
        <v>187</v>
      </c>
      <c r="F16" s="134">
        <v>97</v>
      </c>
      <c r="G16" s="134">
        <v>284</v>
      </c>
      <c r="H16" s="14">
        <v>210</v>
      </c>
      <c r="I16" s="15">
        <v>158</v>
      </c>
      <c r="J16" s="31">
        <v>368</v>
      </c>
      <c r="K16" s="91">
        <v>258</v>
      </c>
      <c r="L16" s="92">
        <v>157</v>
      </c>
      <c r="M16" s="86">
        <v>415</v>
      </c>
      <c r="N16" s="91">
        <v>0</v>
      </c>
      <c r="O16" s="84">
        <v>0</v>
      </c>
      <c r="P16" s="86">
        <v>0</v>
      </c>
      <c r="Q16" s="32">
        <f t="shared" si="1"/>
        <v>669</v>
      </c>
      <c r="R16" s="33">
        <f t="shared" si="1"/>
        <v>430</v>
      </c>
      <c r="S16" s="16">
        <f t="shared" si="1"/>
        <v>1099</v>
      </c>
    </row>
    <row r="17" spans="1:19" ht="12.75">
      <c r="A17" s="26" t="s">
        <v>32</v>
      </c>
      <c r="B17" s="48">
        <v>0</v>
      </c>
      <c r="C17" s="48">
        <v>0</v>
      </c>
      <c r="D17" s="48">
        <v>0</v>
      </c>
      <c r="E17" s="133">
        <v>483</v>
      </c>
      <c r="F17" s="134">
        <v>208</v>
      </c>
      <c r="G17" s="134">
        <v>691</v>
      </c>
      <c r="H17" s="14">
        <v>547</v>
      </c>
      <c r="I17" s="15">
        <v>270</v>
      </c>
      <c r="J17" s="31">
        <v>817</v>
      </c>
      <c r="K17" s="91">
        <v>600</v>
      </c>
      <c r="L17" s="92">
        <v>366</v>
      </c>
      <c r="M17" s="86">
        <v>966</v>
      </c>
      <c r="N17" s="91">
        <v>101</v>
      </c>
      <c r="O17" s="84">
        <v>0</v>
      </c>
      <c r="P17" s="86">
        <v>101</v>
      </c>
      <c r="Q17" s="32">
        <f aca="true" t="shared" si="2" ref="Q17:S18">SUM(N17,K17,H17,E17,B17)</f>
        <v>1731</v>
      </c>
      <c r="R17" s="33">
        <f t="shared" si="2"/>
        <v>844</v>
      </c>
      <c r="S17" s="16">
        <f t="shared" si="2"/>
        <v>2575</v>
      </c>
    </row>
    <row r="18" spans="1:19" s="19" customFormat="1" ht="12.75">
      <c r="A18" s="10" t="s">
        <v>18</v>
      </c>
      <c r="B18" s="49">
        <v>233</v>
      </c>
      <c r="C18" s="50">
        <v>166</v>
      </c>
      <c r="D18" s="50">
        <v>399</v>
      </c>
      <c r="E18" s="135">
        <v>10562</v>
      </c>
      <c r="F18" s="136">
        <v>10171</v>
      </c>
      <c r="G18" s="136">
        <v>20733</v>
      </c>
      <c r="H18" s="20">
        <v>10223</v>
      </c>
      <c r="I18" s="21">
        <v>9757</v>
      </c>
      <c r="J18" s="21">
        <v>19980</v>
      </c>
      <c r="K18" s="108">
        <v>10481</v>
      </c>
      <c r="L18" s="109">
        <v>10042</v>
      </c>
      <c r="M18" s="109">
        <v>20523</v>
      </c>
      <c r="N18" s="108">
        <v>155</v>
      </c>
      <c r="O18" s="109">
        <v>2</v>
      </c>
      <c r="P18" s="109">
        <v>157</v>
      </c>
      <c r="Q18" s="20">
        <f t="shared" si="2"/>
        <v>31654</v>
      </c>
      <c r="R18" s="21">
        <f t="shared" si="2"/>
        <v>30138</v>
      </c>
      <c r="S18" s="21">
        <f t="shared" si="2"/>
        <v>61792</v>
      </c>
    </row>
    <row r="19" spans="1:19" s="7" customFormat="1" ht="12.75">
      <c r="A19" s="41" t="s">
        <v>4</v>
      </c>
      <c r="B19" s="72"/>
      <c r="C19" s="72"/>
      <c r="D19" s="72"/>
      <c r="E19" s="131"/>
      <c r="F19" s="132"/>
      <c r="G19" s="132"/>
      <c r="H19" s="14"/>
      <c r="I19" s="16"/>
      <c r="J19" s="31"/>
      <c r="K19" s="91"/>
      <c r="L19" s="84"/>
      <c r="M19" s="86"/>
      <c r="N19" s="91"/>
      <c r="O19" s="84"/>
      <c r="P19" s="86"/>
      <c r="Q19" s="32"/>
      <c r="R19" s="31"/>
      <c r="S19" s="16"/>
    </row>
    <row r="20" spans="1:19" ht="12.75">
      <c r="A20" s="26" t="s">
        <v>29</v>
      </c>
      <c r="B20" s="48">
        <v>5</v>
      </c>
      <c r="C20" s="48">
        <v>5</v>
      </c>
      <c r="D20" s="48">
        <v>10</v>
      </c>
      <c r="E20" s="133">
        <v>927</v>
      </c>
      <c r="F20" s="134">
        <v>972</v>
      </c>
      <c r="G20" s="134">
        <v>1899</v>
      </c>
      <c r="H20" s="14">
        <v>855</v>
      </c>
      <c r="I20" s="16">
        <v>978</v>
      </c>
      <c r="J20" s="31">
        <v>1833</v>
      </c>
      <c r="K20" s="91">
        <v>815</v>
      </c>
      <c r="L20" s="84">
        <v>915</v>
      </c>
      <c r="M20" s="86">
        <v>1730</v>
      </c>
      <c r="N20" s="91">
        <v>0</v>
      </c>
      <c r="O20" s="84">
        <v>0</v>
      </c>
      <c r="P20" s="86">
        <v>0</v>
      </c>
      <c r="Q20" s="32">
        <f aca="true" t="shared" si="3" ref="Q20:S23">SUM(N20,K20,H20,E20,B20)</f>
        <v>2602</v>
      </c>
      <c r="R20" s="31">
        <f t="shared" si="3"/>
        <v>2870</v>
      </c>
      <c r="S20" s="16">
        <f t="shared" si="3"/>
        <v>5472</v>
      </c>
    </row>
    <row r="21" spans="1:19" ht="12.75">
      <c r="A21" s="26" t="s">
        <v>30</v>
      </c>
      <c r="B21" s="48">
        <v>99</v>
      </c>
      <c r="C21" s="48">
        <v>51</v>
      </c>
      <c r="D21" s="48">
        <v>150</v>
      </c>
      <c r="E21" s="133">
        <v>1503</v>
      </c>
      <c r="F21" s="134">
        <v>1621</v>
      </c>
      <c r="G21" s="134">
        <v>3124</v>
      </c>
      <c r="H21" s="14">
        <v>1126</v>
      </c>
      <c r="I21" s="15">
        <v>1435</v>
      </c>
      <c r="J21" s="31">
        <v>2561</v>
      </c>
      <c r="K21" s="91">
        <v>997</v>
      </c>
      <c r="L21" s="92">
        <v>1244</v>
      </c>
      <c r="M21" s="86">
        <v>2241</v>
      </c>
      <c r="N21" s="91">
        <v>0</v>
      </c>
      <c r="O21" s="84">
        <v>0</v>
      </c>
      <c r="P21" s="86">
        <v>0</v>
      </c>
      <c r="Q21" s="32">
        <f t="shared" si="3"/>
        <v>3725</v>
      </c>
      <c r="R21" s="33">
        <f t="shared" si="3"/>
        <v>4351</v>
      </c>
      <c r="S21" s="16">
        <f t="shared" si="3"/>
        <v>8076</v>
      </c>
    </row>
    <row r="22" spans="1:19" ht="12.75">
      <c r="A22" s="26" t="s">
        <v>32</v>
      </c>
      <c r="B22" s="48">
        <v>75</v>
      </c>
      <c r="C22" s="48">
        <v>30</v>
      </c>
      <c r="D22" s="48">
        <v>105</v>
      </c>
      <c r="E22" s="133">
        <v>91</v>
      </c>
      <c r="F22" s="134">
        <v>74</v>
      </c>
      <c r="G22" s="134">
        <v>165</v>
      </c>
      <c r="H22" s="14">
        <v>109</v>
      </c>
      <c r="I22" s="15">
        <v>63</v>
      </c>
      <c r="J22" s="31">
        <v>172</v>
      </c>
      <c r="K22" s="91">
        <v>78</v>
      </c>
      <c r="L22" s="92">
        <v>77</v>
      </c>
      <c r="M22" s="86">
        <v>155</v>
      </c>
      <c r="N22" s="91">
        <v>0</v>
      </c>
      <c r="O22" s="84">
        <v>0</v>
      </c>
      <c r="P22" s="86">
        <v>0</v>
      </c>
      <c r="Q22" s="32">
        <f t="shared" si="3"/>
        <v>353</v>
      </c>
      <c r="R22" s="33">
        <f t="shared" si="3"/>
        <v>244</v>
      </c>
      <c r="S22" s="16">
        <f t="shared" si="3"/>
        <v>597</v>
      </c>
    </row>
    <row r="23" spans="1:19" ht="12.75">
      <c r="A23" s="10" t="s">
        <v>18</v>
      </c>
      <c r="B23" s="49">
        <v>179</v>
      </c>
      <c r="C23" s="50">
        <v>86</v>
      </c>
      <c r="D23" s="50">
        <v>265</v>
      </c>
      <c r="E23" s="135">
        <v>2521</v>
      </c>
      <c r="F23" s="136">
        <v>2667</v>
      </c>
      <c r="G23" s="136">
        <v>5188</v>
      </c>
      <c r="H23" s="20">
        <v>2090</v>
      </c>
      <c r="I23" s="21">
        <v>2476</v>
      </c>
      <c r="J23" s="21">
        <v>4566</v>
      </c>
      <c r="K23" s="108">
        <v>1890</v>
      </c>
      <c r="L23" s="109">
        <v>2236</v>
      </c>
      <c r="M23" s="109">
        <v>4126</v>
      </c>
      <c r="N23" s="108">
        <v>0</v>
      </c>
      <c r="O23" s="109">
        <v>0</v>
      </c>
      <c r="P23" s="109">
        <v>0</v>
      </c>
      <c r="Q23" s="20">
        <f t="shared" si="3"/>
        <v>6680</v>
      </c>
      <c r="R23" s="21">
        <f t="shared" si="3"/>
        <v>7465</v>
      </c>
      <c r="S23" s="21">
        <f t="shared" si="3"/>
        <v>14145</v>
      </c>
    </row>
    <row r="24" spans="1:19" s="19" customFormat="1" ht="12.75">
      <c r="A24" s="41" t="s">
        <v>5</v>
      </c>
      <c r="B24" s="72"/>
      <c r="C24" s="72"/>
      <c r="D24" s="72"/>
      <c r="E24" s="131"/>
      <c r="F24" s="132"/>
      <c r="G24" s="132"/>
      <c r="H24" s="14"/>
      <c r="I24" s="16"/>
      <c r="J24" s="31"/>
      <c r="K24" s="91"/>
      <c r="L24" s="84"/>
      <c r="M24" s="86"/>
      <c r="N24" s="91"/>
      <c r="O24" s="84"/>
      <c r="P24" s="86"/>
      <c r="Q24" s="32"/>
      <c r="R24" s="31"/>
      <c r="S24" s="16"/>
    </row>
    <row r="25" spans="1:19" s="7" customFormat="1" ht="12.75">
      <c r="A25" s="26" t="s">
        <v>29</v>
      </c>
      <c r="B25" s="48">
        <v>186</v>
      </c>
      <c r="C25" s="48">
        <v>95</v>
      </c>
      <c r="D25" s="48">
        <v>281</v>
      </c>
      <c r="E25" s="133">
        <v>1913</v>
      </c>
      <c r="F25" s="134">
        <v>1630</v>
      </c>
      <c r="G25" s="134">
        <v>3543</v>
      </c>
      <c r="H25" s="14">
        <v>2081</v>
      </c>
      <c r="I25" s="16">
        <v>1843</v>
      </c>
      <c r="J25" s="31">
        <v>3924</v>
      </c>
      <c r="K25" s="91">
        <v>2215</v>
      </c>
      <c r="L25" s="84">
        <v>2157</v>
      </c>
      <c r="M25" s="86">
        <v>4372</v>
      </c>
      <c r="N25" s="91">
        <v>0</v>
      </c>
      <c r="O25" s="84">
        <v>0</v>
      </c>
      <c r="P25" s="86">
        <v>0</v>
      </c>
      <c r="Q25" s="32">
        <f aca="true" t="shared" si="4" ref="Q25:S29">SUM(N25,K25,H25,E25,B25)</f>
        <v>6395</v>
      </c>
      <c r="R25" s="31">
        <f t="shared" si="4"/>
        <v>5725</v>
      </c>
      <c r="S25" s="16">
        <f t="shared" si="4"/>
        <v>12120</v>
      </c>
    </row>
    <row r="26" spans="1:19" ht="12.75">
      <c r="A26" s="26" t="s">
        <v>30</v>
      </c>
      <c r="B26" s="48">
        <v>210</v>
      </c>
      <c r="C26" s="48">
        <v>136</v>
      </c>
      <c r="D26" s="48">
        <v>346</v>
      </c>
      <c r="E26" s="133">
        <v>9524</v>
      </c>
      <c r="F26" s="134">
        <v>9543</v>
      </c>
      <c r="G26" s="134">
        <v>19067</v>
      </c>
      <c r="H26" s="14">
        <v>9574</v>
      </c>
      <c r="I26" s="15">
        <v>9590</v>
      </c>
      <c r="J26" s="31">
        <v>19164</v>
      </c>
      <c r="K26" s="91">
        <v>11088</v>
      </c>
      <c r="L26" s="92">
        <v>10712</v>
      </c>
      <c r="M26" s="86">
        <v>21800</v>
      </c>
      <c r="N26" s="91">
        <v>0</v>
      </c>
      <c r="O26" s="84">
        <v>0</v>
      </c>
      <c r="P26" s="86">
        <v>0</v>
      </c>
      <c r="Q26" s="32">
        <f t="shared" si="4"/>
        <v>30396</v>
      </c>
      <c r="R26" s="33">
        <f t="shared" si="4"/>
        <v>29981</v>
      </c>
      <c r="S26" s="16">
        <f t="shared" si="4"/>
        <v>60377</v>
      </c>
    </row>
    <row r="27" spans="1:19" ht="12.75">
      <c r="A27" s="26" t="s">
        <v>31</v>
      </c>
      <c r="B27" s="48">
        <v>0</v>
      </c>
      <c r="C27" s="48">
        <v>0</v>
      </c>
      <c r="D27" s="48">
        <v>0</v>
      </c>
      <c r="E27" s="133">
        <v>172</v>
      </c>
      <c r="F27" s="134">
        <v>39</v>
      </c>
      <c r="G27" s="134">
        <v>211</v>
      </c>
      <c r="H27" s="14">
        <v>234</v>
      </c>
      <c r="I27" s="15">
        <v>60</v>
      </c>
      <c r="J27" s="31">
        <v>294</v>
      </c>
      <c r="K27" s="91">
        <v>260</v>
      </c>
      <c r="L27" s="92">
        <v>68</v>
      </c>
      <c r="M27" s="86">
        <v>328</v>
      </c>
      <c r="N27" s="91">
        <v>0</v>
      </c>
      <c r="O27" s="84">
        <v>0</v>
      </c>
      <c r="P27" s="86">
        <v>0</v>
      </c>
      <c r="Q27" s="32">
        <f t="shared" si="4"/>
        <v>666</v>
      </c>
      <c r="R27" s="33">
        <f t="shared" si="4"/>
        <v>167</v>
      </c>
      <c r="S27" s="16">
        <f t="shared" si="4"/>
        <v>833</v>
      </c>
    </row>
    <row r="28" spans="1:19" ht="12.75">
      <c r="A28" s="26" t="s">
        <v>32</v>
      </c>
      <c r="B28" s="48">
        <v>0</v>
      </c>
      <c r="C28" s="48">
        <v>0</v>
      </c>
      <c r="D28" s="48">
        <v>0</v>
      </c>
      <c r="E28" s="133">
        <v>11</v>
      </c>
      <c r="F28" s="134">
        <v>49</v>
      </c>
      <c r="G28" s="134">
        <v>60</v>
      </c>
      <c r="H28" s="14">
        <v>43</v>
      </c>
      <c r="I28" s="15">
        <v>80</v>
      </c>
      <c r="J28" s="31">
        <v>123</v>
      </c>
      <c r="K28" s="91">
        <v>51</v>
      </c>
      <c r="L28" s="92">
        <v>94</v>
      </c>
      <c r="M28" s="86">
        <v>145</v>
      </c>
      <c r="N28" s="91">
        <v>0</v>
      </c>
      <c r="O28" s="84">
        <v>0</v>
      </c>
      <c r="P28" s="86">
        <v>0</v>
      </c>
      <c r="Q28" s="32">
        <f t="shared" si="4"/>
        <v>105</v>
      </c>
      <c r="R28" s="33">
        <f t="shared" si="4"/>
        <v>223</v>
      </c>
      <c r="S28" s="16">
        <f t="shared" si="4"/>
        <v>328</v>
      </c>
    </row>
    <row r="29" spans="1:19" ht="12.75">
      <c r="A29" s="10" t="s">
        <v>18</v>
      </c>
      <c r="B29" s="49">
        <v>396</v>
      </c>
      <c r="C29" s="50">
        <v>231</v>
      </c>
      <c r="D29" s="50">
        <v>627</v>
      </c>
      <c r="E29" s="135">
        <v>11620</v>
      </c>
      <c r="F29" s="136">
        <v>11261</v>
      </c>
      <c r="G29" s="136">
        <v>22881</v>
      </c>
      <c r="H29" s="20">
        <v>11932</v>
      </c>
      <c r="I29" s="21">
        <v>11573</v>
      </c>
      <c r="J29" s="21">
        <v>23505</v>
      </c>
      <c r="K29" s="108">
        <v>13614</v>
      </c>
      <c r="L29" s="109">
        <v>13031</v>
      </c>
      <c r="M29" s="109">
        <v>26645</v>
      </c>
      <c r="N29" s="108">
        <v>0</v>
      </c>
      <c r="O29" s="109">
        <v>0</v>
      </c>
      <c r="P29" s="109">
        <v>0</v>
      </c>
      <c r="Q29" s="20">
        <f t="shared" si="4"/>
        <v>37562</v>
      </c>
      <c r="R29" s="21">
        <f t="shared" si="4"/>
        <v>36096</v>
      </c>
      <c r="S29" s="21">
        <f t="shared" si="4"/>
        <v>73658</v>
      </c>
    </row>
    <row r="30" spans="1:19" s="19" customFormat="1" ht="12.75">
      <c r="A30" s="41" t="s">
        <v>6</v>
      </c>
      <c r="B30" s="72"/>
      <c r="C30" s="72"/>
      <c r="D30" s="72"/>
      <c r="E30" s="131"/>
      <c r="F30" s="132"/>
      <c r="G30" s="132"/>
      <c r="H30" s="14"/>
      <c r="I30" s="16"/>
      <c r="J30" s="31"/>
      <c r="K30" s="91"/>
      <c r="L30" s="84"/>
      <c r="M30" s="86"/>
      <c r="N30" s="91"/>
      <c r="O30" s="84"/>
      <c r="P30" s="86"/>
      <c r="Q30" s="32"/>
      <c r="R30" s="31"/>
      <c r="S30" s="16"/>
    </row>
    <row r="31" spans="1:19" s="7" customFormat="1" ht="12.75">
      <c r="A31" s="26" t="s">
        <v>29</v>
      </c>
      <c r="B31" s="48">
        <v>111</v>
      </c>
      <c r="C31" s="48">
        <v>59</v>
      </c>
      <c r="D31" s="48">
        <v>170</v>
      </c>
      <c r="E31" s="133">
        <v>3673</v>
      </c>
      <c r="F31" s="134">
        <v>3509</v>
      </c>
      <c r="G31" s="134">
        <v>7182</v>
      </c>
      <c r="H31" s="14">
        <v>3498</v>
      </c>
      <c r="I31" s="16">
        <v>3115</v>
      </c>
      <c r="J31" s="31">
        <v>6613</v>
      </c>
      <c r="K31" s="91">
        <v>3858</v>
      </c>
      <c r="L31" s="84">
        <v>3406</v>
      </c>
      <c r="M31" s="86">
        <v>7264</v>
      </c>
      <c r="N31" s="91">
        <v>2</v>
      </c>
      <c r="O31" s="84">
        <v>62</v>
      </c>
      <c r="P31" s="86">
        <v>64</v>
      </c>
      <c r="Q31" s="32">
        <f aca="true" t="shared" si="5" ref="Q31:S35">SUM(N31,K31,H31,E31,B31)</f>
        <v>11142</v>
      </c>
      <c r="R31" s="31">
        <f t="shared" si="5"/>
        <v>10151</v>
      </c>
      <c r="S31" s="16">
        <f t="shared" si="5"/>
        <v>21293</v>
      </c>
    </row>
    <row r="32" spans="1:19" ht="12.75">
      <c r="A32" s="26" t="s">
        <v>30</v>
      </c>
      <c r="B32" s="48">
        <v>337</v>
      </c>
      <c r="C32" s="48">
        <v>210</v>
      </c>
      <c r="D32" s="48">
        <v>547</v>
      </c>
      <c r="E32" s="133">
        <v>11010</v>
      </c>
      <c r="F32" s="134">
        <v>11639</v>
      </c>
      <c r="G32" s="134">
        <v>22649</v>
      </c>
      <c r="H32" s="14">
        <v>10879</v>
      </c>
      <c r="I32" s="15">
        <v>11200</v>
      </c>
      <c r="J32" s="31">
        <v>22079</v>
      </c>
      <c r="K32" s="91">
        <v>11335</v>
      </c>
      <c r="L32" s="92">
        <v>11729</v>
      </c>
      <c r="M32" s="86">
        <v>23064</v>
      </c>
      <c r="N32" s="91">
        <v>45</v>
      </c>
      <c r="O32" s="84">
        <v>250</v>
      </c>
      <c r="P32" s="86">
        <v>295</v>
      </c>
      <c r="Q32" s="32">
        <f t="shared" si="5"/>
        <v>33606</v>
      </c>
      <c r="R32" s="33">
        <f t="shared" si="5"/>
        <v>35028</v>
      </c>
      <c r="S32" s="16">
        <f t="shared" si="5"/>
        <v>68634</v>
      </c>
    </row>
    <row r="33" spans="1:19" ht="12.75">
      <c r="A33" s="26" t="s">
        <v>31</v>
      </c>
      <c r="B33" s="48">
        <v>21</v>
      </c>
      <c r="C33" s="48">
        <v>34</v>
      </c>
      <c r="D33" s="48">
        <v>55</v>
      </c>
      <c r="E33" s="133">
        <v>508</v>
      </c>
      <c r="F33" s="134">
        <v>111</v>
      </c>
      <c r="G33" s="134">
        <v>619</v>
      </c>
      <c r="H33" s="14">
        <v>696</v>
      </c>
      <c r="I33" s="15">
        <v>257</v>
      </c>
      <c r="J33" s="31">
        <v>953</v>
      </c>
      <c r="K33" s="91">
        <v>814</v>
      </c>
      <c r="L33" s="92">
        <v>430</v>
      </c>
      <c r="M33" s="86">
        <v>1244</v>
      </c>
      <c r="N33" s="91">
        <v>0</v>
      </c>
      <c r="O33" s="84">
        <v>0</v>
      </c>
      <c r="P33" s="86">
        <v>0</v>
      </c>
      <c r="Q33" s="32">
        <f t="shared" si="5"/>
        <v>2039</v>
      </c>
      <c r="R33" s="33">
        <f t="shared" si="5"/>
        <v>832</v>
      </c>
      <c r="S33" s="16">
        <f t="shared" si="5"/>
        <v>2871</v>
      </c>
    </row>
    <row r="34" spans="1:19" ht="12.75">
      <c r="A34" s="26" t="s">
        <v>32</v>
      </c>
      <c r="B34" s="48">
        <v>62</v>
      </c>
      <c r="C34" s="48">
        <v>58</v>
      </c>
      <c r="D34" s="48">
        <v>120</v>
      </c>
      <c r="E34" s="133">
        <v>554</v>
      </c>
      <c r="F34" s="134">
        <v>345</v>
      </c>
      <c r="G34" s="134">
        <v>899</v>
      </c>
      <c r="H34" s="14">
        <v>610</v>
      </c>
      <c r="I34" s="15">
        <v>452</v>
      </c>
      <c r="J34" s="31">
        <v>1062</v>
      </c>
      <c r="K34" s="91">
        <v>691</v>
      </c>
      <c r="L34" s="92">
        <v>552</v>
      </c>
      <c r="M34" s="86">
        <v>1243</v>
      </c>
      <c r="N34" s="91">
        <v>0</v>
      </c>
      <c r="O34" s="84">
        <v>0</v>
      </c>
      <c r="P34" s="86">
        <v>0</v>
      </c>
      <c r="Q34" s="32">
        <f t="shared" si="5"/>
        <v>1917</v>
      </c>
      <c r="R34" s="33">
        <f t="shared" si="5"/>
        <v>1407</v>
      </c>
      <c r="S34" s="16">
        <f t="shared" si="5"/>
        <v>3324</v>
      </c>
    </row>
    <row r="35" spans="1:19" ht="12.75">
      <c r="A35" s="10" t="s">
        <v>18</v>
      </c>
      <c r="B35" s="49">
        <v>531</v>
      </c>
      <c r="C35" s="50">
        <v>361</v>
      </c>
      <c r="D35" s="50">
        <v>892</v>
      </c>
      <c r="E35" s="135">
        <v>15745</v>
      </c>
      <c r="F35" s="136">
        <v>15604</v>
      </c>
      <c r="G35" s="136">
        <v>31349</v>
      </c>
      <c r="H35" s="20">
        <v>15683</v>
      </c>
      <c r="I35" s="21">
        <v>15024</v>
      </c>
      <c r="J35" s="21">
        <v>30707</v>
      </c>
      <c r="K35" s="108">
        <v>16698</v>
      </c>
      <c r="L35" s="109">
        <v>16117</v>
      </c>
      <c r="M35" s="109">
        <v>32815</v>
      </c>
      <c r="N35" s="108">
        <v>47</v>
      </c>
      <c r="O35" s="109">
        <v>312</v>
      </c>
      <c r="P35" s="109">
        <v>359</v>
      </c>
      <c r="Q35" s="20">
        <f t="shared" si="5"/>
        <v>48704</v>
      </c>
      <c r="R35" s="21">
        <f t="shared" si="5"/>
        <v>47418</v>
      </c>
      <c r="S35" s="21">
        <f t="shared" si="5"/>
        <v>96122</v>
      </c>
    </row>
    <row r="36" spans="1:19" s="19" customFormat="1" ht="12.75">
      <c r="A36" s="41" t="s">
        <v>7</v>
      </c>
      <c r="B36" s="72"/>
      <c r="C36" s="72"/>
      <c r="D36" s="72"/>
      <c r="E36" s="131"/>
      <c r="F36" s="132"/>
      <c r="G36" s="132"/>
      <c r="H36" s="14"/>
      <c r="I36" s="16"/>
      <c r="J36" s="31"/>
      <c r="K36" s="91"/>
      <c r="L36" s="84"/>
      <c r="M36" s="86"/>
      <c r="N36" s="91"/>
      <c r="O36" s="84"/>
      <c r="P36" s="86"/>
      <c r="Q36" s="105"/>
      <c r="R36" s="86"/>
      <c r="S36" s="84"/>
    </row>
    <row r="37" spans="1:19" s="7" customFormat="1" ht="12.75">
      <c r="A37" s="26" t="s">
        <v>29</v>
      </c>
      <c r="B37" s="48">
        <v>160</v>
      </c>
      <c r="C37" s="48">
        <v>91</v>
      </c>
      <c r="D37" s="48">
        <v>251</v>
      </c>
      <c r="E37" s="133">
        <v>1300</v>
      </c>
      <c r="F37" s="134">
        <v>1218</v>
      </c>
      <c r="G37" s="134">
        <v>2518</v>
      </c>
      <c r="H37" s="14">
        <v>1508</v>
      </c>
      <c r="I37" s="16">
        <v>1452</v>
      </c>
      <c r="J37" s="31">
        <v>2960</v>
      </c>
      <c r="K37" s="91">
        <v>1810</v>
      </c>
      <c r="L37" s="84">
        <v>1846</v>
      </c>
      <c r="M37" s="86">
        <v>3656</v>
      </c>
      <c r="N37" s="91">
        <v>0</v>
      </c>
      <c r="O37" s="84">
        <v>0</v>
      </c>
      <c r="P37" s="86">
        <v>0</v>
      </c>
      <c r="Q37" s="105">
        <f aca="true" t="shared" si="6" ref="Q37:S41">SUM(N37,K37,H37,E37,B37)</f>
        <v>4778</v>
      </c>
      <c r="R37" s="86">
        <f t="shared" si="6"/>
        <v>4607</v>
      </c>
      <c r="S37" s="84">
        <f t="shared" si="6"/>
        <v>9385</v>
      </c>
    </row>
    <row r="38" spans="1:19" ht="12.75">
      <c r="A38" s="26" t="s">
        <v>30</v>
      </c>
      <c r="B38" s="48">
        <v>66</v>
      </c>
      <c r="C38" s="48">
        <v>28</v>
      </c>
      <c r="D38" s="48">
        <v>94</v>
      </c>
      <c r="E38" s="133">
        <v>7140</v>
      </c>
      <c r="F38" s="134">
        <v>6595</v>
      </c>
      <c r="G38" s="134">
        <v>13735</v>
      </c>
      <c r="H38" s="14">
        <v>7136</v>
      </c>
      <c r="I38" s="15">
        <v>6591</v>
      </c>
      <c r="J38" s="31">
        <v>13727</v>
      </c>
      <c r="K38" s="91">
        <v>7705</v>
      </c>
      <c r="L38" s="92">
        <v>7087</v>
      </c>
      <c r="M38" s="86">
        <v>14792</v>
      </c>
      <c r="N38" s="91">
        <v>0</v>
      </c>
      <c r="O38" s="84">
        <v>0</v>
      </c>
      <c r="P38" s="86">
        <v>0</v>
      </c>
      <c r="Q38" s="105">
        <f t="shared" si="6"/>
        <v>22047</v>
      </c>
      <c r="R38" s="106">
        <f t="shared" si="6"/>
        <v>20301</v>
      </c>
      <c r="S38" s="84">
        <f t="shared" si="6"/>
        <v>42348</v>
      </c>
    </row>
    <row r="39" spans="1:19" ht="12.75">
      <c r="A39" s="26" t="s">
        <v>31</v>
      </c>
      <c r="B39" s="48">
        <v>61</v>
      </c>
      <c r="C39" s="48">
        <v>19</v>
      </c>
      <c r="D39" s="48">
        <v>80</v>
      </c>
      <c r="E39" s="133">
        <v>666</v>
      </c>
      <c r="F39" s="134">
        <v>337</v>
      </c>
      <c r="G39" s="134">
        <v>1003</v>
      </c>
      <c r="H39" s="14">
        <v>694</v>
      </c>
      <c r="I39" s="15">
        <v>481</v>
      </c>
      <c r="J39" s="31">
        <v>1175</v>
      </c>
      <c r="K39" s="91">
        <v>907</v>
      </c>
      <c r="L39" s="92">
        <v>653</v>
      </c>
      <c r="M39" s="86">
        <v>1560</v>
      </c>
      <c r="N39" s="91">
        <v>150</v>
      </c>
      <c r="O39" s="84">
        <v>2</v>
      </c>
      <c r="P39" s="86">
        <v>152</v>
      </c>
      <c r="Q39" s="105">
        <f t="shared" si="6"/>
        <v>2478</v>
      </c>
      <c r="R39" s="106">
        <f t="shared" si="6"/>
        <v>1492</v>
      </c>
      <c r="S39" s="84">
        <f t="shared" si="6"/>
        <v>3970</v>
      </c>
    </row>
    <row r="40" spans="1:19" ht="12.75">
      <c r="A40" s="26" t="s">
        <v>32</v>
      </c>
      <c r="B40" s="48">
        <v>0</v>
      </c>
      <c r="C40" s="48">
        <v>0</v>
      </c>
      <c r="D40" s="48">
        <v>0</v>
      </c>
      <c r="E40" s="133">
        <v>202</v>
      </c>
      <c r="F40" s="134">
        <v>253</v>
      </c>
      <c r="G40" s="134">
        <v>455</v>
      </c>
      <c r="H40" s="14">
        <v>163</v>
      </c>
      <c r="I40" s="15">
        <v>184</v>
      </c>
      <c r="J40" s="31">
        <v>347</v>
      </c>
      <c r="K40" s="91">
        <v>146</v>
      </c>
      <c r="L40" s="92">
        <v>164</v>
      </c>
      <c r="M40" s="86">
        <v>310</v>
      </c>
      <c r="N40" s="91">
        <v>0</v>
      </c>
      <c r="O40" s="84">
        <v>0</v>
      </c>
      <c r="P40" s="86">
        <v>0</v>
      </c>
      <c r="Q40" s="105">
        <f t="shared" si="6"/>
        <v>511</v>
      </c>
      <c r="R40" s="106">
        <f t="shared" si="6"/>
        <v>601</v>
      </c>
      <c r="S40" s="84">
        <f t="shared" si="6"/>
        <v>1112</v>
      </c>
    </row>
    <row r="41" spans="1:19" ht="12.75">
      <c r="A41" s="10" t="s">
        <v>18</v>
      </c>
      <c r="B41" s="49">
        <v>287</v>
      </c>
      <c r="C41" s="50">
        <v>138</v>
      </c>
      <c r="D41" s="50">
        <v>425</v>
      </c>
      <c r="E41" s="135">
        <v>9308</v>
      </c>
      <c r="F41" s="136">
        <v>8403</v>
      </c>
      <c r="G41" s="136">
        <v>17711</v>
      </c>
      <c r="H41" s="20">
        <v>9501</v>
      </c>
      <c r="I41" s="21">
        <v>8708</v>
      </c>
      <c r="J41" s="21">
        <v>18209</v>
      </c>
      <c r="K41" s="108">
        <v>10568</v>
      </c>
      <c r="L41" s="109">
        <v>9750</v>
      </c>
      <c r="M41" s="109">
        <v>20318</v>
      </c>
      <c r="N41" s="108">
        <v>150</v>
      </c>
      <c r="O41" s="173">
        <v>2</v>
      </c>
      <c r="P41" s="109">
        <v>152</v>
      </c>
      <c r="Q41" s="108">
        <f t="shared" si="6"/>
        <v>29814</v>
      </c>
      <c r="R41" s="109">
        <f t="shared" si="6"/>
        <v>27001</v>
      </c>
      <c r="S41" s="109">
        <f t="shared" si="6"/>
        <v>56815</v>
      </c>
    </row>
    <row r="42" spans="1:19" s="19" customFormat="1" ht="12.75">
      <c r="A42" s="42" t="s">
        <v>28</v>
      </c>
      <c r="B42" s="78"/>
      <c r="C42" s="79"/>
      <c r="D42" s="79"/>
      <c r="E42" s="137"/>
      <c r="F42" s="138"/>
      <c r="G42" s="138"/>
      <c r="H42" s="12"/>
      <c r="I42" s="13"/>
      <c r="J42" s="37"/>
      <c r="K42" s="89"/>
      <c r="L42" s="90"/>
      <c r="M42" s="124"/>
      <c r="N42" s="89"/>
      <c r="O42" s="90"/>
      <c r="P42" s="124"/>
      <c r="Q42" s="123"/>
      <c r="R42" s="124"/>
      <c r="S42" s="90"/>
    </row>
    <row r="43" spans="1:19" s="7" customFormat="1" ht="12.75">
      <c r="A43" s="26" t="s">
        <v>29</v>
      </c>
      <c r="B43" s="80">
        <f>SUM(B37,B31,B25,B20,B14,B8)</f>
        <v>828</v>
      </c>
      <c r="C43" s="48">
        <f>SUM(C37,C31,C25,C20,C14,C8)</f>
        <v>474</v>
      </c>
      <c r="D43" s="48">
        <f>SUM(D37,D31,D25,D20,D14,D8)</f>
        <v>1302</v>
      </c>
      <c r="E43" s="133">
        <f>SUM(E37,E31,E25,E20,E14,E8)</f>
        <v>13180</v>
      </c>
      <c r="F43" s="134">
        <f aca="true" t="shared" si="7" ref="F43:P43">SUM(F37,F31,F25,F20,F14,F8)</f>
        <v>12628</v>
      </c>
      <c r="G43" s="134">
        <f t="shared" si="7"/>
        <v>25808</v>
      </c>
      <c r="H43" s="14">
        <f t="shared" si="7"/>
        <v>13090</v>
      </c>
      <c r="I43" s="16">
        <f t="shared" si="7"/>
        <v>12459</v>
      </c>
      <c r="J43" s="31">
        <f t="shared" si="7"/>
        <v>25549</v>
      </c>
      <c r="K43" s="91">
        <f t="shared" si="7"/>
        <v>13994</v>
      </c>
      <c r="L43" s="84">
        <f t="shared" si="7"/>
        <v>13657</v>
      </c>
      <c r="M43" s="86">
        <f t="shared" si="7"/>
        <v>27651</v>
      </c>
      <c r="N43" s="91">
        <f t="shared" si="7"/>
        <v>2</v>
      </c>
      <c r="O43" s="84">
        <f t="shared" si="7"/>
        <v>62</v>
      </c>
      <c r="P43" s="84">
        <f t="shared" si="7"/>
        <v>64</v>
      </c>
      <c r="Q43" s="105">
        <f aca="true" t="shared" si="8" ref="Q43:S47">SUM(N43,K43,H43,E43,B43)</f>
        <v>41094</v>
      </c>
      <c r="R43" s="86">
        <f t="shared" si="8"/>
        <v>39280</v>
      </c>
      <c r="S43" s="84">
        <f t="shared" si="8"/>
        <v>80374</v>
      </c>
    </row>
    <row r="44" spans="1:19" ht="12.75">
      <c r="A44" s="26" t="s">
        <v>30</v>
      </c>
      <c r="B44" s="80">
        <f>SUM(B9,B15,B21,B26,B32,B38)</f>
        <v>1243</v>
      </c>
      <c r="C44" s="48">
        <f aca="true" t="shared" si="9" ref="C44:P44">SUM(C9,C15,C21,C26,C32,C38)</f>
        <v>741</v>
      </c>
      <c r="D44" s="48">
        <f t="shared" si="9"/>
        <v>1984</v>
      </c>
      <c r="E44" s="133">
        <f t="shared" si="9"/>
        <v>49787</v>
      </c>
      <c r="F44" s="134">
        <f t="shared" si="9"/>
        <v>50821</v>
      </c>
      <c r="G44" s="134">
        <f t="shared" si="9"/>
        <v>100608</v>
      </c>
      <c r="H44" s="14">
        <f t="shared" si="9"/>
        <v>49213</v>
      </c>
      <c r="I44" s="15">
        <f t="shared" si="9"/>
        <v>49521</v>
      </c>
      <c r="J44" s="31">
        <f t="shared" si="9"/>
        <v>98734</v>
      </c>
      <c r="K44" s="91">
        <f t="shared" si="9"/>
        <v>52225</v>
      </c>
      <c r="L44" s="92">
        <f t="shared" si="9"/>
        <v>53295</v>
      </c>
      <c r="M44" s="86">
        <f t="shared" si="9"/>
        <v>105520</v>
      </c>
      <c r="N44" s="91">
        <f t="shared" si="9"/>
        <v>126</v>
      </c>
      <c r="O44" s="84">
        <f t="shared" si="9"/>
        <v>483</v>
      </c>
      <c r="P44" s="84">
        <f t="shared" si="9"/>
        <v>609</v>
      </c>
      <c r="Q44" s="105">
        <f t="shared" si="8"/>
        <v>152594</v>
      </c>
      <c r="R44" s="106">
        <f t="shared" si="8"/>
        <v>154861</v>
      </c>
      <c r="S44" s="84">
        <f t="shared" si="8"/>
        <v>307455</v>
      </c>
    </row>
    <row r="45" spans="1:19" ht="12.75">
      <c r="A45" s="26" t="s">
        <v>31</v>
      </c>
      <c r="B45" s="80">
        <f>SUM(B10,B16,B27,B33,B39)</f>
        <v>96</v>
      </c>
      <c r="C45" s="48">
        <f aca="true" t="shared" si="10" ref="C45:P45">SUM(C10,C16,C27,C33,C39)</f>
        <v>71</v>
      </c>
      <c r="D45" s="48">
        <f t="shared" si="10"/>
        <v>167</v>
      </c>
      <c r="E45" s="133">
        <f t="shared" si="10"/>
        <v>2338</v>
      </c>
      <c r="F45" s="134">
        <f t="shared" si="10"/>
        <v>970</v>
      </c>
      <c r="G45" s="134">
        <f t="shared" si="10"/>
        <v>3308</v>
      </c>
      <c r="H45" s="14">
        <f t="shared" si="10"/>
        <v>2800</v>
      </c>
      <c r="I45" s="15">
        <f t="shared" si="10"/>
        <v>1445</v>
      </c>
      <c r="J45" s="31">
        <f t="shared" si="10"/>
        <v>4245</v>
      </c>
      <c r="K45" s="91">
        <f t="shared" si="10"/>
        <v>3528</v>
      </c>
      <c r="L45" s="92">
        <f t="shared" si="10"/>
        <v>1920</v>
      </c>
      <c r="M45" s="86">
        <f t="shared" si="10"/>
        <v>5448</v>
      </c>
      <c r="N45" s="91">
        <f t="shared" si="10"/>
        <v>150</v>
      </c>
      <c r="O45" s="84">
        <f t="shared" si="10"/>
        <v>2</v>
      </c>
      <c r="P45" s="84">
        <f t="shared" si="10"/>
        <v>152</v>
      </c>
      <c r="Q45" s="105">
        <f t="shared" si="8"/>
        <v>8912</v>
      </c>
      <c r="R45" s="106">
        <f t="shared" si="8"/>
        <v>4408</v>
      </c>
      <c r="S45" s="84">
        <f t="shared" si="8"/>
        <v>13320</v>
      </c>
    </row>
    <row r="46" spans="1:19" ht="12.75">
      <c r="A46" s="26" t="s">
        <v>32</v>
      </c>
      <c r="B46" s="80">
        <f>SUM(B40,B34,B28,B22,B17,B11)</f>
        <v>381</v>
      </c>
      <c r="C46" s="48">
        <f aca="true" t="shared" si="11" ref="C46:M46">SUM(C40,C34,C28,C22,C17,C11)</f>
        <v>262</v>
      </c>
      <c r="D46" s="48">
        <f t="shared" si="11"/>
        <v>643</v>
      </c>
      <c r="E46" s="133">
        <f>SUM(E40,E34,E28,E22,E17,E11)</f>
        <v>3173</v>
      </c>
      <c r="F46" s="134">
        <f t="shared" si="11"/>
        <v>2047</v>
      </c>
      <c r="G46" s="134">
        <f t="shared" si="11"/>
        <v>5220</v>
      </c>
      <c r="H46" s="14">
        <f t="shared" si="11"/>
        <v>3499</v>
      </c>
      <c r="I46" s="15">
        <f t="shared" si="11"/>
        <v>2163</v>
      </c>
      <c r="J46" s="31">
        <f t="shared" si="11"/>
        <v>5662</v>
      </c>
      <c r="K46" s="91">
        <f t="shared" si="11"/>
        <v>3831</v>
      </c>
      <c r="L46" s="92">
        <f t="shared" si="11"/>
        <v>2601</v>
      </c>
      <c r="M46" s="86">
        <f t="shared" si="11"/>
        <v>6432</v>
      </c>
      <c r="N46" s="91">
        <f>SUM(N40,N34,N28,N22,N17,N11)</f>
        <v>101</v>
      </c>
      <c r="O46" s="84">
        <f>SUM(O40,O34,O28,O22,O17,O11)</f>
        <v>0</v>
      </c>
      <c r="P46" s="84">
        <f>SUM(P40,P34,P28,P22,P17,P11)</f>
        <v>101</v>
      </c>
      <c r="Q46" s="105">
        <f t="shared" si="8"/>
        <v>10985</v>
      </c>
      <c r="R46" s="106">
        <f t="shared" si="8"/>
        <v>7073</v>
      </c>
      <c r="S46" s="84">
        <f t="shared" si="8"/>
        <v>18058</v>
      </c>
    </row>
    <row r="47" spans="1:19" ht="12.75">
      <c r="A47" s="10" t="s">
        <v>18</v>
      </c>
      <c r="B47" s="81">
        <f>SUM(B43:B46)</f>
        <v>2548</v>
      </c>
      <c r="C47" s="50">
        <f aca="true" t="shared" si="12" ref="C47:P47">SUM(C43:C46)</f>
        <v>1548</v>
      </c>
      <c r="D47" s="50">
        <f t="shared" si="12"/>
        <v>4096</v>
      </c>
      <c r="E47" s="135">
        <f>SUM(E43:E46)</f>
        <v>68478</v>
      </c>
      <c r="F47" s="136">
        <f>SUM(F43:F46)</f>
        <v>66466</v>
      </c>
      <c r="G47" s="136">
        <f>SUM(G43:G46)</f>
        <v>134944</v>
      </c>
      <c r="H47" s="20">
        <f t="shared" si="12"/>
        <v>68602</v>
      </c>
      <c r="I47" s="21">
        <f t="shared" si="12"/>
        <v>65588</v>
      </c>
      <c r="J47" s="21">
        <f t="shared" si="12"/>
        <v>134190</v>
      </c>
      <c r="K47" s="108">
        <f t="shared" si="12"/>
        <v>73578</v>
      </c>
      <c r="L47" s="109">
        <f t="shared" si="12"/>
        <v>71473</v>
      </c>
      <c r="M47" s="109">
        <f t="shared" si="12"/>
        <v>145051</v>
      </c>
      <c r="N47" s="108">
        <f t="shared" si="12"/>
        <v>379</v>
      </c>
      <c r="O47" s="109">
        <f t="shared" si="12"/>
        <v>547</v>
      </c>
      <c r="P47" s="109">
        <f t="shared" si="12"/>
        <v>926</v>
      </c>
      <c r="Q47" s="108">
        <f t="shared" si="8"/>
        <v>213585</v>
      </c>
      <c r="R47" s="109">
        <f t="shared" si="8"/>
        <v>205622</v>
      </c>
      <c r="S47" s="109">
        <f t="shared" si="8"/>
        <v>419207</v>
      </c>
    </row>
    <row r="48" spans="1:19" ht="12.75">
      <c r="A48" s="19"/>
      <c r="Q48" s="94"/>
      <c r="R48" s="94"/>
      <c r="S48" s="94"/>
    </row>
    <row r="49" spans="1:19" s="19" customFormat="1" ht="12.75">
      <c r="A49" s="7"/>
      <c r="B49"/>
      <c r="C49"/>
      <c r="D49" s="7"/>
      <c r="E49" s="47"/>
      <c r="F49"/>
      <c r="G49" s="7"/>
      <c r="H49"/>
      <c r="I49"/>
      <c r="J49" s="7"/>
      <c r="K49" s="94"/>
      <c r="L49" s="94"/>
      <c r="M49" s="95"/>
      <c r="N49" s="94"/>
      <c r="O49" s="95"/>
      <c r="P49" s="95"/>
      <c r="Q49" s="94"/>
      <c r="R49" s="94"/>
      <c r="S49" s="92"/>
    </row>
    <row r="50" spans="1:19" ht="12.75">
      <c r="A50" s="139"/>
      <c r="Q50" s="94"/>
      <c r="R50" s="94"/>
      <c r="S50" s="94"/>
    </row>
    <row r="51" spans="2:19" ht="12.75">
      <c r="B51" s="5"/>
      <c r="Q51" s="94"/>
      <c r="R51" s="94"/>
      <c r="S51" s="94"/>
    </row>
    <row r="52" spans="17:19" ht="12.75">
      <c r="Q52" s="94"/>
      <c r="R52" s="94"/>
      <c r="S52" s="94"/>
    </row>
    <row r="53" ht="12.75">
      <c r="E53" s="47"/>
    </row>
  </sheetData>
  <sheetProtection/>
  <mergeCells count="9">
    <mergeCell ref="B5:D5"/>
    <mergeCell ref="E4:G4"/>
    <mergeCell ref="A2:S2"/>
    <mergeCell ref="Q4:S4"/>
    <mergeCell ref="N4:P4"/>
    <mergeCell ref="H4:J4"/>
    <mergeCell ref="K4:M4"/>
    <mergeCell ref="B4:D4"/>
    <mergeCell ref="N5:P5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7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70" sqref="A70"/>
    </sheetView>
  </sheetViews>
  <sheetFormatPr defaultColWidth="9.57421875" defaultRowHeight="12.75"/>
  <cols>
    <col min="1" max="1" width="26.421875" style="95" customWidth="1"/>
    <col min="2" max="3" width="7.00390625" style="94" customWidth="1"/>
    <col min="4" max="7" width="8.00390625" style="94" customWidth="1"/>
    <col min="8" max="24" width="9.140625" style="94" customWidth="1"/>
    <col min="25" max="25" width="9.28125" style="94" customWidth="1"/>
    <col min="26" max="26" width="9.28125" style="95" customWidth="1"/>
    <col min="27" max="27" width="4.8515625" style="94" customWidth="1"/>
    <col min="28" max="30" width="7.421875" style="94" customWidth="1"/>
    <col min="31" max="81" width="4.8515625" style="94" customWidth="1"/>
    <col min="82" max="82" width="5.00390625" style="94" customWidth="1"/>
    <col min="83" max="83" width="10.57421875" style="94" customWidth="1"/>
    <col min="84" max="84" width="5.00390625" style="94" customWidth="1"/>
    <col min="85" max="85" width="10.57421875" style="94" customWidth="1"/>
    <col min="86" max="86" width="5.00390625" style="94" customWidth="1"/>
    <col min="87" max="87" width="10.57421875" style="94" customWidth="1"/>
    <col min="88" max="88" width="5.00390625" style="94" customWidth="1"/>
    <col min="89" max="89" width="10.57421875" style="94" customWidth="1"/>
    <col min="90" max="90" width="5.00390625" style="94" customWidth="1"/>
    <col min="91" max="91" width="10.57421875" style="94" customWidth="1"/>
    <col min="92" max="92" width="5.00390625" style="94" customWidth="1"/>
    <col min="93" max="93" width="10.57421875" style="94" customWidth="1"/>
    <col min="94" max="94" width="5.00390625" style="94" customWidth="1"/>
    <col min="95" max="95" width="10.57421875" style="94" customWidth="1"/>
    <col min="96" max="96" width="5.00390625" style="94" customWidth="1"/>
    <col min="97" max="97" width="10.57421875" style="94" customWidth="1"/>
    <col min="98" max="98" width="5.00390625" style="94" customWidth="1"/>
    <col min="99" max="99" width="10.57421875" style="94" customWidth="1"/>
    <col min="100" max="100" width="5.00390625" style="94" customWidth="1"/>
    <col min="101" max="101" width="10.57421875" style="94" customWidth="1"/>
    <col min="102" max="102" width="5.00390625" style="94" customWidth="1"/>
    <col min="103" max="103" width="10.57421875" style="94" customWidth="1"/>
    <col min="104" max="104" width="5.00390625" style="94" customWidth="1"/>
    <col min="105" max="105" width="10.57421875" style="94" customWidth="1"/>
    <col min="106" max="106" width="5.00390625" style="94" customWidth="1"/>
    <col min="107" max="107" width="10.57421875" style="94" customWidth="1"/>
    <col min="108" max="108" width="5.00390625" style="94" customWidth="1"/>
    <col min="109" max="109" width="10.57421875" style="94" customWidth="1"/>
    <col min="110" max="110" width="5.00390625" style="94" customWidth="1"/>
    <col min="111" max="111" width="10.57421875" style="94" customWidth="1"/>
    <col min="112" max="112" width="5.00390625" style="94" customWidth="1"/>
    <col min="113" max="113" width="10.57421875" style="94" customWidth="1"/>
    <col min="114" max="114" width="5.00390625" style="94" customWidth="1"/>
    <col min="115" max="115" width="10.57421875" style="94" customWidth="1"/>
    <col min="116" max="116" width="5.00390625" style="94" customWidth="1"/>
    <col min="117" max="117" width="10.57421875" style="94" customWidth="1"/>
    <col min="118" max="118" width="5.00390625" style="94" customWidth="1"/>
    <col min="119" max="119" width="10.57421875" style="94" customWidth="1"/>
    <col min="120" max="120" width="5.00390625" style="94" customWidth="1"/>
    <col min="121" max="121" width="10.57421875" style="94" customWidth="1"/>
    <col min="122" max="122" width="5.00390625" style="94" customWidth="1"/>
    <col min="123" max="123" width="10.57421875" style="94" customWidth="1"/>
    <col min="124" max="124" width="5.00390625" style="94" customWidth="1"/>
    <col min="125" max="125" width="10.57421875" style="94" customWidth="1"/>
    <col min="126" max="126" width="5.00390625" style="94" customWidth="1"/>
    <col min="127" max="127" width="10.57421875" style="94" customWidth="1"/>
    <col min="128" max="128" width="5.00390625" style="94" customWidth="1"/>
    <col min="129" max="129" width="10.57421875" style="94" customWidth="1"/>
    <col min="130" max="130" width="5.00390625" style="94" customWidth="1"/>
    <col min="131" max="131" width="10.57421875" style="94" customWidth="1"/>
    <col min="132" max="132" width="5.00390625" style="94" customWidth="1"/>
    <col min="133" max="133" width="10.57421875" style="94" customWidth="1"/>
    <col min="134" max="134" width="5.00390625" style="94" customWidth="1"/>
    <col min="135" max="135" width="10.57421875" style="94" customWidth="1"/>
    <col min="136" max="136" width="5.00390625" style="94" customWidth="1"/>
    <col min="137" max="137" width="10.57421875" style="94" customWidth="1"/>
    <col min="138" max="138" width="5.00390625" style="94" customWidth="1"/>
    <col min="139" max="139" width="10.57421875" style="94" customWidth="1"/>
    <col min="140" max="141" width="5.00390625" style="94" customWidth="1"/>
    <col min="142" max="142" width="10.57421875" style="94" customWidth="1"/>
    <col min="143" max="143" width="5.00390625" style="94" customWidth="1"/>
    <col min="144" max="144" width="10.57421875" style="94" customWidth="1"/>
    <col min="145" max="145" width="5.00390625" style="94" customWidth="1"/>
    <col min="146" max="146" width="10.57421875" style="94" customWidth="1"/>
    <col min="147" max="147" width="5.00390625" style="94" customWidth="1"/>
    <col min="148" max="148" width="10.57421875" style="94" customWidth="1"/>
    <col min="149" max="149" width="5.00390625" style="94" customWidth="1"/>
    <col min="150" max="150" width="10.57421875" style="94" customWidth="1"/>
    <col min="151" max="151" width="5.00390625" style="94" customWidth="1"/>
    <col min="152" max="152" width="10.57421875" style="94" customWidth="1"/>
    <col min="153" max="153" width="5.00390625" style="94" customWidth="1"/>
    <col min="154" max="154" width="10.57421875" style="94" customWidth="1"/>
    <col min="155" max="155" width="5.00390625" style="94" customWidth="1"/>
    <col min="156" max="156" width="10.57421875" style="94" customWidth="1"/>
    <col min="157" max="157" width="5.00390625" style="94" customWidth="1"/>
    <col min="158" max="158" width="10.57421875" style="94" customWidth="1"/>
    <col min="159" max="159" width="5.00390625" style="94" customWidth="1"/>
    <col min="160" max="160" width="10.57421875" style="94" customWidth="1"/>
    <col min="161" max="161" width="5.00390625" style="94" customWidth="1"/>
    <col min="162" max="162" width="10.57421875" style="94" customWidth="1"/>
    <col min="163" max="163" width="5.00390625" style="94" customWidth="1"/>
    <col min="164" max="164" width="10.57421875" style="94" customWidth="1"/>
    <col min="165" max="165" width="5.00390625" style="94" customWidth="1"/>
    <col min="166" max="166" width="10.57421875" style="94" customWidth="1"/>
    <col min="167" max="167" width="4.00390625" style="94" customWidth="1"/>
    <col min="168" max="168" width="9.57421875" style="94" customWidth="1"/>
    <col min="169" max="169" width="4.00390625" style="94" customWidth="1"/>
    <col min="170" max="170" width="9.57421875" style="94" customWidth="1"/>
    <col min="171" max="171" width="4.00390625" style="94" customWidth="1"/>
    <col min="172" max="172" width="9.57421875" style="94" customWidth="1"/>
    <col min="173" max="173" width="4.00390625" style="94" customWidth="1"/>
    <col min="174" max="174" width="9.57421875" style="94" customWidth="1"/>
    <col min="175" max="175" width="4.00390625" style="94" customWidth="1"/>
    <col min="176" max="176" width="9.57421875" style="94" customWidth="1"/>
    <col min="177" max="178" width="5.00390625" style="94" customWidth="1"/>
    <col min="179" max="179" width="9.57421875" style="94" customWidth="1"/>
    <col min="180" max="180" width="4.00390625" style="94" customWidth="1"/>
    <col min="181" max="181" width="9.57421875" style="94" customWidth="1"/>
    <col min="182" max="182" width="4.00390625" style="94" customWidth="1"/>
    <col min="183" max="183" width="9.57421875" style="94" customWidth="1"/>
    <col min="184" max="184" width="4.00390625" style="94" customWidth="1"/>
    <col min="185" max="185" width="9.57421875" style="94" customWidth="1"/>
    <col min="186" max="186" width="4.00390625" style="94" customWidth="1"/>
    <col min="187" max="187" width="9.57421875" style="94" customWidth="1"/>
    <col min="188" max="188" width="4.00390625" style="94" customWidth="1"/>
    <col min="189" max="189" width="9.57421875" style="94" customWidth="1"/>
    <col min="190" max="190" width="4.00390625" style="94" customWidth="1"/>
    <col min="191" max="191" width="9.57421875" style="94" customWidth="1"/>
    <col min="192" max="192" width="4.00390625" style="94" customWidth="1"/>
    <col min="193" max="193" width="9.57421875" style="94" customWidth="1"/>
    <col min="194" max="194" width="4.00390625" style="94" customWidth="1"/>
    <col min="195" max="195" width="9.57421875" style="94" customWidth="1"/>
    <col min="196" max="196" width="4.00390625" style="94" customWidth="1"/>
    <col min="197" max="197" width="9.57421875" style="94" customWidth="1"/>
    <col min="198" max="198" width="4.00390625" style="94" customWidth="1"/>
    <col min="199" max="199" width="9.57421875" style="94" customWidth="1"/>
    <col min="200" max="200" width="4.00390625" style="94" customWidth="1"/>
    <col min="201" max="201" width="9.57421875" style="94" customWidth="1"/>
    <col min="202" max="202" width="4.00390625" style="94" customWidth="1"/>
    <col min="203" max="203" width="9.57421875" style="94" customWidth="1"/>
    <col min="204" max="204" width="4.00390625" style="94" customWidth="1"/>
    <col min="205" max="205" width="9.57421875" style="94" customWidth="1"/>
    <col min="206" max="206" width="4.00390625" style="94" customWidth="1"/>
    <col min="207" max="207" width="9.57421875" style="94" customWidth="1"/>
    <col min="208" max="208" width="4.00390625" style="94" customWidth="1"/>
    <col min="209" max="209" width="9.57421875" style="94" customWidth="1"/>
    <col min="210" max="210" width="4.00390625" style="94" customWidth="1"/>
    <col min="211" max="211" width="9.57421875" style="94" customWidth="1"/>
    <col min="212" max="212" width="4.00390625" style="94" customWidth="1"/>
    <col min="213" max="213" width="9.57421875" style="94" customWidth="1"/>
    <col min="214" max="214" width="4.00390625" style="94" customWidth="1"/>
    <col min="215" max="215" width="9.57421875" style="94" customWidth="1"/>
    <col min="216" max="216" width="4.00390625" style="94" customWidth="1"/>
    <col min="217" max="217" width="9.57421875" style="94" customWidth="1"/>
    <col min="218" max="218" width="4.00390625" style="94" customWidth="1"/>
    <col min="219" max="219" width="9.57421875" style="94" customWidth="1"/>
    <col min="220" max="220" width="4.00390625" style="94" customWidth="1"/>
    <col min="221" max="221" width="9.57421875" style="94" customWidth="1"/>
    <col min="222" max="222" width="4.00390625" style="94" customWidth="1"/>
    <col min="223" max="223" width="9.57421875" style="94" customWidth="1"/>
    <col min="224" max="224" width="4.00390625" style="94" customWidth="1"/>
    <col min="225" max="225" width="9.57421875" style="94" customWidth="1"/>
    <col min="226" max="226" width="4.00390625" style="94" customWidth="1"/>
    <col min="227" max="227" width="9.57421875" style="94" customWidth="1"/>
    <col min="228" max="228" width="4.00390625" style="94" customWidth="1"/>
    <col min="229" max="229" width="9.57421875" style="94" customWidth="1"/>
    <col min="230" max="230" width="4.00390625" style="94" customWidth="1"/>
    <col min="231" max="231" width="9.57421875" style="94" customWidth="1"/>
    <col min="232" max="232" width="4.00390625" style="94" customWidth="1"/>
    <col min="233" max="233" width="9.57421875" style="94" customWidth="1"/>
    <col min="234" max="234" width="4.00390625" style="94" customWidth="1"/>
    <col min="235" max="235" width="9.57421875" style="94" customWidth="1"/>
    <col min="236" max="236" width="4.00390625" style="94" customWidth="1"/>
    <col min="237" max="237" width="9.57421875" style="94" customWidth="1"/>
    <col min="238" max="238" width="4.00390625" style="94" customWidth="1"/>
    <col min="239" max="239" width="9.57421875" style="94" customWidth="1"/>
    <col min="240" max="240" width="4.00390625" style="94" customWidth="1"/>
    <col min="241" max="241" width="9.57421875" style="94" customWidth="1"/>
    <col min="242" max="242" width="4.00390625" style="94" customWidth="1"/>
    <col min="243" max="243" width="9.57421875" style="94" customWidth="1"/>
    <col min="244" max="244" width="4.00390625" style="94" customWidth="1"/>
    <col min="245" max="245" width="9.57421875" style="94" customWidth="1"/>
    <col min="246" max="246" width="4.00390625" style="94" customWidth="1"/>
    <col min="247" max="247" width="9.57421875" style="94" customWidth="1"/>
    <col min="248" max="248" width="4.00390625" style="94" customWidth="1"/>
    <col min="249" max="249" width="9.57421875" style="94" customWidth="1"/>
    <col min="250" max="250" width="4.00390625" style="94" customWidth="1"/>
    <col min="251" max="16384" width="9.57421875" style="94" customWidth="1"/>
  </cols>
  <sheetData>
    <row r="1" ht="12.75">
      <c r="A1" s="6" t="s">
        <v>89</v>
      </c>
    </row>
    <row r="2" spans="1:26" ht="12.75">
      <c r="A2" s="210" t="s">
        <v>78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ht="13.5" thickBot="1">
      <c r="A3" s="96"/>
    </row>
    <row r="4" spans="1:26" ht="12.75">
      <c r="A4" s="97"/>
      <c r="B4" s="208" t="str">
        <f>D4+1&amp;" en later"</f>
        <v>2006 en later</v>
      </c>
      <c r="C4" s="209"/>
      <c r="D4" s="208">
        <v>2005</v>
      </c>
      <c r="E4" s="209"/>
      <c r="F4" s="208">
        <f>D4-1</f>
        <v>2004</v>
      </c>
      <c r="G4" s="209"/>
      <c r="H4" s="208">
        <f>F4-1</f>
        <v>2003</v>
      </c>
      <c r="I4" s="209"/>
      <c r="J4" s="208">
        <f>H4-1</f>
        <v>2002</v>
      </c>
      <c r="K4" s="209"/>
      <c r="L4" s="208">
        <f>J4-1</f>
        <v>2001</v>
      </c>
      <c r="M4" s="209"/>
      <c r="N4" s="208">
        <f>L4-1</f>
        <v>2000</v>
      </c>
      <c r="O4" s="209"/>
      <c r="P4" s="208">
        <f>N4-1</f>
        <v>1999</v>
      </c>
      <c r="Q4" s="209"/>
      <c r="R4" s="208">
        <f>P4-1</f>
        <v>1998</v>
      </c>
      <c r="S4" s="209"/>
      <c r="T4" s="208">
        <f>R4-1</f>
        <v>1997</v>
      </c>
      <c r="U4" s="209"/>
      <c r="V4" s="208" t="str">
        <f>T4-1&amp;" "&amp;"en vroeger"</f>
        <v>1996 en vroeger</v>
      </c>
      <c r="W4" s="209"/>
      <c r="X4" s="181" t="s">
        <v>20</v>
      </c>
      <c r="Y4" s="182"/>
      <c r="Z4" s="182"/>
    </row>
    <row r="5" spans="1:26" ht="12.75">
      <c r="A5" s="98"/>
      <c r="B5" s="99" t="s">
        <v>0</v>
      </c>
      <c r="C5" s="100" t="s">
        <v>1</v>
      </c>
      <c r="D5" s="99" t="s">
        <v>0</v>
      </c>
      <c r="E5" s="100" t="s">
        <v>1</v>
      </c>
      <c r="F5" s="99" t="s">
        <v>0</v>
      </c>
      <c r="G5" s="100" t="s">
        <v>1</v>
      </c>
      <c r="H5" s="99" t="s">
        <v>0</v>
      </c>
      <c r="I5" s="100" t="s">
        <v>1</v>
      </c>
      <c r="J5" s="99" t="s">
        <v>0</v>
      </c>
      <c r="K5" s="100" t="s">
        <v>1</v>
      </c>
      <c r="L5" s="99" t="s">
        <v>0</v>
      </c>
      <c r="M5" s="100" t="s">
        <v>1</v>
      </c>
      <c r="N5" s="99" t="s">
        <v>0</v>
      </c>
      <c r="O5" s="100" t="s">
        <v>1</v>
      </c>
      <c r="P5" s="99" t="s">
        <v>0</v>
      </c>
      <c r="Q5" s="100" t="s">
        <v>1</v>
      </c>
      <c r="R5" s="99" t="s">
        <v>0</v>
      </c>
      <c r="S5" s="100" t="s">
        <v>1</v>
      </c>
      <c r="T5" s="99" t="s">
        <v>0</v>
      </c>
      <c r="U5" s="100" t="s">
        <v>1</v>
      </c>
      <c r="V5" s="99" t="s">
        <v>0</v>
      </c>
      <c r="W5" s="100" t="s">
        <v>1</v>
      </c>
      <c r="X5" s="99" t="s">
        <v>0</v>
      </c>
      <c r="Y5" s="100" t="s">
        <v>1</v>
      </c>
      <c r="Z5" s="101" t="s">
        <v>19</v>
      </c>
    </row>
    <row r="6" spans="1:26" s="95" customFormat="1" ht="12.75">
      <c r="A6" s="93" t="s">
        <v>58</v>
      </c>
      <c r="B6" s="102"/>
      <c r="C6" s="103"/>
      <c r="D6" s="102"/>
      <c r="E6" s="103"/>
      <c r="F6" s="102"/>
      <c r="G6" s="103"/>
      <c r="H6" s="102"/>
      <c r="I6" s="103"/>
      <c r="J6" s="102"/>
      <c r="K6" s="103"/>
      <c r="L6" s="102"/>
      <c r="M6" s="103"/>
      <c r="N6" s="102"/>
      <c r="O6" s="103"/>
      <c r="P6" s="102"/>
      <c r="Q6" s="103"/>
      <c r="R6" s="102"/>
      <c r="S6" s="103"/>
      <c r="T6" s="102"/>
      <c r="U6" s="103"/>
      <c r="V6" s="102"/>
      <c r="W6" s="103"/>
      <c r="X6" s="102"/>
      <c r="Y6" s="103"/>
      <c r="Z6" s="103"/>
    </row>
    <row r="7" spans="1:26" ht="12.75">
      <c r="A7" s="104" t="s">
        <v>29</v>
      </c>
      <c r="B7" s="91">
        <v>0</v>
      </c>
      <c r="C7" s="84">
        <v>0</v>
      </c>
      <c r="D7" s="91">
        <v>10</v>
      </c>
      <c r="E7" s="84">
        <v>20</v>
      </c>
      <c r="F7" s="91">
        <v>84</v>
      </c>
      <c r="G7" s="84">
        <v>64</v>
      </c>
      <c r="H7" s="91">
        <v>107</v>
      </c>
      <c r="I7" s="84">
        <v>71</v>
      </c>
      <c r="J7" s="91">
        <v>115</v>
      </c>
      <c r="K7" s="84">
        <v>69</v>
      </c>
      <c r="L7" s="91">
        <v>127</v>
      </c>
      <c r="M7" s="84">
        <v>66</v>
      </c>
      <c r="N7" s="91">
        <v>149</v>
      </c>
      <c r="O7" s="84">
        <v>69</v>
      </c>
      <c r="P7" s="91">
        <v>168</v>
      </c>
      <c r="Q7" s="84">
        <v>76</v>
      </c>
      <c r="R7" s="91">
        <v>51</v>
      </c>
      <c r="S7" s="84">
        <v>35</v>
      </c>
      <c r="T7" s="91">
        <v>8</v>
      </c>
      <c r="U7" s="84">
        <v>3</v>
      </c>
      <c r="V7" s="91">
        <v>9</v>
      </c>
      <c r="W7" s="84">
        <v>1</v>
      </c>
      <c r="X7" s="105">
        <f aca="true" t="shared" si="0" ref="X7:Y11">SUM(V7,T7,R7,P7,N7,L7,J7,H7,F7,D7,B7)</f>
        <v>828</v>
      </c>
      <c r="Y7" s="86">
        <f t="shared" si="0"/>
        <v>474</v>
      </c>
      <c r="Z7" s="86">
        <f>SUM(X7:Y7)</f>
        <v>1302</v>
      </c>
    </row>
    <row r="8" spans="1:26" ht="12.75">
      <c r="A8" s="104" t="s">
        <v>30</v>
      </c>
      <c r="B8" s="91">
        <v>0</v>
      </c>
      <c r="C8" s="92">
        <v>0</v>
      </c>
      <c r="D8" s="91">
        <v>21</v>
      </c>
      <c r="E8" s="92">
        <v>24</v>
      </c>
      <c r="F8" s="91">
        <v>136</v>
      </c>
      <c r="G8" s="92">
        <v>108</v>
      </c>
      <c r="H8" s="91">
        <v>175</v>
      </c>
      <c r="I8" s="92">
        <v>142</v>
      </c>
      <c r="J8" s="91">
        <v>154</v>
      </c>
      <c r="K8" s="92">
        <v>114</v>
      </c>
      <c r="L8" s="91">
        <v>198</v>
      </c>
      <c r="M8" s="92">
        <v>105</v>
      </c>
      <c r="N8" s="91">
        <v>256</v>
      </c>
      <c r="O8" s="92">
        <v>120</v>
      </c>
      <c r="P8" s="91">
        <v>243</v>
      </c>
      <c r="Q8" s="92">
        <v>102</v>
      </c>
      <c r="R8" s="91">
        <v>53</v>
      </c>
      <c r="S8" s="92">
        <v>24</v>
      </c>
      <c r="T8" s="91">
        <v>3</v>
      </c>
      <c r="U8" s="92">
        <v>2</v>
      </c>
      <c r="V8" s="91">
        <v>4</v>
      </c>
      <c r="W8" s="92">
        <v>0</v>
      </c>
      <c r="X8" s="105">
        <f t="shared" si="0"/>
        <v>1243</v>
      </c>
      <c r="Y8" s="106">
        <f t="shared" si="0"/>
        <v>741</v>
      </c>
      <c r="Z8" s="84">
        <f>SUM(X8:Y8)</f>
        <v>1984</v>
      </c>
    </row>
    <row r="9" spans="1:26" ht="12.75">
      <c r="A9" s="104" t="s">
        <v>31</v>
      </c>
      <c r="B9" s="91">
        <v>0</v>
      </c>
      <c r="C9" s="92">
        <v>0</v>
      </c>
      <c r="D9" s="91">
        <v>2</v>
      </c>
      <c r="E9" s="92">
        <v>1</v>
      </c>
      <c r="F9" s="91">
        <v>3</v>
      </c>
      <c r="G9" s="92">
        <v>8</v>
      </c>
      <c r="H9" s="91">
        <v>9</v>
      </c>
      <c r="I9" s="92">
        <v>11</v>
      </c>
      <c r="J9" s="91">
        <v>10</v>
      </c>
      <c r="K9" s="92">
        <v>13</v>
      </c>
      <c r="L9" s="91">
        <v>12</v>
      </c>
      <c r="M9" s="92">
        <v>10</v>
      </c>
      <c r="N9" s="91">
        <v>29</v>
      </c>
      <c r="O9" s="92">
        <v>11</v>
      </c>
      <c r="P9" s="91">
        <v>29</v>
      </c>
      <c r="Q9" s="92">
        <v>13</v>
      </c>
      <c r="R9" s="91">
        <v>2</v>
      </c>
      <c r="S9" s="92">
        <v>4</v>
      </c>
      <c r="T9" s="91">
        <v>0</v>
      </c>
      <c r="U9" s="92">
        <v>0</v>
      </c>
      <c r="V9" s="91">
        <v>0</v>
      </c>
      <c r="W9" s="92">
        <v>0</v>
      </c>
      <c r="X9" s="105">
        <f t="shared" si="0"/>
        <v>96</v>
      </c>
      <c r="Y9" s="106">
        <f t="shared" si="0"/>
        <v>71</v>
      </c>
      <c r="Z9" s="84">
        <f>SUM(X9:Y9)</f>
        <v>167</v>
      </c>
    </row>
    <row r="10" spans="1:26" ht="12.75">
      <c r="A10" s="104" t="s">
        <v>32</v>
      </c>
      <c r="B10" s="91">
        <v>0</v>
      </c>
      <c r="C10" s="92">
        <v>0</v>
      </c>
      <c r="D10" s="91">
        <v>5</v>
      </c>
      <c r="E10" s="92">
        <v>8</v>
      </c>
      <c r="F10" s="91">
        <v>45</v>
      </c>
      <c r="G10" s="92">
        <v>29</v>
      </c>
      <c r="H10" s="91">
        <v>46</v>
      </c>
      <c r="I10" s="92">
        <v>41</v>
      </c>
      <c r="J10" s="91">
        <v>55</v>
      </c>
      <c r="K10" s="92">
        <v>39</v>
      </c>
      <c r="L10" s="91">
        <v>54</v>
      </c>
      <c r="M10" s="92">
        <v>36</v>
      </c>
      <c r="N10" s="91">
        <v>75</v>
      </c>
      <c r="O10" s="92">
        <v>36</v>
      </c>
      <c r="P10" s="91">
        <v>69</v>
      </c>
      <c r="Q10" s="92">
        <v>43</v>
      </c>
      <c r="R10" s="91">
        <v>29</v>
      </c>
      <c r="S10" s="92">
        <v>25</v>
      </c>
      <c r="T10" s="91">
        <v>2</v>
      </c>
      <c r="U10" s="92">
        <v>4</v>
      </c>
      <c r="V10" s="91">
        <v>1</v>
      </c>
      <c r="W10" s="92">
        <v>1</v>
      </c>
      <c r="X10" s="105">
        <f t="shared" si="0"/>
        <v>381</v>
      </c>
      <c r="Y10" s="106">
        <f t="shared" si="0"/>
        <v>262</v>
      </c>
      <c r="Z10" s="84">
        <f>SUM(X10:Y10)</f>
        <v>643</v>
      </c>
    </row>
    <row r="11" spans="1:26" s="38" customFormat="1" ht="12.75">
      <c r="A11" s="107" t="s">
        <v>18</v>
      </c>
      <c r="B11" s="108">
        <v>0</v>
      </c>
      <c r="C11" s="109">
        <v>0</v>
      </c>
      <c r="D11" s="108">
        <v>38</v>
      </c>
      <c r="E11" s="109">
        <v>53</v>
      </c>
      <c r="F11" s="108">
        <v>268</v>
      </c>
      <c r="G11" s="109">
        <v>209</v>
      </c>
      <c r="H11" s="108">
        <v>337</v>
      </c>
      <c r="I11" s="109">
        <v>265</v>
      </c>
      <c r="J11" s="108">
        <v>334</v>
      </c>
      <c r="K11" s="109">
        <v>235</v>
      </c>
      <c r="L11" s="108">
        <v>391</v>
      </c>
      <c r="M11" s="109">
        <v>217</v>
      </c>
      <c r="N11" s="108">
        <v>509</v>
      </c>
      <c r="O11" s="109">
        <v>236</v>
      </c>
      <c r="P11" s="108">
        <v>509</v>
      </c>
      <c r="Q11" s="109">
        <v>234</v>
      </c>
      <c r="R11" s="108">
        <v>135</v>
      </c>
      <c r="S11" s="109">
        <v>88</v>
      </c>
      <c r="T11" s="108">
        <v>13</v>
      </c>
      <c r="U11" s="109">
        <v>9</v>
      </c>
      <c r="V11" s="108">
        <v>14</v>
      </c>
      <c r="W11" s="109">
        <v>2</v>
      </c>
      <c r="X11" s="108">
        <f t="shared" si="0"/>
        <v>2548</v>
      </c>
      <c r="Y11" s="109">
        <f t="shared" si="0"/>
        <v>1548</v>
      </c>
      <c r="Z11" s="109">
        <f>SUM(X11:Y11)</f>
        <v>4096</v>
      </c>
    </row>
    <row r="12" spans="1:26" s="38" customFormat="1" ht="12.75">
      <c r="A12" s="110" t="s">
        <v>48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11"/>
      <c r="Q12" s="112"/>
      <c r="R12" s="111"/>
      <c r="S12" s="112"/>
      <c r="T12" s="111"/>
      <c r="U12" s="112"/>
      <c r="V12" s="111"/>
      <c r="W12" s="112"/>
      <c r="X12" s="111"/>
      <c r="Y12" s="112"/>
      <c r="Z12" s="112"/>
    </row>
    <row r="13" spans="1:26" s="38" customFormat="1" ht="13.5" thickBot="1">
      <c r="A13" s="113" t="s">
        <v>59</v>
      </c>
      <c r="B13" s="111"/>
      <c r="C13" s="112"/>
      <c r="D13" s="111"/>
      <c r="E13" s="112"/>
      <c r="F13" s="111"/>
      <c r="G13" s="112"/>
      <c r="H13" s="111"/>
      <c r="I13" s="112"/>
      <c r="J13" s="111"/>
      <c r="K13" s="112"/>
      <c r="L13" s="111"/>
      <c r="M13" s="112"/>
      <c r="N13" s="111"/>
      <c r="O13" s="112"/>
      <c r="P13" s="111"/>
      <c r="Q13" s="112"/>
      <c r="R13" s="111"/>
      <c r="S13" s="112"/>
      <c r="T13" s="111"/>
      <c r="U13" s="112"/>
      <c r="V13" s="111"/>
      <c r="W13" s="112"/>
      <c r="X13" s="111"/>
      <c r="Y13" s="112"/>
      <c r="Z13" s="112"/>
    </row>
    <row r="14" spans="1:26" ht="12.75">
      <c r="A14" s="104" t="s">
        <v>29</v>
      </c>
      <c r="B14" s="91">
        <v>1</v>
      </c>
      <c r="C14" s="84">
        <v>0</v>
      </c>
      <c r="D14" s="91">
        <v>99</v>
      </c>
      <c r="E14" s="84">
        <v>89</v>
      </c>
      <c r="F14" s="114">
        <v>4668</v>
      </c>
      <c r="G14" s="115">
        <v>4688</v>
      </c>
      <c r="H14" s="91">
        <v>1670</v>
      </c>
      <c r="I14" s="116">
        <v>1522</v>
      </c>
      <c r="J14" s="91">
        <v>264</v>
      </c>
      <c r="K14" s="84">
        <v>216</v>
      </c>
      <c r="L14" s="91">
        <v>15</v>
      </c>
      <c r="M14" s="84">
        <v>10</v>
      </c>
      <c r="N14" s="91">
        <v>0</v>
      </c>
      <c r="O14" s="84">
        <v>1</v>
      </c>
      <c r="P14" s="91">
        <v>0</v>
      </c>
      <c r="Q14" s="84">
        <v>0</v>
      </c>
      <c r="R14" s="91">
        <v>0</v>
      </c>
      <c r="S14" s="84">
        <v>0</v>
      </c>
      <c r="T14" s="91">
        <v>0</v>
      </c>
      <c r="U14" s="84">
        <v>0</v>
      </c>
      <c r="V14" s="91">
        <v>0</v>
      </c>
      <c r="W14" s="84">
        <v>0</v>
      </c>
      <c r="X14" s="105">
        <f aca="true" t="shared" si="1" ref="X14:Y18">SUM(V14,T14,R14,P14,N14,L14,J14,H14,F14,D14,B14)</f>
        <v>6717</v>
      </c>
      <c r="Y14" s="86">
        <f t="shared" si="1"/>
        <v>6526</v>
      </c>
      <c r="Z14" s="84">
        <f>SUM(X14:Y14)</f>
        <v>13243</v>
      </c>
    </row>
    <row r="15" spans="1:26" ht="12.75">
      <c r="A15" s="104" t="s">
        <v>30</v>
      </c>
      <c r="B15" s="91">
        <v>4</v>
      </c>
      <c r="C15" s="92">
        <v>2</v>
      </c>
      <c r="D15" s="91">
        <v>415</v>
      </c>
      <c r="E15" s="92">
        <v>403</v>
      </c>
      <c r="F15" s="91">
        <v>20678</v>
      </c>
      <c r="G15" s="116">
        <v>21512</v>
      </c>
      <c r="H15" s="91">
        <v>3906</v>
      </c>
      <c r="I15" s="116">
        <v>3670</v>
      </c>
      <c r="J15" s="91">
        <v>363</v>
      </c>
      <c r="K15" s="92">
        <v>277</v>
      </c>
      <c r="L15" s="91">
        <v>9</v>
      </c>
      <c r="M15" s="92">
        <v>7</v>
      </c>
      <c r="N15" s="91">
        <v>1</v>
      </c>
      <c r="O15" s="92">
        <v>2</v>
      </c>
      <c r="P15" s="91">
        <v>0</v>
      </c>
      <c r="Q15" s="92">
        <v>0</v>
      </c>
      <c r="R15" s="91">
        <v>0</v>
      </c>
      <c r="S15" s="92">
        <v>0</v>
      </c>
      <c r="T15" s="91">
        <v>0</v>
      </c>
      <c r="U15" s="92">
        <v>0</v>
      </c>
      <c r="V15" s="91">
        <v>0</v>
      </c>
      <c r="W15" s="92">
        <v>0</v>
      </c>
      <c r="X15" s="105">
        <f t="shared" si="1"/>
        <v>25376</v>
      </c>
      <c r="Y15" s="106">
        <f t="shared" si="1"/>
        <v>25873</v>
      </c>
      <c r="Z15" s="84">
        <f>SUM(X15:Y15)</f>
        <v>51249</v>
      </c>
    </row>
    <row r="16" spans="1:26" ht="12.75">
      <c r="A16" s="104" t="s">
        <v>31</v>
      </c>
      <c r="B16" s="91">
        <v>0</v>
      </c>
      <c r="C16" s="92">
        <v>0</v>
      </c>
      <c r="D16" s="91">
        <v>7</v>
      </c>
      <c r="E16" s="92">
        <v>2</v>
      </c>
      <c r="F16" s="91">
        <v>793</v>
      </c>
      <c r="G16" s="116">
        <v>326</v>
      </c>
      <c r="H16" s="91">
        <v>361</v>
      </c>
      <c r="I16" s="116">
        <v>141</v>
      </c>
      <c r="J16" s="91">
        <v>31</v>
      </c>
      <c r="K16" s="92">
        <v>10</v>
      </c>
      <c r="L16" s="91">
        <v>3</v>
      </c>
      <c r="M16" s="92">
        <v>1</v>
      </c>
      <c r="N16" s="91">
        <v>0</v>
      </c>
      <c r="O16" s="92">
        <v>0</v>
      </c>
      <c r="P16" s="91">
        <v>0</v>
      </c>
      <c r="Q16" s="92">
        <v>0</v>
      </c>
      <c r="R16" s="91">
        <v>0</v>
      </c>
      <c r="S16" s="92">
        <v>0</v>
      </c>
      <c r="T16" s="91">
        <v>0</v>
      </c>
      <c r="U16" s="92">
        <v>0</v>
      </c>
      <c r="V16" s="91">
        <v>0</v>
      </c>
      <c r="W16" s="92">
        <v>0</v>
      </c>
      <c r="X16" s="105">
        <f t="shared" si="1"/>
        <v>1195</v>
      </c>
      <c r="Y16" s="106">
        <f t="shared" si="1"/>
        <v>480</v>
      </c>
      <c r="Z16" s="84">
        <f>SUM(X16:Y16)</f>
        <v>1675</v>
      </c>
    </row>
    <row r="17" spans="1:26" ht="12.75">
      <c r="A17" s="104" t="s">
        <v>32</v>
      </c>
      <c r="B17" s="91">
        <v>0</v>
      </c>
      <c r="C17" s="92">
        <v>1</v>
      </c>
      <c r="D17" s="91">
        <v>13</v>
      </c>
      <c r="E17" s="92">
        <v>5</v>
      </c>
      <c r="F17" s="91">
        <v>1093</v>
      </c>
      <c r="G17" s="116">
        <v>783</v>
      </c>
      <c r="H17" s="91">
        <v>425</v>
      </c>
      <c r="I17" s="116">
        <v>240</v>
      </c>
      <c r="J17" s="91">
        <v>47</v>
      </c>
      <c r="K17" s="92">
        <v>29</v>
      </c>
      <c r="L17" s="91">
        <v>4</v>
      </c>
      <c r="M17" s="92">
        <v>3</v>
      </c>
      <c r="N17" s="91">
        <v>0</v>
      </c>
      <c r="O17" s="92">
        <v>2</v>
      </c>
      <c r="P17" s="91">
        <v>0</v>
      </c>
      <c r="Q17" s="92">
        <v>1</v>
      </c>
      <c r="R17" s="91">
        <v>0</v>
      </c>
      <c r="S17" s="92">
        <v>0</v>
      </c>
      <c r="T17" s="91">
        <v>0</v>
      </c>
      <c r="U17" s="92">
        <v>0</v>
      </c>
      <c r="V17" s="91">
        <v>0</v>
      </c>
      <c r="W17" s="92">
        <v>0</v>
      </c>
      <c r="X17" s="105">
        <f t="shared" si="1"/>
        <v>1582</v>
      </c>
      <c r="Y17" s="106">
        <f t="shared" si="1"/>
        <v>1064</v>
      </c>
      <c r="Z17" s="84">
        <f>SUM(X17:Y17)</f>
        <v>2646</v>
      </c>
    </row>
    <row r="18" spans="1:26" s="38" customFormat="1" ht="13.5" thickBot="1">
      <c r="A18" s="107" t="s">
        <v>18</v>
      </c>
      <c r="B18" s="108">
        <v>5</v>
      </c>
      <c r="C18" s="109">
        <v>3</v>
      </c>
      <c r="D18" s="108">
        <v>534</v>
      </c>
      <c r="E18" s="109">
        <v>499</v>
      </c>
      <c r="F18" s="117">
        <v>27232</v>
      </c>
      <c r="G18" s="118">
        <v>27309</v>
      </c>
      <c r="H18" s="108">
        <v>6362</v>
      </c>
      <c r="I18" s="160">
        <v>5573</v>
      </c>
      <c r="J18" s="108">
        <v>705</v>
      </c>
      <c r="K18" s="109">
        <v>532</v>
      </c>
      <c r="L18" s="108">
        <v>31</v>
      </c>
      <c r="M18" s="109">
        <v>21</v>
      </c>
      <c r="N18" s="108">
        <v>1</v>
      </c>
      <c r="O18" s="109">
        <v>5</v>
      </c>
      <c r="P18" s="108">
        <v>0</v>
      </c>
      <c r="Q18" s="109">
        <v>1</v>
      </c>
      <c r="R18" s="108">
        <v>0</v>
      </c>
      <c r="S18" s="109">
        <v>0</v>
      </c>
      <c r="T18" s="108">
        <v>0</v>
      </c>
      <c r="U18" s="109">
        <v>0</v>
      </c>
      <c r="V18" s="108">
        <v>0</v>
      </c>
      <c r="W18" s="109">
        <v>0</v>
      </c>
      <c r="X18" s="108">
        <f t="shared" si="1"/>
        <v>34870</v>
      </c>
      <c r="Y18" s="109">
        <f t="shared" si="1"/>
        <v>33943</v>
      </c>
      <c r="Z18" s="109">
        <f>SUM(X18:Y18)</f>
        <v>68813</v>
      </c>
    </row>
    <row r="19" spans="1:26" s="38" customFormat="1" ht="13.5" thickBot="1">
      <c r="A19" s="113" t="s">
        <v>60</v>
      </c>
      <c r="B19" s="111"/>
      <c r="C19" s="112"/>
      <c r="D19" s="111"/>
      <c r="E19" s="112"/>
      <c r="F19" s="111"/>
      <c r="G19" s="112"/>
      <c r="H19" s="111"/>
      <c r="I19" s="112"/>
      <c r="J19" s="111"/>
      <c r="K19" s="112"/>
      <c r="L19" s="111"/>
      <c r="M19" s="112"/>
      <c r="N19" s="111"/>
      <c r="O19" s="112"/>
      <c r="P19" s="111"/>
      <c r="Q19" s="112"/>
      <c r="R19" s="111"/>
      <c r="S19" s="112"/>
      <c r="T19" s="111"/>
      <c r="U19" s="112"/>
      <c r="V19" s="111"/>
      <c r="W19" s="112"/>
      <c r="X19" s="111"/>
      <c r="Y19" s="112"/>
      <c r="Z19" s="112"/>
    </row>
    <row r="20" spans="1:26" ht="12.75">
      <c r="A20" s="104" t="s">
        <v>29</v>
      </c>
      <c r="B20" s="91">
        <v>0</v>
      </c>
      <c r="C20" s="84">
        <v>0</v>
      </c>
      <c r="D20" s="91">
        <v>2</v>
      </c>
      <c r="E20" s="84">
        <v>0</v>
      </c>
      <c r="F20" s="91">
        <v>90</v>
      </c>
      <c r="G20" s="84">
        <v>103</v>
      </c>
      <c r="H20" s="114">
        <v>4236</v>
      </c>
      <c r="I20" s="115">
        <v>4184</v>
      </c>
      <c r="J20" s="91">
        <v>1847</v>
      </c>
      <c r="K20" s="116">
        <v>1578</v>
      </c>
      <c r="L20" s="91">
        <v>261</v>
      </c>
      <c r="M20" s="84">
        <v>226</v>
      </c>
      <c r="N20" s="91">
        <v>27</v>
      </c>
      <c r="O20" s="84">
        <v>11</v>
      </c>
      <c r="P20" s="91">
        <v>0</v>
      </c>
      <c r="Q20" s="84">
        <v>0</v>
      </c>
      <c r="R20" s="91">
        <v>0</v>
      </c>
      <c r="S20" s="84">
        <v>0</v>
      </c>
      <c r="T20" s="91">
        <v>0</v>
      </c>
      <c r="U20" s="84">
        <v>0</v>
      </c>
      <c r="V20" s="91">
        <v>0</v>
      </c>
      <c r="W20" s="84">
        <v>0</v>
      </c>
      <c r="X20" s="105">
        <f aca="true" t="shared" si="2" ref="X20:Y24">SUM(V20,T20,R20,P20,N20,L20,J20,H20,F20,D20,B20)</f>
        <v>6463</v>
      </c>
      <c r="Y20" s="86">
        <f t="shared" si="2"/>
        <v>6102</v>
      </c>
      <c r="Z20" s="84">
        <f>SUM(X20:Y20)</f>
        <v>12565</v>
      </c>
    </row>
    <row r="21" spans="1:26" ht="12.75">
      <c r="A21" s="104" t="s">
        <v>30</v>
      </c>
      <c r="B21" s="91">
        <v>1</v>
      </c>
      <c r="C21" s="92">
        <v>0</v>
      </c>
      <c r="D21" s="91">
        <v>6</v>
      </c>
      <c r="E21" s="92">
        <v>7</v>
      </c>
      <c r="F21" s="91">
        <v>460</v>
      </c>
      <c r="G21" s="92">
        <v>358</v>
      </c>
      <c r="H21" s="91">
        <v>19223</v>
      </c>
      <c r="I21" s="116">
        <v>20418</v>
      </c>
      <c r="J21" s="91">
        <v>4246</v>
      </c>
      <c r="K21" s="116">
        <v>3842</v>
      </c>
      <c r="L21" s="91">
        <v>456</v>
      </c>
      <c r="M21" s="92">
        <v>305</v>
      </c>
      <c r="N21" s="91">
        <v>19</v>
      </c>
      <c r="O21" s="92">
        <v>17</v>
      </c>
      <c r="P21" s="91">
        <v>0</v>
      </c>
      <c r="Q21" s="92">
        <v>1</v>
      </c>
      <c r="R21" s="91">
        <v>0</v>
      </c>
      <c r="S21" s="92">
        <v>0</v>
      </c>
      <c r="T21" s="91">
        <v>0</v>
      </c>
      <c r="U21" s="92">
        <v>0</v>
      </c>
      <c r="V21" s="91">
        <v>0</v>
      </c>
      <c r="W21" s="92">
        <v>0</v>
      </c>
      <c r="X21" s="105">
        <f t="shared" si="2"/>
        <v>24411</v>
      </c>
      <c r="Y21" s="106">
        <f t="shared" si="2"/>
        <v>24948</v>
      </c>
      <c r="Z21" s="84">
        <f>SUM(X21:Y21)</f>
        <v>49359</v>
      </c>
    </row>
    <row r="22" spans="1:26" ht="12.75">
      <c r="A22" s="104" t="s">
        <v>31</v>
      </c>
      <c r="B22" s="91">
        <v>0</v>
      </c>
      <c r="C22" s="92">
        <v>0</v>
      </c>
      <c r="D22" s="91">
        <v>0</v>
      </c>
      <c r="E22" s="92">
        <v>0</v>
      </c>
      <c r="F22" s="91">
        <v>3</v>
      </c>
      <c r="G22" s="92">
        <v>1</v>
      </c>
      <c r="H22" s="91">
        <v>715</v>
      </c>
      <c r="I22" s="116">
        <v>276</v>
      </c>
      <c r="J22" s="91">
        <v>393</v>
      </c>
      <c r="K22" s="116">
        <v>188</v>
      </c>
      <c r="L22" s="91">
        <v>30</v>
      </c>
      <c r="M22" s="92">
        <v>21</v>
      </c>
      <c r="N22" s="91">
        <v>2</v>
      </c>
      <c r="O22" s="92">
        <v>2</v>
      </c>
      <c r="P22" s="91">
        <v>0</v>
      </c>
      <c r="Q22" s="92">
        <v>2</v>
      </c>
      <c r="R22" s="91">
        <v>0</v>
      </c>
      <c r="S22" s="92">
        <v>0</v>
      </c>
      <c r="T22" s="91">
        <v>0</v>
      </c>
      <c r="U22" s="92">
        <v>0</v>
      </c>
      <c r="V22" s="91">
        <v>0</v>
      </c>
      <c r="W22" s="92">
        <v>0</v>
      </c>
      <c r="X22" s="105">
        <f t="shared" si="2"/>
        <v>1143</v>
      </c>
      <c r="Y22" s="106">
        <f t="shared" si="2"/>
        <v>490</v>
      </c>
      <c r="Z22" s="84">
        <f>SUM(X22:Y22)</f>
        <v>1633</v>
      </c>
    </row>
    <row r="23" spans="1:26" ht="12.75">
      <c r="A23" s="104" t="s">
        <v>32</v>
      </c>
      <c r="B23" s="91">
        <v>0</v>
      </c>
      <c r="C23" s="92">
        <v>0</v>
      </c>
      <c r="D23" s="91">
        <v>0</v>
      </c>
      <c r="E23" s="92">
        <v>1</v>
      </c>
      <c r="F23" s="91">
        <v>13</v>
      </c>
      <c r="G23" s="92">
        <v>6</v>
      </c>
      <c r="H23" s="91">
        <v>1036</v>
      </c>
      <c r="I23" s="116">
        <v>635</v>
      </c>
      <c r="J23" s="91">
        <v>483</v>
      </c>
      <c r="K23" s="116">
        <v>295</v>
      </c>
      <c r="L23" s="91">
        <v>54</v>
      </c>
      <c r="M23" s="92">
        <v>40</v>
      </c>
      <c r="N23" s="91">
        <v>3</v>
      </c>
      <c r="O23" s="92">
        <v>4</v>
      </c>
      <c r="P23" s="91">
        <v>1</v>
      </c>
      <c r="Q23" s="92">
        <v>0</v>
      </c>
      <c r="R23" s="91">
        <v>0</v>
      </c>
      <c r="S23" s="92">
        <v>1</v>
      </c>
      <c r="T23" s="91">
        <v>1</v>
      </c>
      <c r="U23" s="92">
        <v>1</v>
      </c>
      <c r="V23" s="91">
        <v>0</v>
      </c>
      <c r="W23" s="92">
        <v>0</v>
      </c>
      <c r="X23" s="105">
        <f t="shared" si="2"/>
        <v>1591</v>
      </c>
      <c r="Y23" s="106">
        <f t="shared" si="2"/>
        <v>983</v>
      </c>
      <c r="Z23" s="84">
        <f>SUM(X23:Y23)</f>
        <v>2574</v>
      </c>
    </row>
    <row r="24" spans="1:26" s="38" customFormat="1" ht="13.5" thickBot="1">
      <c r="A24" s="107" t="s">
        <v>18</v>
      </c>
      <c r="B24" s="108">
        <v>1</v>
      </c>
      <c r="C24" s="109">
        <v>0</v>
      </c>
      <c r="D24" s="108">
        <v>8</v>
      </c>
      <c r="E24" s="109">
        <v>8</v>
      </c>
      <c r="F24" s="108">
        <v>566</v>
      </c>
      <c r="G24" s="109">
        <v>468</v>
      </c>
      <c r="H24" s="117">
        <v>25210</v>
      </c>
      <c r="I24" s="118">
        <v>25513</v>
      </c>
      <c r="J24" s="108">
        <v>6969</v>
      </c>
      <c r="K24" s="160">
        <v>5903</v>
      </c>
      <c r="L24" s="108">
        <v>801</v>
      </c>
      <c r="M24" s="109">
        <v>592</v>
      </c>
      <c r="N24" s="108">
        <v>51</v>
      </c>
      <c r="O24" s="109">
        <v>34</v>
      </c>
      <c r="P24" s="108">
        <v>1</v>
      </c>
      <c r="Q24" s="109">
        <v>3</v>
      </c>
      <c r="R24" s="108">
        <v>0</v>
      </c>
      <c r="S24" s="109">
        <v>1</v>
      </c>
      <c r="T24" s="108">
        <v>1</v>
      </c>
      <c r="U24" s="109">
        <v>1</v>
      </c>
      <c r="V24" s="108">
        <v>0</v>
      </c>
      <c r="W24" s="109">
        <v>0</v>
      </c>
      <c r="X24" s="108">
        <f t="shared" si="2"/>
        <v>33608</v>
      </c>
      <c r="Y24" s="109">
        <f t="shared" si="2"/>
        <v>32523</v>
      </c>
      <c r="Z24" s="109">
        <f>SUM(X24:Y24)</f>
        <v>66131</v>
      </c>
    </row>
    <row r="25" spans="1:26" s="38" customFormat="1" ht="12.75">
      <c r="A25" s="110" t="s">
        <v>55</v>
      </c>
      <c r="B25" s="111"/>
      <c r="C25" s="112"/>
      <c r="D25" s="111"/>
      <c r="E25" s="112"/>
      <c r="F25" s="111"/>
      <c r="G25" s="112"/>
      <c r="H25" s="111"/>
      <c r="I25" s="112"/>
      <c r="J25" s="111"/>
      <c r="K25" s="112"/>
      <c r="L25" s="111"/>
      <c r="M25" s="112"/>
      <c r="N25" s="111"/>
      <c r="O25" s="112"/>
      <c r="P25" s="111"/>
      <c r="Q25" s="112"/>
      <c r="R25" s="111"/>
      <c r="S25" s="112"/>
      <c r="T25" s="111"/>
      <c r="U25" s="112"/>
      <c r="V25" s="111"/>
      <c r="W25" s="112"/>
      <c r="X25" s="111"/>
      <c r="Y25" s="112"/>
      <c r="Z25" s="112"/>
    </row>
    <row r="26" spans="1:26" s="95" customFormat="1" ht="13.5" thickBot="1">
      <c r="A26" s="113" t="s">
        <v>12</v>
      </c>
      <c r="B26" s="91"/>
      <c r="C26" s="84"/>
      <c r="D26" s="91"/>
      <c r="E26" s="84"/>
      <c r="F26" s="91"/>
      <c r="G26" s="84"/>
      <c r="H26" s="91"/>
      <c r="I26" s="84"/>
      <c r="J26" s="91"/>
      <c r="K26" s="84"/>
      <c r="L26" s="91"/>
      <c r="M26" s="84"/>
      <c r="N26" s="91"/>
      <c r="O26" s="84"/>
      <c r="P26" s="91"/>
      <c r="Q26" s="84"/>
      <c r="R26" s="91"/>
      <c r="S26" s="84"/>
      <c r="T26" s="91"/>
      <c r="U26" s="84"/>
      <c r="V26" s="91"/>
      <c r="W26" s="84"/>
      <c r="X26" s="105"/>
      <c r="Y26" s="86"/>
      <c r="Z26" s="84"/>
    </row>
    <row r="27" spans="1:26" ht="12.75">
      <c r="A27" s="104" t="s">
        <v>29</v>
      </c>
      <c r="B27" s="91">
        <v>0</v>
      </c>
      <c r="C27" s="84">
        <v>0</v>
      </c>
      <c r="D27" s="91">
        <v>0</v>
      </c>
      <c r="E27" s="84">
        <v>0</v>
      </c>
      <c r="F27" s="91">
        <v>3</v>
      </c>
      <c r="G27" s="84">
        <v>2</v>
      </c>
      <c r="H27" s="91">
        <v>81</v>
      </c>
      <c r="I27" s="84">
        <v>91</v>
      </c>
      <c r="J27" s="114">
        <v>3668</v>
      </c>
      <c r="K27" s="115">
        <v>3973</v>
      </c>
      <c r="L27" s="91">
        <v>2175</v>
      </c>
      <c r="M27" s="116">
        <v>1827</v>
      </c>
      <c r="N27" s="91">
        <v>605</v>
      </c>
      <c r="O27" s="84">
        <v>424</v>
      </c>
      <c r="P27" s="91">
        <v>132</v>
      </c>
      <c r="Q27" s="84">
        <v>77</v>
      </c>
      <c r="R27" s="91">
        <v>19</v>
      </c>
      <c r="S27" s="84">
        <v>9</v>
      </c>
      <c r="T27" s="91">
        <v>2</v>
      </c>
      <c r="U27" s="84">
        <v>0</v>
      </c>
      <c r="V27" s="91">
        <v>0</v>
      </c>
      <c r="W27" s="84">
        <v>0</v>
      </c>
      <c r="X27" s="105">
        <f aca="true" t="shared" si="3" ref="X27:Y31">SUM(V27,T27,R27,P27,N27,L27,J27,H27,F27,D27,B27)</f>
        <v>6685</v>
      </c>
      <c r="Y27" s="86">
        <f t="shared" si="3"/>
        <v>6403</v>
      </c>
      <c r="Z27" s="84">
        <f>SUM(X27:Y27)</f>
        <v>13088</v>
      </c>
    </row>
    <row r="28" spans="1:26" ht="12.75">
      <c r="A28" s="104" t="s">
        <v>30</v>
      </c>
      <c r="B28" s="91">
        <v>0</v>
      </c>
      <c r="C28" s="92">
        <v>0</v>
      </c>
      <c r="D28" s="91">
        <v>0</v>
      </c>
      <c r="E28" s="92">
        <v>2</v>
      </c>
      <c r="F28" s="91">
        <v>10</v>
      </c>
      <c r="G28" s="92">
        <v>6</v>
      </c>
      <c r="H28" s="91">
        <v>400</v>
      </c>
      <c r="I28" s="92">
        <v>337</v>
      </c>
      <c r="J28" s="91">
        <v>18397</v>
      </c>
      <c r="K28" s="116">
        <v>19534</v>
      </c>
      <c r="L28" s="91">
        <v>5008</v>
      </c>
      <c r="M28" s="116">
        <v>4283</v>
      </c>
      <c r="N28" s="91">
        <v>946</v>
      </c>
      <c r="O28" s="92">
        <v>581</v>
      </c>
      <c r="P28" s="91">
        <v>126</v>
      </c>
      <c r="Q28" s="92">
        <v>74</v>
      </c>
      <c r="R28" s="91">
        <v>16</v>
      </c>
      <c r="S28" s="92">
        <v>9</v>
      </c>
      <c r="T28" s="91">
        <v>2</v>
      </c>
      <c r="U28" s="92">
        <v>1</v>
      </c>
      <c r="V28" s="91">
        <v>2</v>
      </c>
      <c r="W28" s="92">
        <v>0</v>
      </c>
      <c r="X28" s="105">
        <f t="shared" si="3"/>
        <v>24907</v>
      </c>
      <c r="Y28" s="106">
        <f t="shared" si="3"/>
        <v>24827</v>
      </c>
      <c r="Z28" s="84">
        <f>SUM(X28:Y28)</f>
        <v>49734</v>
      </c>
    </row>
    <row r="29" spans="1:26" ht="12.75">
      <c r="A29" s="104" t="s">
        <v>31</v>
      </c>
      <c r="B29" s="91">
        <v>0</v>
      </c>
      <c r="C29" s="92">
        <v>0</v>
      </c>
      <c r="D29" s="91">
        <v>0</v>
      </c>
      <c r="E29" s="92">
        <v>1</v>
      </c>
      <c r="F29" s="91">
        <v>0</v>
      </c>
      <c r="G29" s="92">
        <v>0</v>
      </c>
      <c r="H29" s="91">
        <v>3</v>
      </c>
      <c r="I29" s="92">
        <v>3</v>
      </c>
      <c r="J29" s="91">
        <v>828</v>
      </c>
      <c r="K29" s="116">
        <v>388</v>
      </c>
      <c r="L29" s="91">
        <v>483</v>
      </c>
      <c r="M29" s="116">
        <v>241</v>
      </c>
      <c r="N29" s="91">
        <v>89</v>
      </c>
      <c r="O29" s="92">
        <v>51</v>
      </c>
      <c r="P29" s="91">
        <v>14</v>
      </c>
      <c r="Q29" s="92">
        <v>7</v>
      </c>
      <c r="R29" s="91">
        <v>1</v>
      </c>
      <c r="S29" s="92">
        <v>1</v>
      </c>
      <c r="T29" s="91">
        <v>0</v>
      </c>
      <c r="U29" s="92">
        <v>0</v>
      </c>
      <c r="V29" s="91">
        <v>0</v>
      </c>
      <c r="W29" s="92">
        <v>0</v>
      </c>
      <c r="X29" s="105">
        <f t="shared" si="3"/>
        <v>1418</v>
      </c>
      <c r="Y29" s="106">
        <f t="shared" si="3"/>
        <v>692</v>
      </c>
      <c r="Z29" s="84">
        <f>SUM(X29:Y29)</f>
        <v>2110</v>
      </c>
    </row>
    <row r="30" spans="1:26" ht="12.75">
      <c r="A30" s="104" t="s">
        <v>32</v>
      </c>
      <c r="B30" s="91">
        <v>0</v>
      </c>
      <c r="C30" s="92">
        <v>0</v>
      </c>
      <c r="D30" s="91">
        <v>0</v>
      </c>
      <c r="E30" s="92">
        <v>0</v>
      </c>
      <c r="F30" s="91">
        <v>0</v>
      </c>
      <c r="G30" s="92">
        <v>0</v>
      </c>
      <c r="H30" s="91">
        <v>14</v>
      </c>
      <c r="I30" s="92">
        <v>13</v>
      </c>
      <c r="J30" s="91">
        <v>1020</v>
      </c>
      <c r="K30" s="116">
        <v>657</v>
      </c>
      <c r="L30" s="91">
        <v>604</v>
      </c>
      <c r="M30" s="116">
        <v>303</v>
      </c>
      <c r="N30" s="91">
        <v>170</v>
      </c>
      <c r="O30" s="92">
        <v>80</v>
      </c>
      <c r="P30" s="91">
        <v>21</v>
      </c>
      <c r="Q30" s="92">
        <v>14</v>
      </c>
      <c r="R30" s="91">
        <v>7</v>
      </c>
      <c r="S30" s="92">
        <v>3</v>
      </c>
      <c r="T30" s="91">
        <v>2</v>
      </c>
      <c r="U30" s="92">
        <v>4</v>
      </c>
      <c r="V30" s="91">
        <v>0</v>
      </c>
      <c r="W30" s="92">
        <v>0</v>
      </c>
      <c r="X30" s="105">
        <f t="shared" si="3"/>
        <v>1838</v>
      </c>
      <c r="Y30" s="106">
        <f t="shared" si="3"/>
        <v>1074</v>
      </c>
      <c r="Z30" s="84">
        <f>SUM(X30:Y30)</f>
        <v>2912</v>
      </c>
    </row>
    <row r="31" spans="1:26" s="38" customFormat="1" ht="13.5" thickBot="1">
      <c r="A31" s="107" t="s">
        <v>18</v>
      </c>
      <c r="B31" s="108">
        <v>0</v>
      </c>
      <c r="C31" s="109">
        <v>0</v>
      </c>
      <c r="D31" s="108">
        <v>0</v>
      </c>
      <c r="E31" s="109">
        <v>3</v>
      </c>
      <c r="F31" s="108">
        <v>13</v>
      </c>
      <c r="G31" s="109">
        <v>8</v>
      </c>
      <c r="H31" s="108">
        <v>498</v>
      </c>
      <c r="I31" s="109">
        <v>444</v>
      </c>
      <c r="J31" s="117">
        <v>23913</v>
      </c>
      <c r="K31" s="118">
        <v>24552</v>
      </c>
      <c r="L31" s="108">
        <v>8270</v>
      </c>
      <c r="M31" s="160">
        <v>6654</v>
      </c>
      <c r="N31" s="108">
        <v>1810</v>
      </c>
      <c r="O31" s="109">
        <v>1136</v>
      </c>
      <c r="P31" s="108">
        <v>293</v>
      </c>
      <c r="Q31" s="109">
        <v>172</v>
      </c>
      <c r="R31" s="108">
        <v>43</v>
      </c>
      <c r="S31" s="109">
        <v>22</v>
      </c>
      <c r="T31" s="108">
        <v>6</v>
      </c>
      <c r="U31" s="109">
        <v>5</v>
      </c>
      <c r="V31" s="108">
        <v>2</v>
      </c>
      <c r="W31" s="109">
        <v>0</v>
      </c>
      <c r="X31" s="108">
        <f t="shared" si="3"/>
        <v>34848</v>
      </c>
      <c r="Y31" s="109">
        <f t="shared" si="3"/>
        <v>32996</v>
      </c>
      <c r="Z31" s="109">
        <f>SUM(X31:Y31)</f>
        <v>67844</v>
      </c>
    </row>
    <row r="32" spans="1:26" s="38" customFormat="1" ht="13.5" thickBot="1">
      <c r="A32" s="113" t="s">
        <v>62</v>
      </c>
      <c r="B32" s="111"/>
      <c r="C32" s="112"/>
      <c r="D32" s="111"/>
      <c r="E32" s="112"/>
      <c r="F32" s="111"/>
      <c r="G32" s="112"/>
      <c r="H32" s="111"/>
      <c r="I32" s="112"/>
      <c r="J32" s="111"/>
      <c r="K32" s="112"/>
      <c r="L32" s="111"/>
      <c r="M32" s="112"/>
      <c r="N32" s="111"/>
      <c r="O32" s="112"/>
      <c r="P32" s="111"/>
      <c r="Q32" s="112"/>
      <c r="R32" s="111"/>
      <c r="S32" s="112"/>
      <c r="T32" s="111"/>
      <c r="U32" s="112"/>
      <c r="V32" s="111"/>
      <c r="W32" s="112"/>
      <c r="X32" s="111"/>
      <c r="Y32" s="112"/>
      <c r="Z32" s="112"/>
    </row>
    <row r="33" spans="1:26" ht="12.75">
      <c r="A33" s="104" t="s">
        <v>29</v>
      </c>
      <c r="B33" s="91">
        <v>0</v>
      </c>
      <c r="C33" s="84">
        <v>0</v>
      </c>
      <c r="D33" s="91">
        <v>0</v>
      </c>
      <c r="E33" s="84">
        <v>0</v>
      </c>
      <c r="F33" s="91">
        <v>1</v>
      </c>
      <c r="G33" s="84">
        <v>0</v>
      </c>
      <c r="H33" s="91">
        <v>3</v>
      </c>
      <c r="I33" s="84">
        <v>1</v>
      </c>
      <c r="J33" s="91">
        <v>88</v>
      </c>
      <c r="K33" s="84">
        <v>74</v>
      </c>
      <c r="L33" s="114">
        <v>3353</v>
      </c>
      <c r="M33" s="115">
        <v>3638</v>
      </c>
      <c r="N33" s="91">
        <v>2080</v>
      </c>
      <c r="O33" s="116">
        <v>1736</v>
      </c>
      <c r="P33" s="91">
        <v>701</v>
      </c>
      <c r="Q33" s="84">
        <v>512</v>
      </c>
      <c r="R33" s="91">
        <v>140</v>
      </c>
      <c r="S33" s="84">
        <v>74</v>
      </c>
      <c r="T33" s="91">
        <v>27</v>
      </c>
      <c r="U33" s="84">
        <v>15</v>
      </c>
      <c r="V33" s="91">
        <v>12</v>
      </c>
      <c r="W33" s="84">
        <v>6</v>
      </c>
      <c r="X33" s="105">
        <f aca="true" t="shared" si="4" ref="X33:Y37">SUM(V33,T33,R33,P33,N33,L33,J33,H33,F33,D33,B33)</f>
        <v>6405</v>
      </c>
      <c r="Y33" s="86">
        <f t="shared" si="4"/>
        <v>6056</v>
      </c>
      <c r="Z33" s="84">
        <f>SUM(X33:Y33)</f>
        <v>12461</v>
      </c>
    </row>
    <row r="34" spans="1:26" ht="12.75">
      <c r="A34" s="104" t="s">
        <v>30</v>
      </c>
      <c r="B34" s="91">
        <v>0</v>
      </c>
      <c r="C34" s="92">
        <v>0</v>
      </c>
      <c r="D34" s="91">
        <v>0</v>
      </c>
      <c r="E34" s="92">
        <v>0</v>
      </c>
      <c r="F34" s="91">
        <v>0</v>
      </c>
      <c r="G34" s="92">
        <v>0</v>
      </c>
      <c r="H34" s="91">
        <v>4</v>
      </c>
      <c r="I34" s="92">
        <v>2</v>
      </c>
      <c r="J34" s="91">
        <v>343</v>
      </c>
      <c r="K34" s="92">
        <v>342</v>
      </c>
      <c r="L34" s="91">
        <v>17145</v>
      </c>
      <c r="M34" s="116">
        <v>19101</v>
      </c>
      <c r="N34" s="91">
        <v>5471</v>
      </c>
      <c r="O34" s="116">
        <v>4388</v>
      </c>
      <c r="P34" s="91">
        <v>1140</v>
      </c>
      <c r="Q34" s="92">
        <v>755</v>
      </c>
      <c r="R34" s="91">
        <v>173</v>
      </c>
      <c r="S34" s="92">
        <v>77</v>
      </c>
      <c r="T34" s="91">
        <v>25</v>
      </c>
      <c r="U34" s="92">
        <v>20</v>
      </c>
      <c r="V34" s="91">
        <v>5</v>
      </c>
      <c r="W34" s="92">
        <v>9</v>
      </c>
      <c r="X34" s="105">
        <f t="shared" si="4"/>
        <v>24306</v>
      </c>
      <c r="Y34" s="106">
        <f t="shared" si="4"/>
        <v>24694</v>
      </c>
      <c r="Z34" s="84">
        <f>SUM(X34:Y34)</f>
        <v>49000</v>
      </c>
    </row>
    <row r="35" spans="1:26" ht="12.75">
      <c r="A35" s="104" t="s">
        <v>31</v>
      </c>
      <c r="B35" s="91">
        <v>0</v>
      </c>
      <c r="C35" s="92">
        <v>0</v>
      </c>
      <c r="D35" s="91">
        <v>0</v>
      </c>
      <c r="E35" s="92">
        <v>0</v>
      </c>
      <c r="F35" s="91">
        <v>0</v>
      </c>
      <c r="G35" s="92">
        <v>0</v>
      </c>
      <c r="H35" s="91">
        <v>1</v>
      </c>
      <c r="I35" s="92">
        <v>0</v>
      </c>
      <c r="J35" s="91">
        <v>3</v>
      </c>
      <c r="K35" s="92">
        <v>2</v>
      </c>
      <c r="L35" s="91">
        <v>714</v>
      </c>
      <c r="M35" s="116">
        <v>397</v>
      </c>
      <c r="N35" s="91">
        <v>529</v>
      </c>
      <c r="O35" s="116">
        <v>267</v>
      </c>
      <c r="P35" s="91">
        <v>113</v>
      </c>
      <c r="Q35" s="92">
        <v>74</v>
      </c>
      <c r="R35" s="91">
        <v>19</v>
      </c>
      <c r="S35" s="92">
        <v>8</v>
      </c>
      <c r="T35" s="91">
        <v>2</v>
      </c>
      <c r="U35" s="92">
        <v>4</v>
      </c>
      <c r="V35" s="91">
        <v>1</v>
      </c>
      <c r="W35" s="92">
        <v>1</v>
      </c>
      <c r="X35" s="105">
        <f t="shared" si="4"/>
        <v>1382</v>
      </c>
      <c r="Y35" s="106">
        <f t="shared" si="4"/>
        <v>753</v>
      </c>
      <c r="Z35" s="84">
        <f>SUM(X35:Y35)</f>
        <v>2135</v>
      </c>
    </row>
    <row r="36" spans="1:26" ht="12.75">
      <c r="A36" s="104" t="s">
        <v>32</v>
      </c>
      <c r="B36" s="91">
        <v>0</v>
      </c>
      <c r="C36" s="92">
        <v>0</v>
      </c>
      <c r="D36" s="91">
        <v>0</v>
      </c>
      <c r="E36" s="92">
        <v>0</v>
      </c>
      <c r="F36" s="91">
        <v>0</v>
      </c>
      <c r="G36" s="92">
        <v>0</v>
      </c>
      <c r="H36" s="91">
        <v>0</v>
      </c>
      <c r="I36" s="92">
        <v>0</v>
      </c>
      <c r="J36" s="91">
        <v>8</v>
      </c>
      <c r="K36" s="92">
        <v>16</v>
      </c>
      <c r="L36" s="91">
        <v>823</v>
      </c>
      <c r="M36" s="116">
        <v>582</v>
      </c>
      <c r="N36" s="91">
        <v>595</v>
      </c>
      <c r="O36" s="116">
        <v>349</v>
      </c>
      <c r="P36" s="91">
        <v>179</v>
      </c>
      <c r="Q36" s="92">
        <v>106</v>
      </c>
      <c r="R36" s="91">
        <v>39</v>
      </c>
      <c r="S36" s="92">
        <v>22</v>
      </c>
      <c r="T36" s="91">
        <v>14</v>
      </c>
      <c r="U36" s="92">
        <v>12</v>
      </c>
      <c r="V36" s="91">
        <v>3</v>
      </c>
      <c r="W36" s="92">
        <v>2</v>
      </c>
      <c r="X36" s="105">
        <f t="shared" si="4"/>
        <v>1661</v>
      </c>
      <c r="Y36" s="106">
        <f t="shared" si="4"/>
        <v>1089</v>
      </c>
      <c r="Z36" s="84">
        <f>SUM(X36:Y36)</f>
        <v>2750</v>
      </c>
    </row>
    <row r="37" spans="1:29" s="38" customFormat="1" ht="13.5" thickBot="1">
      <c r="A37" s="107" t="s">
        <v>18</v>
      </c>
      <c r="B37" s="108">
        <v>0</v>
      </c>
      <c r="C37" s="109">
        <v>0</v>
      </c>
      <c r="D37" s="108">
        <v>0</v>
      </c>
      <c r="E37" s="109">
        <v>0</v>
      </c>
      <c r="F37" s="108">
        <v>1</v>
      </c>
      <c r="G37" s="109">
        <v>0</v>
      </c>
      <c r="H37" s="108">
        <v>8</v>
      </c>
      <c r="I37" s="109">
        <v>3</v>
      </c>
      <c r="J37" s="108">
        <v>442</v>
      </c>
      <c r="K37" s="109">
        <v>434</v>
      </c>
      <c r="L37" s="117">
        <v>22035</v>
      </c>
      <c r="M37" s="118">
        <v>23718</v>
      </c>
      <c r="N37" s="108">
        <v>8675</v>
      </c>
      <c r="O37" s="160">
        <v>6740</v>
      </c>
      <c r="P37" s="108">
        <v>2133</v>
      </c>
      <c r="Q37" s="109">
        <v>1447</v>
      </c>
      <c r="R37" s="108">
        <v>371</v>
      </c>
      <c r="S37" s="109">
        <v>181</v>
      </c>
      <c r="T37" s="108">
        <v>68</v>
      </c>
      <c r="U37" s="109">
        <v>51</v>
      </c>
      <c r="V37" s="108">
        <v>21</v>
      </c>
      <c r="W37" s="109">
        <v>18</v>
      </c>
      <c r="X37" s="108">
        <f t="shared" si="4"/>
        <v>33754</v>
      </c>
      <c r="Y37" s="109">
        <f t="shared" si="4"/>
        <v>32592</v>
      </c>
      <c r="Z37" s="109">
        <f>SUM(X37:Y37)</f>
        <v>66346</v>
      </c>
      <c r="AB37" s="112"/>
      <c r="AC37" s="112"/>
    </row>
    <row r="38" spans="1:26" s="38" customFormat="1" ht="12.75">
      <c r="A38" s="110" t="s">
        <v>53</v>
      </c>
      <c r="B38" s="111"/>
      <c r="C38" s="112"/>
      <c r="D38" s="111"/>
      <c r="E38" s="112"/>
      <c r="F38" s="111"/>
      <c r="G38" s="112"/>
      <c r="H38" s="111"/>
      <c r="I38" s="112"/>
      <c r="J38" s="119"/>
      <c r="K38" s="120"/>
      <c r="L38" s="112"/>
      <c r="M38" s="112"/>
      <c r="N38" s="111"/>
      <c r="O38" s="121"/>
      <c r="P38" s="112"/>
      <c r="Q38" s="112"/>
      <c r="R38" s="119"/>
      <c r="S38" s="120"/>
      <c r="T38" s="112"/>
      <c r="U38" s="112"/>
      <c r="V38" s="111"/>
      <c r="W38" s="112"/>
      <c r="X38" s="119"/>
      <c r="Y38" s="112"/>
      <c r="Z38" s="112"/>
    </row>
    <row r="39" spans="1:26" s="95" customFormat="1" ht="13.5" thickBot="1">
      <c r="A39" s="113" t="s">
        <v>12</v>
      </c>
      <c r="B39" s="91"/>
      <c r="C39" s="84"/>
      <c r="D39" s="91"/>
      <c r="E39" s="84"/>
      <c r="F39" s="91"/>
      <c r="G39" s="84"/>
      <c r="H39" s="91"/>
      <c r="I39" s="84"/>
      <c r="J39" s="91"/>
      <c r="K39" s="84"/>
      <c r="L39" s="91"/>
      <c r="M39" s="84"/>
      <c r="N39" s="91"/>
      <c r="O39" s="84"/>
      <c r="P39" s="91"/>
      <c r="Q39" s="84"/>
      <c r="R39" s="91"/>
      <c r="S39" s="84"/>
      <c r="T39" s="91"/>
      <c r="U39" s="84"/>
      <c r="V39" s="91"/>
      <c r="W39" s="84"/>
      <c r="X39" s="105"/>
      <c r="Y39" s="86"/>
      <c r="Z39" s="84"/>
    </row>
    <row r="40" spans="1:26" ht="12.75">
      <c r="A40" s="104" t="s">
        <v>29</v>
      </c>
      <c r="B40" s="91">
        <v>0</v>
      </c>
      <c r="C40" s="84">
        <v>0</v>
      </c>
      <c r="D40" s="91">
        <v>0</v>
      </c>
      <c r="E40" s="84">
        <v>0</v>
      </c>
      <c r="F40" s="91">
        <v>0</v>
      </c>
      <c r="G40" s="84">
        <v>0</v>
      </c>
      <c r="H40" s="91">
        <v>0</v>
      </c>
      <c r="I40" s="84">
        <v>1</v>
      </c>
      <c r="J40" s="91">
        <v>2</v>
      </c>
      <c r="K40" s="84">
        <v>0</v>
      </c>
      <c r="L40" s="91">
        <v>66</v>
      </c>
      <c r="M40" s="84">
        <v>53</v>
      </c>
      <c r="N40" s="114">
        <v>3039</v>
      </c>
      <c r="O40" s="115">
        <v>3558</v>
      </c>
      <c r="P40" s="91">
        <v>2134</v>
      </c>
      <c r="Q40" s="116">
        <v>1861</v>
      </c>
      <c r="R40" s="91">
        <v>812</v>
      </c>
      <c r="S40" s="84">
        <v>564</v>
      </c>
      <c r="T40" s="91">
        <v>237</v>
      </c>
      <c r="U40" s="84">
        <v>124</v>
      </c>
      <c r="V40" s="91">
        <v>71</v>
      </c>
      <c r="W40" s="84">
        <v>55</v>
      </c>
      <c r="X40" s="105">
        <f aca="true" t="shared" si="5" ref="X40:Y44">SUM(V40,T40,R40,P40,N40,L40,J40,H40,F40,D40,B40)</f>
        <v>6361</v>
      </c>
      <c r="Y40" s="86">
        <f t="shared" si="5"/>
        <v>6216</v>
      </c>
      <c r="Z40" s="84">
        <f>SUM(X40:Y40)</f>
        <v>12577</v>
      </c>
    </row>
    <row r="41" spans="1:26" ht="12.75">
      <c r="A41" s="104" t="s">
        <v>30</v>
      </c>
      <c r="B41" s="91">
        <v>0</v>
      </c>
      <c r="C41" s="92">
        <v>0</v>
      </c>
      <c r="D41" s="91">
        <v>0</v>
      </c>
      <c r="E41" s="92">
        <v>0</v>
      </c>
      <c r="F41" s="91">
        <v>0</v>
      </c>
      <c r="G41" s="92">
        <v>0</v>
      </c>
      <c r="H41" s="91">
        <v>0</v>
      </c>
      <c r="I41" s="92">
        <v>0</v>
      </c>
      <c r="J41" s="91">
        <v>4</v>
      </c>
      <c r="K41" s="92">
        <v>1</v>
      </c>
      <c r="L41" s="91">
        <v>362</v>
      </c>
      <c r="M41" s="92">
        <v>312</v>
      </c>
      <c r="N41" s="91">
        <v>16155</v>
      </c>
      <c r="O41" s="116">
        <v>18730</v>
      </c>
      <c r="P41" s="91">
        <v>6114</v>
      </c>
      <c r="Q41" s="116">
        <v>4894</v>
      </c>
      <c r="R41" s="91">
        <v>1509</v>
      </c>
      <c r="S41" s="92">
        <v>980</v>
      </c>
      <c r="T41" s="91">
        <v>292</v>
      </c>
      <c r="U41" s="92">
        <v>183</v>
      </c>
      <c r="V41" s="91">
        <v>67</v>
      </c>
      <c r="W41" s="92">
        <v>56</v>
      </c>
      <c r="X41" s="105">
        <f t="shared" si="5"/>
        <v>24503</v>
      </c>
      <c r="Y41" s="106">
        <f t="shared" si="5"/>
        <v>25156</v>
      </c>
      <c r="Z41" s="84">
        <f>SUM(X41:Y41)</f>
        <v>49659</v>
      </c>
    </row>
    <row r="42" spans="1:26" ht="12.75">
      <c r="A42" s="104" t="s">
        <v>31</v>
      </c>
      <c r="B42" s="91">
        <v>0</v>
      </c>
      <c r="C42" s="92">
        <v>0</v>
      </c>
      <c r="D42" s="91">
        <v>0</v>
      </c>
      <c r="E42" s="92">
        <v>0</v>
      </c>
      <c r="F42" s="91">
        <v>0</v>
      </c>
      <c r="G42" s="92">
        <v>0</v>
      </c>
      <c r="H42" s="91">
        <v>0</v>
      </c>
      <c r="I42" s="92">
        <v>0</v>
      </c>
      <c r="J42" s="91">
        <v>0</v>
      </c>
      <c r="K42" s="92">
        <v>0</v>
      </c>
      <c r="L42" s="91">
        <v>3</v>
      </c>
      <c r="M42" s="92">
        <v>4</v>
      </c>
      <c r="N42" s="91">
        <v>780</v>
      </c>
      <c r="O42" s="116">
        <v>434</v>
      </c>
      <c r="P42" s="91">
        <v>570</v>
      </c>
      <c r="Q42" s="116">
        <v>317</v>
      </c>
      <c r="R42" s="91">
        <v>154</v>
      </c>
      <c r="S42" s="92">
        <v>97</v>
      </c>
      <c r="T42" s="91">
        <v>26</v>
      </c>
      <c r="U42" s="92">
        <v>19</v>
      </c>
      <c r="V42" s="91">
        <v>15</v>
      </c>
      <c r="W42" s="92">
        <v>4</v>
      </c>
      <c r="X42" s="105">
        <f t="shared" si="5"/>
        <v>1548</v>
      </c>
      <c r="Y42" s="106">
        <f t="shared" si="5"/>
        <v>875</v>
      </c>
      <c r="Z42" s="84">
        <f>SUM(X42:Y42)</f>
        <v>2423</v>
      </c>
    </row>
    <row r="43" spans="1:26" ht="12.75">
      <c r="A43" s="104" t="s">
        <v>32</v>
      </c>
      <c r="B43" s="91">
        <v>0</v>
      </c>
      <c r="C43" s="92">
        <v>0</v>
      </c>
      <c r="D43" s="91">
        <v>0</v>
      </c>
      <c r="E43" s="92">
        <v>0</v>
      </c>
      <c r="F43" s="91">
        <v>0</v>
      </c>
      <c r="G43" s="92">
        <v>0</v>
      </c>
      <c r="H43" s="91">
        <v>0</v>
      </c>
      <c r="I43" s="92">
        <v>0</v>
      </c>
      <c r="J43" s="91">
        <v>0</v>
      </c>
      <c r="K43" s="92">
        <v>0</v>
      </c>
      <c r="L43" s="91">
        <v>11</v>
      </c>
      <c r="M43" s="92">
        <v>13</v>
      </c>
      <c r="N43" s="91">
        <v>846</v>
      </c>
      <c r="O43" s="116">
        <v>581</v>
      </c>
      <c r="P43" s="91">
        <v>619</v>
      </c>
      <c r="Q43" s="116">
        <v>424</v>
      </c>
      <c r="R43" s="91">
        <v>231</v>
      </c>
      <c r="S43" s="92">
        <v>117</v>
      </c>
      <c r="T43" s="91">
        <v>63</v>
      </c>
      <c r="U43" s="92">
        <v>28</v>
      </c>
      <c r="V43" s="91">
        <v>12</v>
      </c>
      <c r="W43" s="92">
        <v>18</v>
      </c>
      <c r="X43" s="105">
        <f t="shared" si="5"/>
        <v>1782</v>
      </c>
      <c r="Y43" s="106">
        <f t="shared" si="5"/>
        <v>1181</v>
      </c>
      <c r="Z43" s="84">
        <f>SUM(X43:Y43)</f>
        <v>2963</v>
      </c>
    </row>
    <row r="44" spans="1:26" s="38" customFormat="1" ht="13.5" thickBot="1">
      <c r="A44" s="107" t="s">
        <v>18</v>
      </c>
      <c r="B44" s="108">
        <v>0</v>
      </c>
      <c r="C44" s="109">
        <v>0</v>
      </c>
      <c r="D44" s="108">
        <v>0</v>
      </c>
      <c r="E44" s="109">
        <v>0</v>
      </c>
      <c r="F44" s="108">
        <v>0</v>
      </c>
      <c r="G44" s="109">
        <v>0</v>
      </c>
      <c r="H44" s="108">
        <v>0</v>
      </c>
      <c r="I44" s="109">
        <v>1</v>
      </c>
      <c r="J44" s="108">
        <v>6</v>
      </c>
      <c r="K44" s="109">
        <v>1</v>
      </c>
      <c r="L44" s="108">
        <v>442</v>
      </c>
      <c r="M44" s="109">
        <v>382</v>
      </c>
      <c r="N44" s="117">
        <v>20820</v>
      </c>
      <c r="O44" s="118">
        <v>23303</v>
      </c>
      <c r="P44" s="108">
        <v>9437</v>
      </c>
      <c r="Q44" s="160">
        <v>7496</v>
      </c>
      <c r="R44" s="108">
        <v>2706</v>
      </c>
      <c r="S44" s="109">
        <v>1758</v>
      </c>
      <c r="T44" s="108">
        <v>618</v>
      </c>
      <c r="U44" s="109">
        <v>354</v>
      </c>
      <c r="V44" s="108">
        <v>165</v>
      </c>
      <c r="W44" s="109">
        <v>133</v>
      </c>
      <c r="X44" s="108">
        <f t="shared" si="5"/>
        <v>34194</v>
      </c>
      <c r="Y44" s="109">
        <f t="shared" si="5"/>
        <v>33428</v>
      </c>
      <c r="Z44" s="109">
        <f>SUM(X44:Y44)</f>
        <v>67622</v>
      </c>
    </row>
    <row r="45" spans="1:26" s="38" customFormat="1" ht="13.5" thickBot="1">
      <c r="A45" s="110" t="s">
        <v>17</v>
      </c>
      <c r="B45" s="111"/>
      <c r="C45" s="112"/>
      <c r="D45" s="111"/>
      <c r="E45" s="112"/>
      <c r="F45" s="111"/>
      <c r="G45" s="112"/>
      <c r="H45" s="111"/>
      <c r="I45" s="112"/>
      <c r="J45" s="111"/>
      <c r="K45" s="112"/>
      <c r="L45" s="111"/>
      <c r="M45" s="112"/>
      <c r="N45" s="111"/>
      <c r="O45" s="112"/>
      <c r="P45" s="111"/>
      <c r="Q45" s="112"/>
      <c r="R45" s="111"/>
      <c r="S45" s="112"/>
      <c r="T45" s="111"/>
      <c r="U45" s="112"/>
      <c r="V45" s="111"/>
      <c r="W45" s="112"/>
      <c r="X45" s="111"/>
      <c r="Y45" s="112"/>
      <c r="Z45" s="112"/>
    </row>
    <row r="46" spans="1:26" ht="12.75">
      <c r="A46" s="104" t="s">
        <v>29</v>
      </c>
      <c r="B46" s="91">
        <v>0</v>
      </c>
      <c r="C46" s="84">
        <v>0</v>
      </c>
      <c r="D46" s="91">
        <v>0</v>
      </c>
      <c r="E46" s="84">
        <v>0</v>
      </c>
      <c r="F46" s="91">
        <v>0</v>
      </c>
      <c r="G46" s="84">
        <v>0</v>
      </c>
      <c r="H46" s="91">
        <v>0</v>
      </c>
      <c r="I46" s="84">
        <v>0</v>
      </c>
      <c r="J46" s="91">
        <v>0</v>
      </c>
      <c r="K46" s="84">
        <v>0</v>
      </c>
      <c r="L46" s="91">
        <v>3</v>
      </c>
      <c r="M46" s="84">
        <v>3</v>
      </c>
      <c r="N46" s="91">
        <v>58</v>
      </c>
      <c r="O46" s="84">
        <v>73</v>
      </c>
      <c r="P46" s="114">
        <v>2562</v>
      </c>
      <c r="Q46" s="115">
        <v>3087</v>
      </c>
      <c r="R46" s="91">
        <v>1865</v>
      </c>
      <c r="S46" s="116">
        <v>1687</v>
      </c>
      <c r="T46" s="91">
        <v>830</v>
      </c>
      <c r="U46" s="84">
        <v>537</v>
      </c>
      <c r="V46" s="91">
        <v>283</v>
      </c>
      <c r="W46" s="84">
        <v>198</v>
      </c>
      <c r="X46" s="105">
        <f aca="true" t="shared" si="6" ref="X46:Y50">SUM(V46,T46,R46,P46,N46,L46,J46,H46,F46,D46,B46)</f>
        <v>5601</v>
      </c>
      <c r="Y46" s="86">
        <f t="shared" si="6"/>
        <v>5585</v>
      </c>
      <c r="Z46" s="84">
        <f>SUM(X46:Y46)</f>
        <v>11186</v>
      </c>
    </row>
    <row r="47" spans="1:26" ht="12.75">
      <c r="A47" s="104" t="s">
        <v>30</v>
      </c>
      <c r="B47" s="91">
        <v>0</v>
      </c>
      <c r="C47" s="92">
        <v>0</v>
      </c>
      <c r="D47" s="91">
        <v>0</v>
      </c>
      <c r="E47" s="92">
        <v>0</v>
      </c>
      <c r="F47" s="91">
        <v>0</v>
      </c>
      <c r="G47" s="92">
        <v>0</v>
      </c>
      <c r="H47" s="91">
        <v>1</v>
      </c>
      <c r="I47" s="92">
        <v>0</v>
      </c>
      <c r="J47" s="91">
        <v>0</v>
      </c>
      <c r="K47" s="92">
        <v>0</v>
      </c>
      <c r="L47" s="91">
        <v>9</v>
      </c>
      <c r="M47" s="92">
        <v>4</v>
      </c>
      <c r="N47" s="91">
        <v>302</v>
      </c>
      <c r="O47" s="92">
        <v>343</v>
      </c>
      <c r="P47" s="91">
        <v>14611</v>
      </c>
      <c r="Q47" s="116">
        <v>17656</v>
      </c>
      <c r="R47" s="91">
        <v>5680</v>
      </c>
      <c r="S47" s="116">
        <v>4511</v>
      </c>
      <c r="T47" s="91">
        <v>1401</v>
      </c>
      <c r="U47" s="92">
        <v>888</v>
      </c>
      <c r="V47" s="91">
        <v>348</v>
      </c>
      <c r="W47" s="92">
        <v>215</v>
      </c>
      <c r="X47" s="105">
        <f t="shared" si="6"/>
        <v>22352</v>
      </c>
      <c r="Y47" s="106">
        <f t="shared" si="6"/>
        <v>23617</v>
      </c>
      <c r="Z47" s="84">
        <f>SUM(X47:Y47)</f>
        <v>45969</v>
      </c>
    </row>
    <row r="48" spans="1:26" ht="12.75">
      <c r="A48" s="104" t="s">
        <v>31</v>
      </c>
      <c r="B48" s="91">
        <v>0</v>
      </c>
      <c r="C48" s="92">
        <v>0</v>
      </c>
      <c r="D48" s="91">
        <v>0</v>
      </c>
      <c r="E48" s="92">
        <v>0</v>
      </c>
      <c r="F48" s="91">
        <v>0</v>
      </c>
      <c r="G48" s="92">
        <v>0</v>
      </c>
      <c r="H48" s="91">
        <v>0</v>
      </c>
      <c r="I48" s="92">
        <v>0</v>
      </c>
      <c r="J48" s="91">
        <v>0</v>
      </c>
      <c r="K48" s="92">
        <v>0</v>
      </c>
      <c r="L48" s="91">
        <v>0</v>
      </c>
      <c r="M48" s="92">
        <v>0</v>
      </c>
      <c r="N48" s="91">
        <v>6</v>
      </c>
      <c r="O48" s="92">
        <v>5</v>
      </c>
      <c r="P48" s="91">
        <v>591</v>
      </c>
      <c r="Q48" s="116">
        <v>354</v>
      </c>
      <c r="R48" s="91">
        <v>468</v>
      </c>
      <c r="S48" s="116">
        <v>258</v>
      </c>
      <c r="T48" s="91">
        <v>150</v>
      </c>
      <c r="U48" s="92">
        <v>85</v>
      </c>
      <c r="V48" s="91">
        <v>46</v>
      </c>
      <c r="W48" s="92">
        <v>29</v>
      </c>
      <c r="X48" s="105">
        <f t="shared" si="6"/>
        <v>1261</v>
      </c>
      <c r="Y48" s="106">
        <f t="shared" si="6"/>
        <v>731</v>
      </c>
      <c r="Z48" s="84">
        <f>SUM(X48:Y48)</f>
        <v>1992</v>
      </c>
    </row>
    <row r="49" spans="1:26" ht="12.75">
      <c r="A49" s="104" t="s">
        <v>32</v>
      </c>
      <c r="B49" s="91">
        <v>0</v>
      </c>
      <c r="C49" s="92">
        <v>0</v>
      </c>
      <c r="D49" s="91">
        <v>0</v>
      </c>
      <c r="E49" s="92">
        <v>0</v>
      </c>
      <c r="F49" s="91">
        <v>0</v>
      </c>
      <c r="G49" s="92">
        <v>0</v>
      </c>
      <c r="H49" s="91">
        <v>0</v>
      </c>
      <c r="I49" s="92">
        <v>0</v>
      </c>
      <c r="J49" s="91">
        <v>0</v>
      </c>
      <c r="K49" s="92">
        <v>0</v>
      </c>
      <c r="L49" s="91">
        <v>1</v>
      </c>
      <c r="M49" s="92">
        <v>0</v>
      </c>
      <c r="N49" s="91">
        <v>12</v>
      </c>
      <c r="O49" s="92">
        <v>16</v>
      </c>
      <c r="P49" s="91">
        <v>670</v>
      </c>
      <c r="Q49" s="116">
        <v>556</v>
      </c>
      <c r="R49" s="91">
        <v>524</v>
      </c>
      <c r="S49" s="116">
        <v>314</v>
      </c>
      <c r="T49" s="91">
        <v>192</v>
      </c>
      <c r="U49" s="92">
        <v>133</v>
      </c>
      <c r="V49" s="91">
        <v>73</v>
      </c>
      <c r="W49" s="92">
        <v>50</v>
      </c>
      <c r="X49" s="105">
        <f t="shared" si="6"/>
        <v>1472</v>
      </c>
      <c r="Y49" s="106">
        <f t="shared" si="6"/>
        <v>1069</v>
      </c>
      <c r="Z49" s="84">
        <f>SUM(X49:Y49)</f>
        <v>2541</v>
      </c>
    </row>
    <row r="50" spans="1:26" s="38" customFormat="1" ht="13.5" thickBot="1">
      <c r="A50" s="107" t="s">
        <v>18</v>
      </c>
      <c r="B50" s="108">
        <v>0</v>
      </c>
      <c r="C50" s="109">
        <v>0</v>
      </c>
      <c r="D50" s="108">
        <v>0</v>
      </c>
      <c r="E50" s="109">
        <v>0</v>
      </c>
      <c r="F50" s="108">
        <v>0</v>
      </c>
      <c r="G50" s="109">
        <v>0</v>
      </c>
      <c r="H50" s="108">
        <v>1</v>
      </c>
      <c r="I50" s="109">
        <v>0</v>
      </c>
      <c r="J50" s="108">
        <v>0</v>
      </c>
      <c r="K50" s="109">
        <v>0</v>
      </c>
      <c r="L50" s="108">
        <v>13</v>
      </c>
      <c r="M50" s="109">
        <v>7</v>
      </c>
      <c r="N50" s="108">
        <v>378</v>
      </c>
      <c r="O50" s="109">
        <v>437</v>
      </c>
      <c r="P50" s="117">
        <v>18434</v>
      </c>
      <c r="Q50" s="118">
        <v>21653</v>
      </c>
      <c r="R50" s="108">
        <v>8537</v>
      </c>
      <c r="S50" s="160">
        <v>6770</v>
      </c>
      <c r="T50" s="108">
        <v>2573</v>
      </c>
      <c r="U50" s="109">
        <v>1643</v>
      </c>
      <c r="V50" s="108">
        <v>750</v>
      </c>
      <c r="W50" s="109">
        <v>492</v>
      </c>
      <c r="X50" s="108">
        <f t="shared" si="6"/>
        <v>30686</v>
      </c>
      <c r="Y50" s="109">
        <f t="shared" si="6"/>
        <v>31002</v>
      </c>
      <c r="Z50" s="109">
        <f>SUM(X50:Y50)</f>
        <v>61688</v>
      </c>
    </row>
    <row r="51" spans="1:26" s="38" customFormat="1" ht="13.5" thickBot="1">
      <c r="A51" s="110" t="s">
        <v>64</v>
      </c>
      <c r="B51" s="111"/>
      <c r="C51" s="112"/>
      <c r="D51" s="111"/>
      <c r="E51" s="112"/>
      <c r="F51" s="111"/>
      <c r="G51" s="112"/>
      <c r="H51" s="111"/>
      <c r="I51" s="112"/>
      <c r="J51" s="111"/>
      <c r="K51" s="112"/>
      <c r="L51" s="111"/>
      <c r="M51" s="112"/>
      <c r="N51" s="111"/>
      <c r="O51" s="112"/>
      <c r="P51" s="111"/>
      <c r="Q51" s="112"/>
      <c r="R51" s="111"/>
      <c r="S51" s="112"/>
      <c r="T51" s="111"/>
      <c r="U51" s="112"/>
      <c r="V51" s="111"/>
      <c r="W51" s="112"/>
      <c r="X51" s="111"/>
      <c r="Y51" s="112"/>
      <c r="Z51" s="112"/>
    </row>
    <row r="52" spans="1:26" ht="12.75">
      <c r="A52" s="104" t="s">
        <v>29</v>
      </c>
      <c r="B52" s="91">
        <v>0</v>
      </c>
      <c r="C52" s="84">
        <v>0</v>
      </c>
      <c r="D52" s="91">
        <v>0</v>
      </c>
      <c r="E52" s="84">
        <v>0</v>
      </c>
      <c r="F52" s="91">
        <v>0</v>
      </c>
      <c r="G52" s="84">
        <v>0</v>
      </c>
      <c r="H52" s="91">
        <v>0</v>
      </c>
      <c r="I52" s="84">
        <v>0</v>
      </c>
      <c r="J52" s="91">
        <v>0</v>
      </c>
      <c r="K52" s="84">
        <v>0</v>
      </c>
      <c r="L52" s="91">
        <v>0</v>
      </c>
      <c r="M52" s="84">
        <v>0</v>
      </c>
      <c r="N52" s="91">
        <v>0</v>
      </c>
      <c r="O52" s="84">
        <v>1</v>
      </c>
      <c r="P52" s="91">
        <v>2</v>
      </c>
      <c r="Q52" s="84">
        <v>5</v>
      </c>
      <c r="R52" s="114">
        <v>524</v>
      </c>
      <c r="S52" s="115">
        <v>554</v>
      </c>
      <c r="T52" s="91">
        <v>824</v>
      </c>
      <c r="U52" s="116">
        <v>749</v>
      </c>
      <c r="V52" s="91">
        <v>682</v>
      </c>
      <c r="W52" s="84">
        <v>547</v>
      </c>
      <c r="X52" s="105">
        <f aca="true" t="shared" si="7" ref="X52:Y56">SUM(V52,T52,R52,P52,N52,L52,J52,H52,F52,D52,B52)</f>
        <v>2032</v>
      </c>
      <c r="Y52" s="86">
        <f t="shared" si="7"/>
        <v>1856</v>
      </c>
      <c r="Z52" s="84">
        <f>SUM(X52:Y52)</f>
        <v>3888</v>
      </c>
    </row>
    <row r="53" spans="1:26" ht="12.75">
      <c r="A53" s="104" t="s">
        <v>30</v>
      </c>
      <c r="B53" s="91">
        <v>0</v>
      </c>
      <c r="C53" s="92">
        <v>0</v>
      </c>
      <c r="D53" s="91">
        <v>0</v>
      </c>
      <c r="E53" s="92">
        <v>0</v>
      </c>
      <c r="F53" s="91">
        <v>0</v>
      </c>
      <c r="G53" s="92">
        <v>0</v>
      </c>
      <c r="H53" s="91">
        <v>0</v>
      </c>
      <c r="I53" s="92">
        <v>0</v>
      </c>
      <c r="J53" s="91">
        <v>0</v>
      </c>
      <c r="K53" s="92">
        <v>0</v>
      </c>
      <c r="L53" s="91">
        <v>0</v>
      </c>
      <c r="M53" s="92">
        <v>0</v>
      </c>
      <c r="N53" s="91">
        <v>1</v>
      </c>
      <c r="O53" s="92">
        <v>0</v>
      </c>
      <c r="P53" s="91">
        <v>2</v>
      </c>
      <c r="Q53" s="92">
        <v>3</v>
      </c>
      <c r="R53" s="91">
        <v>2123</v>
      </c>
      <c r="S53" s="116">
        <v>1891</v>
      </c>
      <c r="T53" s="91">
        <v>2170</v>
      </c>
      <c r="U53" s="116">
        <v>1760</v>
      </c>
      <c r="V53" s="91">
        <v>1074</v>
      </c>
      <c r="W53" s="92">
        <v>868</v>
      </c>
      <c r="X53" s="105">
        <f t="shared" si="7"/>
        <v>5370</v>
      </c>
      <c r="Y53" s="106">
        <f t="shared" si="7"/>
        <v>4522</v>
      </c>
      <c r="Z53" s="84">
        <f>SUM(X53:Y53)</f>
        <v>9892</v>
      </c>
    </row>
    <row r="54" spans="1:26" ht="12.75">
      <c r="A54" s="104" t="s">
        <v>31</v>
      </c>
      <c r="B54" s="91">
        <v>0</v>
      </c>
      <c r="C54" s="92">
        <v>0</v>
      </c>
      <c r="D54" s="91">
        <v>0</v>
      </c>
      <c r="E54" s="92">
        <v>0</v>
      </c>
      <c r="F54" s="91">
        <v>0</v>
      </c>
      <c r="G54" s="92">
        <v>0</v>
      </c>
      <c r="H54" s="91">
        <v>0</v>
      </c>
      <c r="I54" s="92">
        <v>0</v>
      </c>
      <c r="J54" s="91">
        <v>0</v>
      </c>
      <c r="K54" s="92">
        <v>0</v>
      </c>
      <c r="L54" s="91">
        <v>0</v>
      </c>
      <c r="M54" s="92">
        <v>0</v>
      </c>
      <c r="N54" s="91">
        <v>0</v>
      </c>
      <c r="O54" s="92">
        <v>0</v>
      </c>
      <c r="P54" s="91">
        <v>0</v>
      </c>
      <c r="Q54" s="92">
        <v>1</v>
      </c>
      <c r="R54" s="91">
        <v>256</v>
      </c>
      <c r="S54" s="116">
        <v>78</v>
      </c>
      <c r="T54" s="91">
        <v>267</v>
      </c>
      <c r="U54" s="116">
        <v>133</v>
      </c>
      <c r="V54" s="91">
        <v>196</v>
      </c>
      <c r="W54" s="92">
        <v>102</v>
      </c>
      <c r="X54" s="105">
        <f t="shared" si="7"/>
        <v>719</v>
      </c>
      <c r="Y54" s="106">
        <f t="shared" si="7"/>
        <v>314</v>
      </c>
      <c r="Z54" s="84">
        <f>SUM(X54:Y54)</f>
        <v>1033</v>
      </c>
    </row>
    <row r="55" spans="1:26" ht="12.75">
      <c r="A55" s="104" t="s">
        <v>32</v>
      </c>
      <c r="B55" s="91">
        <v>0</v>
      </c>
      <c r="C55" s="92">
        <v>0</v>
      </c>
      <c r="D55" s="91">
        <v>0</v>
      </c>
      <c r="E55" s="92">
        <v>0</v>
      </c>
      <c r="F55" s="91">
        <v>0</v>
      </c>
      <c r="G55" s="92">
        <v>0</v>
      </c>
      <c r="H55" s="91">
        <v>0</v>
      </c>
      <c r="I55" s="92">
        <v>0</v>
      </c>
      <c r="J55" s="91">
        <v>0</v>
      </c>
      <c r="K55" s="92">
        <v>0</v>
      </c>
      <c r="L55" s="91">
        <v>0</v>
      </c>
      <c r="M55" s="92">
        <v>0</v>
      </c>
      <c r="N55" s="91">
        <v>0</v>
      </c>
      <c r="O55" s="92">
        <v>0</v>
      </c>
      <c r="P55" s="91">
        <v>1</v>
      </c>
      <c r="Q55" s="92">
        <v>2</v>
      </c>
      <c r="R55" s="91">
        <v>202</v>
      </c>
      <c r="S55" s="116">
        <v>94</v>
      </c>
      <c r="T55" s="91">
        <v>215</v>
      </c>
      <c r="U55" s="116">
        <v>144</v>
      </c>
      <c r="V55" s="91">
        <v>159</v>
      </c>
      <c r="W55" s="92">
        <v>111</v>
      </c>
      <c r="X55" s="105">
        <f t="shared" si="7"/>
        <v>577</v>
      </c>
      <c r="Y55" s="106">
        <f t="shared" si="7"/>
        <v>351</v>
      </c>
      <c r="Z55" s="84">
        <f>SUM(X55:Y55)</f>
        <v>928</v>
      </c>
    </row>
    <row r="56" spans="1:26" s="38" customFormat="1" ht="13.5" thickBot="1">
      <c r="A56" s="107" t="s">
        <v>18</v>
      </c>
      <c r="B56" s="108">
        <v>0</v>
      </c>
      <c r="C56" s="109">
        <v>0</v>
      </c>
      <c r="D56" s="108">
        <v>0</v>
      </c>
      <c r="E56" s="109">
        <v>0</v>
      </c>
      <c r="F56" s="108">
        <v>0</v>
      </c>
      <c r="G56" s="109">
        <v>0</v>
      </c>
      <c r="H56" s="108">
        <v>0</v>
      </c>
      <c r="I56" s="109">
        <v>0</v>
      </c>
      <c r="J56" s="108">
        <v>0</v>
      </c>
      <c r="K56" s="109">
        <v>0</v>
      </c>
      <c r="L56" s="108">
        <v>0</v>
      </c>
      <c r="M56" s="109">
        <v>0</v>
      </c>
      <c r="N56" s="108">
        <v>1</v>
      </c>
      <c r="O56" s="109">
        <v>1</v>
      </c>
      <c r="P56" s="108">
        <v>5</v>
      </c>
      <c r="Q56" s="109">
        <v>11</v>
      </c>
      <c r="R56" s="117">
        <v>3105</v>
      </c>
      <c r="S56" s="118">
        <v>2617</v>
      </c>
      <c r="T56" s="108">
        <v>3476</v>
      </c>
      <c r="U56" s="160">
        <v>2786</v>
      </c>
      <c r="V56" s="108">
        <v>2111</v>
      </c>
      <c r="W56" s="109">
        <v>1628</v>
      </c>
      <c r="X56" s="108">
        <f t="shared" si="7"/>
        <v>8698</v>
      </c>
      <c r="Y56" s="109">
        <f t="shared" si="7"/>
        <v>7043</v>
      </c>
      <c r="Z56" s="109">
        <f>SUM(X56:Y56)</f>
        <v>15741</v>
      </c>
    </row>
    <row r="57" spans="1:26" s="95" customFormat="1" ht="12.75">
      <c r="A57" s="113" t="s">
        <v>91</v>
      </c>
      <c r="B57" s="91"/>
      <c r="C57" s="84"/>
      <c r="D57" s="91"/>
      <c r="E57" s="84"/>
      <c r="F57" s="91"/>
      <c r="G57" s="84"/>
      <c r="H57" s="91"/>
      <c r="I57" s="84"/>
      <c r="J57" s="91"/>
      <c r="K57" s="84"/>
      <c r="L57" s="91"/>
      <c r="M57" s="84"/>
      <c r="N57" s="91"/>
      <c r="O57" s="84"/>
      <c r="P57" s="91"/>
      <c r="Q57" s="84"/>
      <c r="R57" s="91"/>
      <c r="S57" s="84"/>
      <c r="T57" s="91"/>
      <c r="U57" s="84"/>
      <c r="V57" s="91"/>
      <c r="W57" s="84"/>
      <c r="X57" s="105"/>
      <c r="Y57" s="86"/>
      <c r="Z57" s="84"/>
    </row>
    <row r="58" spans="1:26" ht="12.75">
      <c r="A58" s="104" t="s">
        <v>29</v>
      </c>
      <c r="B58" s="91">
        <v>0</v>
      </c>
      <c r="C58" s="84">
        <v>0</v>
      </c>
      <c r="D58" s="91">
        <v>0</v>
      </c>
      <c r="E58" s="84">
        <v>0</v>
      </c>
      <c r="F58" s="91">
        <v>0</v>
      </c>
      <c r="G58" s="84">
        <v>0</v>
      </c>
      <c r="H58" s="91">
        <v>0</v>
      </c>
      <c r="I58" s="84">
        <v>0</v>
      </c>
      <c r="J58" s="91">
        <v>0</v>
      </c>
      <c r="K58" s="84">
        <v>2</v>
      </c>
      <c r="L58" s="91">
        <v>0</v>
      </c>
      <c r="M58" s="84">
        <v>6</v>
      </c>
      <c r="N58" s="91">
        <v>1</v>
      </c>
      <c r="O58" s="84">
        <v>9</v>
      </c>
      <c r="P58" s="91">
        <v>1</v>
      </c>
      <c r="Q58" s="84">
        <v>12</v>
      </c>
      <c r="R58" s="91">
        <v>0</v>
      </c>
      <c r="S58" s="84">
        <v>16</v>
      </c>
      <c r="T58" s="91">
        <v>0</v>
      </c>
      <c r="U58" s="84">
        <v>7</v>
      </c>
      <c r="V58" s="91">
        <v>0</v>
      </c>
      <c r="W58" s="84">
        <v>10</v>
      </c>
      <c r="X58" s="105">
        <f aca="true" t="shared" si="8" ref="X58:Y62">SUM(V58,T58,R58,P58,N58,L58,J58,H58,F58,D58,B58)</f>
        <v>2</v>
      </c>
      <c r="Y58" s="86">
        <f t="shared" si="8"/>
        <v>62</v>
      </c>
      <c r="Z58" s="84">
        <f>SUM(X58:Y58)</f>
        <v>64</v>
      </c>
    </row>
    <row r="59" spans="1:26" ht="12.75">
      <c r="A59" s="104" t="s">
        <v>30</v>
      </c>
      <c r="B59" s="91">
        <v>0</v>
      </c>
      <c r="C59" s="92">
        <v>0</v>
      </c>
      <c r="D59" s="91">
        <v>0</v>
      </c>
      <c r="E59" s="92">
        <v>0</v>
      </c>
      <c r="F59" s="91">
        <v>0</v>
      </c>
      <c r="G59" s="92">
        <v>0</v>
      </c>
      <c r="H59" s="91">
        <v>0</v>
      </c>
      <c r="I59" s="92">
        <v>1</v>
      </c>
      <c r="J59" s="91">
        <v>1</v>
      </c>
      <c r="K59" s="92">
        <v>34</v>
      </c>
      <c r="L59" s="91">
        <v>7</v>
      </c>
      <c r="M59" s="92">
        <v>57</v>
      </c>
      <c r="N59" s="91">
        <v>9</v>
      </c>
      <c r="O59" s="92">
        <v>75</v>
      </c>
      <c r="P59" s="91">
        <v>23</v>
      </c>
      <c r="Q59" s="92">
        <v>113</v>
      </c>
      <c r="R59" s="91">
        <v>44</v>
      </c>
      <c r="S59" s="92">
        <v>127</v>
      </c>
      <c r="T59" s="91">
        <v>32</v>
      </c>
      <c r="U59" s="92">
        <v>51</v>
      </c>
      <c r="V59" s="91">
        <v>10</v>
      </c>
      <c r="W59" s="92">
        <v>25</v>
      </c>
      <c r="X59" s="105">
        <f t="shared" si="8"/>
        <v>126</v>
      </c>
      <c r="Y59" s="106">
        <f t="shared" si="8"/>
        <v>483</v>
      </c>
      <c r="Z59" s="84">
        <f>SUM(X59:Y59)</f>
        <v>609</v>
      </c>
    </row>
    <row r="60" spans="1:26" ht="12.75">
      <c r="A60" s="104" t="s">
        <v>31</v>
      </c>
      <c r="B60" s="91">
        <v>0</v>
      </c>
      <c r="C60" s="92">
        <v>0</v>
      </c>
      <c r="D60" s="91">
        <v>0</v>
      </c>
      <c r="E60" s="92">
        <v>0</v>
      </c>
      <c r="F60" s="91">
        <v>0</v>
      </c>
      <c r="G60" s="92">
        <v>0</v>
      </c>
      <c r="H60" s="91">
        <v>0</v>
      </c>
      <c r="I60" s="92">
        <v>0</v>
      </c>
      <c r="J60" s="91">
        <v>13</v>
      </c>
      <c r="K60" s="92">
        <v>0</v>
      </c>
      <c r="L60" s="91">
        <v>19</v>
      </c>
      <c r="M60" s="92">
        <v>0</v>
      </c>
      <c r="N60" s="91">
        <v>30</v>
      </c>
      <c r="O60" s="92">
        <v>1</v>
      </c>
      <c r="P60" s="91">
        <v>29</v>
      </c>
      <c r="Q60" s="92">
        <v>0</v>
      </c>
      <c r="R60" s="91">
        <v>31</v>
      </c>
      <c r="S60" s="92">
        <v>1</v>
      </c>
      <c r="T60" s="91">
        <v>22</v>
      </c>
      <c r="U60" s="92">
        <v>0</v>
      </c>
      <c r="V60" s="91">
        <v>6</v>
      </c>
      <c r="W60" s="92">
        <v>0</v>
      </c>
      <c r="X60" s="105">
        <f t="shared" si="8"/>
        <v>150</v>
      </c>
      <c r="Y60" s="106">
        <f t="shared" si="8"/>
        <v>2</v>
      </c>
      <c r="Z60" s="84">
        <f>SUM(X60:Y60)</f>
        <v>152</v>
      </c>
    </row>
    <row r="61" spans="1:26" ht="12.75">
      <c r="A61" s="104" t="s">
        <v>32</v>
      </c>
      <c r="B61" s="91">
        <v>0</v>
      </c>
      <c r="C61" s="92">
        <v>0</v>
      </c>
      <c r="D61" s="91">
        <v>0</v>
      </c>
      <c r="E61" s="92">
        <v>0</v>
      </c>
      <c r="F61" s="91">
        <v>0</v>
      </c>
      <c r="G61" s="92">
        <v>0</v>
      </c>
      <c r="H61" s="91">
        <v>0</v>
      </c>
      <c r="I61" s="92">
        <v>0</v>
      </c>
      <c r="J61" s="91">
        <v>8</v>
      </c>
      <c r="K61" s="92">
        <v>0</v>
      </c>
      <c r="L61" s="91">
        <v>16</v>
      </c>
      <c r="M61" s="92">
        <v>0</v>
      </c>
      <c r="N61" s="91">
        <v>24</v>
      </c>
      <c r="O61" s="92">
        <v>0</v>
      </c>
      <c r="P61" s="91">
        <v>25</v>
      </c>
      <c r="Q61" s="92">
        <v>0</v>
      </c>
      <c r="R61" s="91">
        <v>12</v>
      </c>
      <c r="S61" s="92">
        <v>0</v>
      </c>
      <c r="T61" s="91">
        <v>13</v>
      </c>
      <c r="U61" s="92">
        <v>0</v>
      </c>
      <c r="V61" s="91">
        <v>3</v>
      </c>
      <c r="W61" s="92">
        <v>0</v>
      </c>
      <c r="X61" s="105">
        <f t="shared" si="8"/>
        <v>101</v>
      </c>
      <c r="Y61" s="106">
        <f t="shared" si="8"/>
        <v>0</v>
      </c>
      <c r="Z61" s="84">
        <f>SUM(X61:Y61)</f>
        <v>101</v>
      </c>
    </row>
    <row r="62" spans="1:26" s="38" customFormat="1" ht="12.75">
      <c r="A62" s="107" t="s">
        <v>18</v>
      </c>
      <c r="B62" s="108">
        <v>0</v>
      </c>
      <c r="C62" s="109">
        <v>0</v>
      </c>
      <c r="D62" s="108">
        <v>0</v>
      </c>
      <c r="E62" s="109">
        <v>0</v>
      </c>
      <c r="F62" s="108">
        <v>0</v>
      </c>
      <c r="G62" s="109">
        <v>0</v>
      </c>
      <c r="H62" s="108">
        <v>0</v>
      </c>
      <c r="I62" s="109">
        <v>1</v>
      </c>
      <c r="J62" s="108">
        <v>22</v>
      </c>
      <c r="K62" s="109">
        <v>36</v>
      </c>
      <c r="L62" s="108">
        <v>42</v>
      </c>
      <c r="M62" s="109">
        <v>63</v>
      </c>
      <c r="N62" s="108">
        <v>64</v>
      </c>
      <c r="O62" s="109">
        <v>85</v>
      </c>
      <c r="P62" s="108">
        <v>78</v>
      </c>
      <c r="Q62" s="109">
        <v>125</v>
      </c>
      <c r="R62" s="108">
        <v>87</v>
      </c>
      <c r="S62" s="109">
        <v>144</v>
      </c>
      <c r="T62" s="108">
        <v>67</v>
      </c>
      <c r="U62" s="109">
        <v>58</v>
      </c>
      <c r="V62" s="108">
        <v>19</v>
      </c>
      <c r="W62" s="109">
        <v>35</v>
      </c>
      <c r="X62" s="108">
        <f t="shared" si="8"/>
        <v>379</v>
      </c>
      <c r="Y62" s="109">
        <f t="shared" si="8"/>
        <v>547</v>
      </c>
      <c r="Z62" s="109">
        <f>SUM(X62:Y62)</f>
        <v>926</v>
      </c>
    </row>
    <row r="63" spans="1:26" s="95" customFormat="1" ht="12.75">
      <c r="A63" s="122" t="s">
        <v>28</v>
      </c>
      <c r="B63" s="89"/>
      <c r="C63" s="90"/>
      <c r="D63" s="89"/>
      <c r="E63" s="90"/>
      <c r="F63" s="89"/>
      <c r="G63" s="90"/>
      <c r="H63" s="89"/>
      <c r="I63" s="90"/>
      <c r="J63" s="89"/>
      <c r="K63" s="90"/>
      <c r="L63" s="89"/>
      <c r="M63" s="90"/>
      <c r="N63" s="89"/>
      <c r="O63" s="90"/>
      <c r="P63" s="89"/>
      <c r="Q63" s="90"/>
      <c r="R63" s="89"/>
      <c r="S63" s="90"/>
      <c r="T63" s="89"/>
      <c r="U63" s="90"/>
      <c r="V63" s="89"/>
      <c r="W63" s="90"/>
      <c r="X63" s="123"/>
      <c r="Y63" s="124"/>
      <c r="Z63" s="90"/>
    </row>
    <row r="64" spans="1:29" ht="12.75">
      <c r="A64" s="95" t="s">
        <v>29</v>
      </c>
      <c r="B64" s="91">
        <f>SUM(B58,B52,B46,B40,B33,B27,B20,B14,B7)</f>
        <v>1</v>
      </c>
      <c r="C64" s="84">
        <f aca="true" t="shared" si="9" ref="C64:Z67">SUM(C58,C52,C46,C40,C33,C27,C20,C14,C7)</f>
        <v>0</v>
      </c>
      <c r="D64" s="91">
        <f t="shared" si="9"/>
        <v>111</v>
      </c>
      <c r="E64" s="84">
        <f t="shared" si="9"/>
        <v>109</v>
      </c>
      <c r="F64" s="91">
        <f t="shared" si="9"/>
        <v>4846</v>
      </c>
      <c r="G64" s="84">
        <f t="shared" si="9"/>
        <v>4857</v>
      </c>
      <c r="H64" s="91">
        <f t="shared" si="9"/>
        <v>6097</v>
      </c>
      <c r="I64" s="84">
        <f t="shared" si="9"/>
        <v>5870</v>
      </c>
      <c r="J64" s="91">
        <f t="shared" si="9"/>
        <v>5984</v>
      </c>
      <c r="K64" s="84">
        <f t="shared" si="9"/>
        <v>5912</v>
      </c>
      <c r="L64" s="91">
        <f t="shared" si="9"/>
        <v>6000</v>
      </c>
      <c r="M64" s="84">
        <f t="shared" si="9"/>
        <v>5829</v>
      </c>
      <c r="N64" s="91">
        <f t="shared" si="9"/>
        <v>5959</v>
      </c>
      <c r="O64" s="84">
        <f t="shared" si="9"/>
        <v>5882</v>
      </c>
      <c r="P64" s="91">
        <f t="shared" si="9"/>
        <v>5700</v>
      </c>
      <c r="Q64" s="84">
        <f t="shared" si="9"/>
        <v>5630</v>
      </c>
      <c r="R64" s="91">
        <f t="shared" si="9"/>
        <v>3411</v>
      </c>
      <c r="S64" s="84">
        <f t="shared" si="9"/>
        <v>2939</v>
      </c>
      <c r="T64" s="91">
        <f t="shared" si="9"/>
        <v>1928</v>
      </c>
      <c r="U64" s="84">
        <f t="shared" si="9"/>
        <v>1435</v>
      </c>
      <c r="V64" s="91">
        <f t="shared" si="9"/>
        <v>1057</v>
      </c>
      <c r="W64" s="84">
        <f t="shared" si="9"/>
        <v>817</v>
      </c>
      <c r="X64" s="105">
        <f t="shared" si="9"/>
        <v>41094</v>
      </c>
      <c r="Y64" s="86">
        <f t="shared" si="9"/>
        <v>39280</v>
      </c>
      <c r="Z64" s="84">
        <f t="shared" si="9"/>
        <v>80374</v>
      </c>
      <c r="AA64" s="92"/>
      <c r="AB64" s="92"/>
      <c r="AC64" s="92"/>
    </row>
    <row r="65" spans="1:29" ht="12.75">
      <c r="A65" s="95" t="s">
        <v>30</v>
      </c>
      <c r="B65" s="91">
        <f>SUM(B59,B53,B47,B41,B34,B28,B21,B15,B8)</f>
        <v>5</v>
      </c>
      <c r="C65" s="92">
        <f aca="true" t="shared" si="10" ref="C65:Q65">SUM(C59,C53,C47,C41,C34,C28,C21,C15,C8)</f>
        <v>2</v>
      </c>
      <c r="D65" s="91">
        <f t="shared" si="10"/>
        <v>442</v>
      </c>
      <c r="E65" s="92">
        <f t="shared" si="10"/>
        <v>436</v>
      </c>
      <c r="F65" s="91">
        <f t="shared" si="10"/>
        <v>21284</v>
      </c>
      <c r="G65" s="92">
        <f t="shared" si="10"/>
        <v>21984</v>
      </c>
      <c r="H65" s="91">
        <f t="shared" si="10"/>
        <v>23709</v>
      </c>
      <c r="I65" s="92">
        <f t="shared" si="10"/>
        <v>24570</v>
      </c>
      <c r="J65" s="91">
        <f t="shared" si="10"/>
        <v>23508</v>
      </c>
      <c r="K65" s="92">
        <f t="shared" si="10"/>
        <v>24144</v>
      </c>
      <c r="L65" s="91">
        <f t="shared" si="10"/>
        <v>23194</v>
      </c>
      <c r="M65" s="92">
        <f t="shared" si="10"/>
        <v>24174</v>
      </c>
      <c r="N65" s="91">
        <f t="shared" si="10"/>
        <v>23160</v>
      </c>
      <c r="O65" s="92">
        <f t="shared" si="10"/>
        <v>24256</v>
      </c>
      <c r="P65" s="91">
        <f t="shared" si="10"/>
        <v>22259</v>
      </c>
      <c r="Q65" s="92">
        <f t="shared" si="10"/>
        <v>23598</v>
      </c>
      <c r="R65" s="91">
        <f t="shared" si="9"/>
        <v>9598</v>
      </c>
      <c r="S65" s="92">
        <f t="shared" si="9"/>
        <v>7619</v>
      </c>
      <c r="T65" s="91">
        <f t="shared" si="9"/>
        <v>3925</v>
      </c>
      <c r="U65" s="92">
        <f t="shared" si="9"/>
        <v>2905</v>
      </c>
      <c r="V65" s="91">
        <f t="shared" si="9"/>
        <v>1510</v>
      </c>
      <c r="W65" s="92">
        <f t="shared" si="9"/>
        <v>1173</v>
      </c>
      <c r="X65" s="105">
        <f t="shared" si="9"/>
        <v>152594</v>
      </c>
      <c r="Y65" s="106">
        <f t="shared" si="9"/>
        <v>154861</v>
      </c>
      <c r="Z65" s="84">
        <f t="shared" si="9"/>
        <v>307455</v>
      </c>
      <c r="AA65" s="92"/>
      <c r="AB65" s="92"/>
      <c r="AC65" s="92"/>
    </row>
    <row r="66" spans="1:29" ht="12.75">
      <c r="A66" s="95" t="s">
        <v>31</v>
      </c>
      <c r="B66" s="91">
        <f>SUM(B60,B54,B48,B42,B35,B29,B22,B16,B9)</f>
        <v>0</v>
      </c>
      <c r="C66" s="92">
        <f t="shared" si="9"/>
        <v>0</v>
      </c>
      <c r="D66" s="91">
        <f t="shared" si="9"/>
        <v>9</v>
      </c>
      <c r="E66" s="92">
        <f t="shared" si="9"/>
        <v>4</v>
      </c>
      <c r="F66" s="91">
        <f t="shared" si="9"/>
        <v>799</v>
      </c>
      <c r="G66" s="92">
        <f t="shared" si="9"/>
        <v>335</v>
      </c>
      <c r="H66" s="91">
        <f t="shared" si="9"/>
        <v>1089</v>
      </c>
      <c r="I66" s="92">
        <f t="shared" si="9"/>
        <v>431</v>
      </c>
      <c r="J66" s="91">
        <f t="shared" si="9"/>
        <v>1278</v>
      </c>
      <c r="K66" s="92">
        <f t="shared" si="9"/>
        <v>601</v>
      </c>
      <c r="L66" s="91">
        <f t="shared" si="9"/>
        <v>1264</v>
      </c>
      <c r="M66" s="92">
        <f t="shared" si="9"/>
        <v>674</v>
      </c>
      <c r="N66" s="91">
        <f t="shared" si="9"/>
        <v>1465</v>
      </c>
      <c r="O66" s="92">
        <f t="shared" si="9"/>
        <v>771</v>
      </c>
      <c r="P66" s="91">
        <f t="shared" si="9"/>
        <v>1346</v>
      </c>
      <c r="Q66" s="92">
        <f t="shared" si="9"/>
        <v>768</v>
      </c>
      <c r="R66" s="91">
        <f t="shared" si="9"/>
        <v>931</v>
      </c>
      <c r="S66" s="92">
        <f t="shared" si="9"/>
        <v>447</v>
      </c>
      <c r="T66" s="91">
        <f t="shared" si="9"/>
        <v>467</v>
      </c>
      <c r="U66" s="92">
        <f t="shared" si="9"/>
        <v>241</v>
      </c>
      <c r="V66" s="91">
        <f t="shared" si="9"/>
        <v>264</v>
      </c>
      <c r="W66" s="92">
        <f t="shared" si="9"/>
        <v>136</v>
      </c>
      <c r="X66" s="105">
        <f t="shared" si="9"/>
        <v>8912</v>
      </c>
      <c r="Y66" s="106">
        <f t="shared" si="9"/>
        <v>4408</v>
      </c>
      <c r="Z66" s="84">
        <f t="shared" si="9"/>
        <v>13320</v>
      </c>
      <c r="AA66" s="92"/>
      <c r="AB66" s="92"/>
      <c r="AC66" s="92"/>
    </row>
    <row r="67" spans="1:29" ht="12.75">
      <c r="A67" s="95" t="s">
        <v>32</v>
      </c>
      <c r="B67" s="91">
        <f>SUM(B61,B55,B49,B43,B36,B30,B23,B17,B10)</f>
        <v>0</v>
      </c>
      <c r="C67" s="92">
        <f t="shared" si="9"/>
        <v>1</v>
      </c>
      <c r="D67" s="91">
        <f t="shared" si="9"/>
        <v>18</v>
      </c>
      <c r="E67" s="92">
        <f t="shared" si="9"/>
        <v>14</v>
      </c>
      <c r="F67" s="91">
        <f t="shared" si="9"/>
        <v>1151</v>
      </c>
      <c r="G67" s="92">
        <f t="shared" si="9"/>
        <v>818</v>
      </c>
      <c r="H67" s="91">
        <f t="shared" si="9"/>
        <v>1521</v>
      </c>
      <c r="I67" s="92">
        <f t="shared" si="9"/>
        <v>929</v>
      </c>
      <c r="J67" s="91">
        <f t="shared" si="9"/>
        <v>1621</v>
      </c>
      <c r="K67" s="92">
        <f t="shared" si="9"/>
        <v>1036</v>
      </c>
      <c r="L67" s="91">
        <f t="shared" si="9"/>
        <v>1567</v>
      </c>
      <c r="M67" s="92">
        <f t="shared" si="9"/>
        <v>977</v>
      </c>
      <c r="N67" s="91">
        <f t="shared" si="9"/>
        <v>1725</v>
      </c>
      <c r="O67" s="92">
        <f t="shared" si="9"/>
        <v>1068</v>
      </c>
      <c r="P67" s="91">
        <f t="shared" si="9"/>
        <v>1585</v>
      </c>
      <c r="Q67" s="92">
        <f t="shared" si="9"/>
        <v>1146</v>
      </c>
      <c r="R67" s="91">
        <f t="shared" si="9"/>
        <v>1044</v>
      </c>
      <c r="S67" s="92">
        <f t="shared" si="9"/>
        <v>576</v>
      </c>
      <c r="T67" s="91">
        <f t="shared" si="9"/>
        <v>502</v>
      </c>
      <c r="U67" s="92">
        <f t="shared" si="9"/>
        <v>326</v>
      </c>
      <c r="V67" s="91">
        <f t="shared" si="9"/>
        <v>251</v>
      </c>
      <c r="W67" s="92">
        <f t="shared" si="9"/>
        <v>182</v>
      </c>
      <c r="X67" s="105">
        <f t="shared" si="9"/>
        <v>10985</v>
      </c>
      <c r="Y67" s="106">
        <f t="shared" si="9"/>
        <v>7073</v>
      </c>
      <c r="Z67" s="84">
        <f t="shared" si="9"/>
        <v>18058</v>
      </c>
      <c r="AA67" s="92"/>
      <c r="AB67" s="92"/>
      <c r="AC67" s="92"/>
    </row>
    <row r="68" spans="1:29" s="38" customFormat="1" ht="12.75">
      <c r="A68" s="107" t="s">
        <v>18</v>
      </c>
      <c r="B68" s="108">
        <f>SUM(B64:B67)</f>
        <v>6</v>
      </c>
      <c r="C68" s="109">
        <f aca="true" t="shared" si="11" ref="C68:Z68">SUM(C64:C67)</f>
        <v>3</v>
      </c>
      <c r="D68" s="108">
        <f t="shared" si="11"/>
        <v>580</v>
      </c>
      <c r="E68" s="109">
        <f t="shared" si="11"/>
        <v>563</v>
      </c>
      <c r="F68" s="108">
        <f t="shared" si="11"/>
        <v>28080</v>
      </c>
      <c r="G68" s="109">
        <f t="shared" si="11"/>
        <v>27994</v>
      </c>
      <c r="H68" s="108">
        <f t="shared" si="11"/>
        <v>32416</v>
      </c>
      <c r="I68" s="109">
        <f t="shared" si="11"/>
        <v>31800</v>
      </c>
      <c r="J68" s="108">
        <f t="shared" si="11"/>
        <v>32391</v>
      </c>
      <c r="K68" s="109">
        <f t="shared" si="11"/>
        <v>31693</v>
      </c>
      <c r="L68" s="108">
        <f t="shared" si="11"/>
        <v>32025</v>
      </c>
      <c r="M68" s="109">
        <f t="shared" si="11"/>
        <v>31654</v>
      </c>
      <c r="N68" s="108">
        <f t="shared" si="11"/>
        <v>32309</v>
      </c>
      <c r="O68" s="109">
        <f t="shared" si="11"/>
        <v>31977</v>
      </c>
      <c r="P68" s="108">
        <f t="shared" si="11"/>
        <v>30890</v>
      </c>
      <c r="Q68" s="109">
        <f t="shared" si="11"/>
        <v>31142</v>
      </c>
      <c r="R68" s="108">
        <f t="shared" si="11"/>
        <v>14984</v>
      </c>
      <c r="S68" s="109">
        <f t="shared" si="11"/>
        <v>11581</v>
      </c>
      <c r="T68" s="108">
        <f t="shared" si="11"/>
        <v>6822</v>
      </c>
      <c r="U68" s="109">
        <f t="shared" si="11"/>
        <v>4907</v>
      </c>
      <c r="V68" s="108">
        <f t="shared" si="11"/>
        <v>3082</v>
      </c>
      <c r="W68" s="109">
        <f t="shared" si="11"/>
        <v>2308</v>
      </c>
      <c r="X68" s="108">
        <f t="shared" si="11"/>
        <v>213585</v>
      </c>
      <c r="Y68" s="109">
        <f t="shared" si="11"/>
        <v>205622</v>
      </c>
      <c r="Z68" s="109">
        <f t="shared" si="11"/>
        <v>419207</v>
      </c>
      <c r="AA68" s="92"/>
      <c r="AB68" s="92"/>
      <c r="AC68" s="92"/>
    </row>
  </sheetData>
  <sheetProtection/>
  <mergeCells count="13">
    <mergeCell ref="P4:Q4"/>
    <mergeCell ref="N4:O4"/>
    <mergeCell ref="L4:M4"/>
    <mergeCell ref="X4:Z4"/>
    <mergeCell ref="V4:W4"/>
    <mergeCell ref="T4:U4"/>
    <mergeCell ref="B4:C4"/>
    <mergeCell ref="A2:Z2"/>
    <mergeCell ref="J4:K4"/>
    <mergeCell ref="H4:I4"/>
    <mergeCell ref="F4:G4"/>
    <mergeCell ref="D4:E4"/>
    <mergeCell ref="R4:S4"/>
  </mergeCells>
  <printOptions/>
  <pageMargins left="0" right="0" top="0.1968503937007874" bottom="0.1968503937007874" header="0.5118110236220472" footer="0.5118110236220472"/>
  <pageSetup fitToHeight="2" fitToWidth="2"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4.140625" style="94" customWidth="1"/>
    <col min="2" max="7" width="8.140625" style="94" customWidth="1"/>
    <col min="8" max="21" width="7.8515625" style="94" customWidth="1"/>
    <col min="22" max="22" width="9.28125" style="94" customWidth="1"/>
    <col min="23" max="23" width="8.421875" style="94" customWidth="1"/>
    <col min="24" max="24" width="7.7109375" style="94" customWidth="1"/>
    <col min="25" max="25" width="8.00390625" style="94" customWidth="1"/>
    <col min="26" max="26" width="7.7109375" style="94" customWidth="1"/>
    <col min="27" max="27" width="9.57421875" style="94" customWidth="1"/>
    <col min="28" max="29" width="5.00390625" style="94" customWidth="1"/>
    <col min="30" max="30" width="9.57421875" style="94" customWidth="1"/>
    <col min="31" max="32" width="5.00390625" style="94" customWidth="1"/>
    <col min="33" max="33" width="9.57421875" style="94" customWidth="1"/>
    <col min="34" max="35" width="5.00390625" style="94" customWidth="1"/>
    <col min="36" max="36" width="9.57421875" style="94" customWidth="1"/>
    <col min="37" max="38" width="5.00390625" style="94" customWidth="1"/>
    <col min="39" max="39" width="9.57421875" style="94" customWidth="1"/>
    <col min="40" max="41" width="5.00390625" style="94" customWidth="1"/>
    <col min="42" max="42" width="9.57421875" style="94" customWidth="1"/>
    <col min="43" max="44" width="5.00390625" style="94" customWidth="1"/>
    <col min="45" max="45" width="9.57421875" style="94" customWidth="1"/>
    <col min="46" max="47" width="5.00390625" style="94" customWidth="1"/>
    <col min="48" max="48" width="9.57421875" style="94" customWidth="1"/>
    <col min="49" max="50" width="5.00390625" style="94" customWidth="1"/>
    <col min="51" max="51" width="9.57421875" style="94" customWidth="1"/>
    <col min="52" max="53" width="5.00390625" style="94" customWidth="1"/>
    <col min="54" max="54" width="9.57421875" style="94" customWidth="1"/>
    <col min="55" max="55" width="5.00390625" style="94" customWidth="1"/>
    <col min="56" max="56" width="9.57421875" style="94" customWidth="1"/>
    <col min="57" max="58" width="5.00390625" style="94" customWidth="1"/>
    <col min="59" max="59" width="9.57421875" style="94" customWidth="1"/>
    <col min="60" max="61" width="5.00390625" style="94" customWidth="1"/>
    <col min="62" max="62" width="9.57421875" style="94" customWidth="1"/>
    <col min="63" max="64" width="5.00390625" style="94" customWidth="1"/>
    <col min="65" max="65" width="9.57421875" style="94" customWidth="1"/>
    <col min="66" max="66" width="5.00390625" style="94" customWidth="1"/>
    <col min="67" max="67" width="9.57421875" style="94" customWidth="1"/>
    <col min="68" max="69" width="5.00390625" style="94" customWidth="1"/>
    <col min="70" max="70" width="9.57421875" style="94" customWidth="1"/>
    <col min="71" max="72" width="5.00390625" style="94" customWidth="1"/>
    <col min="73" max="73" width="9.57421875" style="94" customWidth="1"/>
    <col min="74" max="75" width="5.00390625" style="94" customWidth="1"/>
    <col min="76" max="76" width="9.57421875" style="94" customWidth="1"/>
    <col min="77" max="78" width="5.00390625" style="94" customWidth="1"/>
    <col min="79" max="79" width="9.57421875" style="94" customWidth="1"/>
    <col min="80" max="81" width="5.00390625" style="94" customWidth="1"/>
    <col min="82" max="82" width="9.57421875" style="94" customWidth="1"/>
    <col min="83" max="84" width="5.00390625" style="94" customWidth="1"/>
    <col min="85" max="85" width="9.57421875" style="94" customWidth="1"/>
    <col min="86" max="87" width="5.00390625" style="94" customWidth="1"/>
    <col min="88" max="88" width="9.57421875" style="94" customWidth="1"/>
    <col min="89" max="89" width="5.00390625" style="94" customWidth="1"/>
    <col min="90" max="90" width="9.57421875" style="94" customWidth="1"/>
    <col min="91" max="92" width="5.00390625" style="94" customWidth="1"/>
    <col min="93" max="93" width="9.57421875" style="94" customWidth="1"/>
    <col min="94" max="94" width="5.00390625" style="94" customWidth="1"/>
    <col min="95" max="95" width="9.57421875" style="94" customWidth="1"/>
    <col min="96" max="97" width="5.00390625" style="94" customWidth="1"/>
    <col min="98" max="98" width="9.57421875" style="94" customWidth="1"/>
    <col min="99" max="99" width="5.00390625" style="94" customWidth="1"/>
    <col min="100" max="100" width="9.57421875" style="94" customWidth="1"/>
    <col min="101" max="101" width="5.00390625" style="94" customWidth="1"/>
    <col min="102" max="102" width="9.57421875" style="94" customWidth="1"/>
    <col min="103" max="103" width="5.00390625" style="94" customWidth="1"/>
    <col min="104" max="104" width="9.57421875" style="94" customWidth="1"/>
    <col min="105" max="105" width="5.00390625" style="94" customWidth="1"/>
    <col min="106" max="106" width="9.57421875" style="94" customWidth="1"/>
    <col min="107" max="107" width="10.57421875" style="94" customWidth="1"/>
    <col min="108" max="16384" width="9.140625" style="94" customWidth="1"/>
  </cols>
  <sheetData>
    <row r="1" ht="12.75">
      <c r="A1" s="6" t="s">
        <v>89</v>
      </c>
    </row>
    <row r="2" spans="1:24" ht="12.75">
      <c r="A2" s="211" t="s">
        <v>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ht="13.5" thickBot="1">
      <c r="A3" s="142"/>
    </row>
    <row r="4" spans="1:26" ht="12.75">
      <c r="A4" s="143"/>
      <c r="B4" s="208" t="str">
        <f>D4+1&amp;" "&amp;"en later"</f>
        <v>2006 en later</v>
      </c>
      <c r="C4" s="209"/>
      <c r="D4" s="208">
        <v>2005</v>
      </c>
      <c r="E4" s="209"/>
      <c r="F4" s="208">
        <f>D4-1</f>
        <v>2004</v>
      </c>
      <c r="G4" s="209"/>
      <c r="H4" s="208">
        <f>F4-1</f>
        <v>2003</v>
      </c>
      <c r="I4" s="209"/>
      <c r="J4" s="208">
        <f>H4-1</f>
        <v>2002</v>
      </c>
      <c r="K4" s="209"/>
      <c r="L4" s="208">
        <f>J4-1</f>
        <v>2001</v>
      </c>
      <c r="M4" s="212"/>
      <c r="N4" s="213">
        <f>L4-1</f>
        <v>2000</v>
      </c>
      <c r="O4" s="209"/>
      <c r="P4" s="208">
        <f>N4-1</f>
        <v>1999</v>
      </c>
      <c r="Q4" s="209"/>
      <c r="R4" s="208">
        <f>P4-1</f>
        <v>1998</v>
      </c>
      <c r="S4" s="209"/>
      <c r="T4" s="208">
        <f>R4-1</f>
        <v>1997</v>
      </c>
      <c r="U4" s="209"/>
      <c r="V4" s="208" t="str">
        <f>T4-1&amp;" "&amp;"en vroeger"</f>
        <v>1996 en vroeger</v>
      </c>
      <c r="W4" s="209"/>
      <c r="X4" s="144" t="s">
        <v>20</v>
      </c>
      <c r="Y4" s="145"/>
      <c r="Z4" s="145"/>
    </row>
    <row r="5" spans="1:26" ht="12.75">
      <c r="A5" s="146"/>
      <c r="B5" s="127" t="s">
        <v>0</v>
      </c>
      <c r="C5" s="128" t="s">
        <v>1</v>
      </c>
      <c r="D5" s="127" t="s">
        <v>0</v>
      </c>
      <c r="E5" s="128" t="s">
        <v>1</v>
      </c>
      <c r="F5" s="127" t="s">
        <v>0</v>
      </c>
      <c r="G5" s="128" t="s">
        <v>1</v>
      </c>
      <c r="H5" s="127" t="s">
        <v>0</v>
      </c>
      <c r="I5" s="128" t="s">
        <v>1</v>
      </c>
      <c r="J5" s="127" t="s">
        <v>0</v>
      </c>
      <c r="K5" s="128" t="s">
        <v>1</v>
      </c>
      <c r="L5" s="127" t="s">
        <v>0</v>
      </c>
      <c r="M5" s="128" t="s">
        <v>1</v>
      </c>
      <c r="N5" s="147" t="s">
        <v>0</v>
      </c>
      <c r="O5" s="128" t="s">
        <v>1</v>
      </c>
      <c r="P5" s="127" t="s">
        <v>0</v>
      </c>
      <c r="Q5" s="128" t="s">
        <v>1</v>
      </c>
      <c r="R5" s="127" t="s">
        <v>0</v>
      </c>
      <c r="S5" s="128" t="s">
        <v>1</v>
      </c>
      <c r="T5" s="127" t="s">
        <v>0</v>
      </c>
      <c r="U5" s="128" t="s">
        <v>1</v>
      </c>
      <c r="V5" s="127" t="s">
        <v>0</v>
      </c>
      <c r="W5" s="128" t="s">
        <v>1</v>
      </c>
      <c r="X5" s="127" t="s">
        <v>0</v>
      </c>
      <c r="Y5" s="128" t="s">
        <v>1</v>
      </c>
      <c r="Z5" s="128" t="s">
        <v>19</v>
      </c>
    </row>
    <row r="6" spans="1:26" s="95" customFormat="1" ht="12.75">
      <c r="A6" s="122" t="s">
        <v>21</v>
      </c>
      <c r="B6" s="129"/>
      <c r="C6" s="130"/>
      <c r="D6" s="129"/>
      <c r="E6" s="130"/>
      <c r="F6" s="129"/>
      <c r="G6" s="130"/>
      <c r="H6" s="129"/>
      <c r="I6" s="130"/>
      <c r="J6" s="129"/>
      <c r="K6" s="130"/>
      <c r="L6" s="129"/>
      <c r="M6" s="130"/>
      <c r="N6" s="148"/>
      <c r="O6" s="130"/>
      <c r="P6" s="129"/>
      <c r="Q6" s="130"/>
      <c r="R6" s="129"/>
      <c r="S6" s="130"/>
      <c r="T6" s="129"/>
      <c r="U6" s="130"/>
      <c r="V6" s="129"/>
      <c r="W6" s="130"/>
      <c r="X6" s="129"/>
      <c r="Y6" s="130"/>
      <c r="Z6" s="130"/>
    </row>
    <row r="7" spans="1:26" ht="12.75">
      <c r="A7" s="95" t="s">
        <v>45</v>
      </c>
      <c r="B7" s="91">
        <v>1</v>
      </c>
      <c r="C7" s="84">
        <v>0</v>
      </c>
      <c r="D7" s="91">
        <v>99</v>
      </c>
      <c r="E7" s="84">
        <v>89</v>
      </c>
      <c r="F7" s="91">
        <v>4074</v>
      </c>
      <c r="G7" s="84">
        <v>4217</v>
      </c>
      <c r="H7" s="91">
        <v>1106</v>
      </c>
      <c r="I7" s="84">
        <v>1039</v>
      </c>
      <c r="J7" s="91">
        <v>209</v>
      </c>
      <c r="K7" s="84">
        <v>178</v>
      </c>
      <c r="L7" s="91">
        <v>13</v>
      </c>
      <c r="M7" s="84">
        <v>10</v>
      </c>
      <c r="N7" s="149">
        <v>0</v>
      </c>
      <c r="O7" s="84">
        <v>1</v>
      </c>
      <c r="P7" s="91">
        <v>0</v>
      </c>
      <c r="Q7" s="84">
        <v>0</v>
      </c>
      <c r="R7" s="91">
        <v>0</v>
      </c>
      <c r="S7" s="84">
        <v>0</v>
      </c>
      <c r="T7" s="91">
        <v>0</v>
      </c>
      <c r="U7" s="84">
        <v>0</v>
      </c>
      <c r="V7" s="91">
        <v>0</v>
      </c>
      <c r="W7" s="84">
        <v>0</v>
      </c>
      <c r="X7" s="91">
        <f aca="true" t="shared" si="0" ref="X7:Y11">SUM(V7,T7,R7,P7,N7,L7,J7,H7,F7,D7,B7)</f>
        <v>5502</v>
      </c>
      <c r="Y7" s="84">
        <f t="shared" si="0"/>
        <v>5534</v>
      </c>
      <c r="Z7" s="84">
        <f>SUM(X7:Y7)</f>
        <v>11036</v>
      </c>
    </row>
    <row r="8" spans="1:26" ht="12.75">
      <c r="A8" s="95" t="s">
        <v>46</v>
      </c>
      <c r="B8" s="91">
        <v>4</v>
      </c>
      <c r="C8" s="92">
        <v>2</v>
      </c>
      <c r="D8" s="91">
        <v>415</v>
      </c>
      <c r="E8" s="92">
        <v>402</v>
      </c>
      <c r="F8" s="91">
        <v>19075</v>
      </c>
      <c r="G8" s="92">
        <v>20164</v>
      </c>
      <c r="H8" s="91">
        <v>2570</v>
      </c>
      <c r="I8" s="92">
        <v>2577</v>
      </c>
      <c r="J8" s="91">
        <v>307</v>
      </c>
      <c r="K8" s="92">
        <v>229</v>
      </c>
      <c r="L8" s="91">
        <v>8</v>
      </c>
      <c r="M8" s="92">
        <v>7</v>
      </c>
      <c r="N8" s="149">
        <v>0</v>
      </c>
      <c r="O8" s="84">
        <v>2</v>
      </c>
      <c r="P8" s="91">
        <v>0</v>
      </c>
      <c r="Q8" s="92">
        <v>0</v>
      </c>
      <c r="R8" s="91">
        <v>0</v>
      </c>
      <c r="S8" s="92">
        <v>0</v>
      </c>
      <c r="T8" s="91">
        <v>0</v>
      </c>
      <c r="U8" s="92">
        <v>0</v>
      </c>
      <c r="V8" s="91">
        <v>0</v>
      </c>
      <c r="W8" s="84">
        <v>0</v>
      </c>
      <c r="X8" s="91">
        <f t="shared" si="0"/>
        <v>22379</v>
      </c>
      <c r="Y8" s="92">
        <f t="shared" si="0"/>
        <v>23383</v>
      </c>
      <c r="Z8" s="84">
        <f>SUM(X8:Y8)</f>
        <v>45762</v>
      </c>
    </row>
    <row r="9" spans="1:26" ht="12.75">
      <c r="A9" s="95" t="s">
        <v>47</v>
      </c>
      <c r="B9" s="91">
        <v>0</v>
      </c>
      <c r="C9" s="92">
        <v>0</v>
      </c>
      <c r="D9" s="91">
        <v>7</v>
      </c>
      <c r="E9" s="92">
        <v>2</v>
      </c>
      <c r="F9" s="91">
        <v>592</v>
      </c>
      <c r="G9" s="92">
        <v>249</v>
      </c>
      <c r="H9" s="91">
        <v>195</v>
      </c>
      <c r="I9" s="92">
        <v>69</v>
      </c>
      <c r="J9" s="91">
        <v>24</v>
      </c>
      <c r="K9" s="92">
        <v>7</v>
      </c>
      <c r="L9" s="91">
        <v>2</v>
      </c>
      <c r="M9" s="92">
        <v>1</v>
      </c>
      <c r="N9" s="149">
        <v>0</v>
      </c>
      <c r="O9" s="84">
        <v>0</v>
      </c>
      <c r="P9" s="91">
        <v>0</v>
      </c>
      <c r="Q9" s="92">
        <v>0</v>
      </c>
      <c r="R9" s="91">
        <v>0</v>
      </c>
      <c r="S9" s="92">
        <v>0</v>
      </c>
      <c r="T9" s="91">
        <v>0</v>
      </c>
      <c r="U9" s="92">
        <v>0</v>
      </c>
      <c r="V9" s="91">
        <v>0</v>
      </c>
      <c r="W9" s="84">
        <v>0</v>
      </c>
      <c r="X9" s="91">
        <f t="shared" si="0"/>
        <v>820</v>
      </c>
      <c r="Y9" s="92">
        <f t="shared" si="0"/>
        <v>328</v>
      </c>
      <c r="Z9" s="84">
        <f>SUM(X9:Y9)</f>
        <v>1148</v>
      </c>
    </row>
    <row r="10" spans="1:26" ht="12.75">
      <c r="A10" s="95" t="s">
        <v>44</v>
      </c>
      <c r="B10" s="91">
        <v>0</v>
      </c>
      <c r="C10" s="92">
        <v>1</v>
      </c>
      <c r="D10" s="91">
        <v>12</v>
      </c>
      <c r="E10" s="92">
        <v>5</v>
      </c>
      <c r="F10" s="91">
        <v>833</v>
      </c>
      <c r="G10" s="92">
        <v>634</v>
      </c>
      <c r="H10" s="91">
        <v>250</v>
      </c>
      <c r="I10" s="92">
        <v>162</v>
      </c>
      <c r="J10" s="91">
        <v>36</v>
      </c>
      <c r="K10" s="92">
        <v>24</v>
      </c>
      <c r="L10" s="91">
        <v>2</v>
      </c>
      <c r="M10" s="92">
        <v>1</v>
      </c>
      <c r="N10" s="149">
        <v>0</v>
      </c>
      <c r="O10" s="84">
        <v>0</v>
      </c>
      <c r="P10" s="91">
        <v>0</v>
      </c>
      <c r="Q10" s="92">
        <v>0</v>
      </c>
      <c r="R10" s="91">
        <v>0</v>
      </c>
      <c r="S10" s="92">
        <v>0</v>
      </c>
      <c r="T10" s="91">
        <v>0</v>
      </c>
      <c r="U10" s="92">
        <v>0</v>
      </c>
      <c r="V10" s="91">
        <v>0</v>
      </c>
      <c r="W10" s="84">
        <v>0</v>
      </c>
      <c r="X10" s="91">
        <f t="shared" si="0"/>
        <v>1133</v>
      </c>
      <c r="Y10" s="92">
        <f t="shared" si="0"/>
        <v>827</v>
      </c>
      <c r="Z10" s="84">
        <f>SUM(X10:Y10)</f>
        <v>1960</v>
      </c>
    </row>
    <row r="11" spans="1:26" s="38" customFormat="1" ht="12.75">
      <c r="A11" s="38" t="s">
        <v>18</v>
      </c>
      <c r="B11" s="108">
        <v>5</v>
      </c>
      <c r="C11" s="109">
        <v>3</v>
      </c>
      <c r="D11" s="108">
        <v>533</v>
      </c>
      <c r="E11" s="109">
        <v>498</v>
      </c>
      <c r="F11" s="108">
        <v>24574</v>
      </c>
      <c r="G11" s="109">
        <v>25264</v>
      </c>
      <c r="H11" s="108">
        <v>4121</v>
      </c>
      <c r="I11" s="109">
        <v>3847</v>
      </c>
      <c r="J11" s="108">
        <v>576</v>
      </c>
      <c r="K11" s="109">
        <v>438</v>
      </c>
      <c r="L11" s="108">
        <v>25</v>
      </c>
      <c r="M11" s="109">
        <v>19</v>
      </c>
      <c r="N11" s="150">
        <v>0</v>
      </c>
      <c r="O11" s="109">
        <v>3</v>
      </c>
      <c r="P11" s="108">
        <v>0</v>
      </c>
      <c r="Q11" s="109">
        <v>0</v>
      </c>
      <c r="R11" s="108">
        <v>0</v>
      </c>
      <c r="S11" s="109">
        <v>0</v>
      </c>
      <c r="T11" s="108">
        <v>0</v>
      </c>
      <c r="U11" s="109">
        <v>0</v>
      </c>
      <c r="V11" s="108">
        <v>0</v>
      </c>
      <c r="W11" s="109">
        <v>0</v>
      </c>
      <c r="X11" s="108">
        <f t="shared" si="0"/>
        <v>29834</v>
      </c>
      <c r="Y11" s="109">
        <f t="shared" si="0"/>
        <v>30072</v>
      </c>
      <c r="Z11" s="109">
        <f>SUM(X11:Y11)</f>
        <v>59906</v>
      </c>
    </row>
    <row r="12" spans="1:26" s="95" customFormat="1" ht="12.75">
      <c r="A12" s="93" t="s">
        <v>22</v>
      </c>
      <c r="B12" s="91"/>
      <c r="C12" s="84"/>
      <c r="D12" s="91"/>
      <c r="E12" s="84"/>
      <c r="F12" s="91"/>
      <c r="G12" s="84"/>
      <c r="H12" s="91"/>
      <c r="I12" s="84"/>
      <c r="J12" s="91"/>
      <c r="K12" s="84"/>
      <c r="L12" s="91"/>
      <c r="M12" s="84"/>
      <c r="N12" s="149"/>
      <c r="O12" s="84"/>
      <c r="P12" s="91"/>
      <c r="Q12" s="84"/>
      <c r="R12" s="91"/>
      <c r="S12" s="84"/>
      <c r="T12" s="91"/>
      <c r="U12" s="84"/>
      <c r="V12" s="91"/>
      <c r="W12" s="84"/>
      <c r="X12" s="91"/>
      <c r="Y12" s="84"/>
      <c r="Z12" s="84"/>
    </row>
    <row r="13" spans="1:26" ht="12.75">
      <c r="A13" s="95" t="s">
        <v>45</v>
      </c>
      <c r="B13" s="91">
        <v>0</v>
      </c>
      <c r="C13" s="84">
        <v>0</v>
      </c>
      <c r="D13" s="91">
        <v>0</v>
      </c>
      <c r="E13" s="84">
        <v>0</v>
      </c>
      <c r="F13" s="91">
        <v>594</v>
      </c>
      <c r="G13" s="84">
        <v>471</v>
      </c>
      <c r="H13" s="91">
        <v>564</v>
      </c>
      <c r="I13" s="84">
        <v>483</v>
      </c>
      <c r="J13" s="91">
        <v>55</v>
      </c>
      <c r="K13" s="84">
        <v>38</v>
      </c>
      <c r="L13" s="91">
        <v>2</v>
      </c>
      <c r="M13" s="84">
        <v>0</v>
      </c>
      <c r="N13" s="149">
        <v>0</v>
      </c>
      <c r="O13" s="84">
        <v>0</v>
      </c>
      <c r="P13" s="91">
        <v>0</v>
      </c>
      <c r="Q13" s="84">
        <v>0</v>
      </c>
      <c r="R13" s="91">
        <v>0</v>
      </c>
      <c r="S13" s="84">
        <v>0</v>
      </c>
      <c r="T13" s="91">
        <v>0</v>
      </c>
      <c r="U13" s="84">
        <v>0</v>
      </c>
      <c r="V13" s="91">
        <v>0</v>
      </c>
      <c r="W13" s="84">
        <v>0</v>
      </c>
      <c r="X13" s="91">
        <f aca="true" t="shared" si="1" ref="X13:Y16">SUM(V13,T13,R13,P13,N13,L13,J13,H13,F13,D13,B13)</f>
        <v>1215</v>
      </c>
      <c r="Y13" s="92">
        <f t="shared" si="1"/>
        <v>992</v>
      </c>
      <c r="Z13" s="84">
        <f>SUM(X13:Y13)</f>
        <v>2207</v>
      </c>
    </row>
    <row r="14" spans="1:26" ht="12.75">
      <c r="A14" s="95" t="s">
        <v>46</v>
      </c>
      <c r="B14" s="91">
        <v>0</v>
      </c>
      <c r="C14" s="92">
        <v>0</v>
      </c>
      <c r="D14" s="91">
        <v>0</v>
      </c>
      <c r="E14" s="92">
        <v>1</v>
      </c>
      <c r="F14" s="91">
        <v>1603</v>
      </c>
      <c r="G14" s="92">
        <v>1348</v>
      </c>
      <c r="H14" s="91">
        <v>1336</v>
      </c>
      <c r="I14" s="92">
        <v>1093</v>
      </c>
      <c r="J14" s="91">
        <v>56</v>
      </c>
      <c r="K14" s="92">
        <v>48</v>
      </c>
      <c r="L14" s="91">
        <v>1</v>
      </c>
      <c r="M14" s="92">
        <v>0</v>
      </c>
      <c r="N14" s="149">
        <v>1</v>
      </c>
      <c r="O14" s="84">
        <v>0</v>
      </c>
      <c r="P14" s="91">
        <v>0</v>
      </c>
      <c r="Q14" s="92">
        <v>0</v>
      </c>
      <c r="R14" s="91">
        <v>0</v>
      </c>
      <c r="S14" s="92">
        <v>0</v>
      </c>
      <c r="T14" s="91">
        <v>0</v>
      </c>
      <c r="U14" s="92">
        <v>0</v>
      </c>
      <c r="V14" s="91">
        <v>0</v>
      </c>
      <c r="W14" s="84">
        <v>0</v>
      </c>
      <c r="X14" s="91">
        <f t="shared" si="1"/>
        <v>2997</v>
      </c>
      <c r="Y14" s="92">
        <f t="shared" si="1"/>
        <v>2490</v>
      </c>
      <c r="Z14" s="84">
        <f>SUM(X14:Y14)</f>
        <v>5487</v>
      </c>
    </row>
    <row r="15" spans="1:26" ht="12.75">
      <c r="A15" s="95" t="s">
        <v>47</v>
      </c>
      <c r="B15" s="91">
        <v>0</v>
      </c>
      <c r="C15" s="92">
        <v>0</v>
      </c>
      <c r="D15" s="91">
        <v>0</v>
      </c>
      <c r="E15" s="92">
        <v>0</v>
      </c>
      <c r="F15" s="91">
        <v>201</v>
      </c>
      <c r="G15" s="92">
        <v>77</v>
      </c>
      <c r="H15" s="91">
        <v>166</v>
      </c>
      <c r="I15" s="92">
        <v>72</v>
      </c>
      <c r="J15" s="91">
        <v>7</v>
      </c>
      <c r="K15" s="92">
        <v>3</v>
      </c>
      <c r="L15" s="91">
        <v>1</v>
      </c>
      <c r="M15" s="92">
        <v>0</v>
      </c>
      <c r="N15" s="149">
        <v>0</v>
      </c>
      <c r="O15" s="84">
        <v>0</v>
      </c>
      <c r="P15" s="91">
        <v>0</v>
      </c>
      <c r="Q15" s="92">
        <v>0</v>
      </c>
      <c r="R15" s="91">
        <v>0</v>
      </c>
      <c r="S15" s="92">
        <v>0</v>
      </c>
      <c r="T15" s="91">
        <v>0</v>
      </c>
      <c r="U15" s="92">
        <v>0</v>
      </c>
      <c r="V15" s="91">
        <v>0</v>
      </c>
      <c r="W15" s="84">
        <v>0</v>
      </c>
      <c r="X15" s="91">
        <f t="shared" si="1"/>
        <v>375</v>
      </c>
      <c r="Y15" s="92">
        <f t="shared" si="1"/>
        <v>152</v>
      </c>
      <c r="Z15" s="84">
        <f>SUM(X15:Y15)</f>
        <v>527</v>
      </c>
    </row>
    <row r="16" spans="1:26" ht="12.75">
      <c r="A16" s="95" t="s">
        <v>44</v>
      </c>
      <c r="B16" s="91">
        <v>0</v>
      </c>
      <c r="C16" s="92">
        <v>0</v>
      </c>
      <c r="D16" s="91">
        <v>1</v>
      </c>
      <c r="E16" s="92">
        <v>0</v>
      </c>
      <c r="F16" s="91">
        <v>260</v>
      </c>
      <c r="G16" s="92">
        <v>149</v>
      </c>
      <c r="H16" s="91">
        <v>175</v>
      </c>
      <c r="I16" s="92">
        <v>78</v>
      </c>
      <c r="J16" s="91">
        <v>11</v>
      </c>
      <c r="K16" s="92">
        <v>5</v>
      </c>
      <c r="L16" s="91">
        <v>2</v>
      </c>
      <c r="M16" s="92">
        <v>2</v>
      </c>
      <c r="N16" s="149">
        <v>0</v>
      </c>
      <c r="O16" s="84">
        <v>2</v>
      </c>
      <c r="P16" s="91">
        <v>0</v>
      </c>
      <c r="Q16" s="92">
        <v>1</v>
      </c>
      <c r="R16" s="91">
        <v>0</v>
      </c>
      <c r="S16" s="92">
        <v>0</v>
      </c>
      <c r="T16" s="91">
        <v>0</v>
      </c>
      <c r="U16" s="92">
        <v>0</v>
      </c>
      <c r="V16" s="91">
        <v>0</v>
      </c>
      <c r="W16" s="84">
        <v>0</v>
      </c>
      <c r="X16" s="91">
        <f t="shared" si="1"/>
        <v>449</v>
      </c>
      <c r="Y16" s="92">
        <f t="shared" si="1"/>
        <v>237</v>
      </c>
      <c r="Z16" s="84">
        <f>SUM(X16:Y16)</f>
        <v>686</v>
      </c>
    </row>
    <row r="17" spans="1:26" s="38" customFormat="1" ht="12.75">
      <c r="A17" s="38" t="s">
        <v>18</v>
      </c>
      <c r="B17" s="108">
        <v>0</v>
      </c>
      <c r="C17" s="109">
        <v>0</v>
      </c>
      <c r="D17" s="108">
        <v>1</v>
      </c>
      <c r="E17" s="109">
        <v>1</v>
      </c>
      <c r="F17" s="108">
        <v>2658</v>
      </c>
      <c r="G17" s="109">
        <v>2045</v>
      </c>
      <c r="H17" s="108">
        <v>2241</v>
      </c>
      <c r="I17" s="109">
        <v>1726</v>
      </c>
      <c r="J17" s="108">
        <v>129</v>
      </c>
      <c r="K17" s="109">
        <v>94</v>
      </c>
      <c r="L17" s="108">
        <v>6</v>
      </c>
      <c r="M17" s="109">
        <v>2</v>
      </c>
      <c r="N17" s="150">
        <v>1</v>
      </c>
      <c r="O17" s="109">
        <v>2</v>
      </c>
      <c r="P17" s="108">
        <v>0</v>
      </c>
      <c r="Q17" s="109">
        <v>1</v>
      </c>
      <c r="R17" s="108">
        <v>0</v>
      </c>
      <c r="S17" s="109">
        <v>0</v>
      </c>
      <c r="T17" s="108">
        <v>0</v>
      </c>
      <c r="U17" s="109">
        <v>0</v>
      </c>
      <c r="V17" s="108">
        <v>0</v>
      </c>
      <c r="W17" s="109">
        <v>0</v>
      </c>
      <c r="X17" s="108">
        <f>SUM(X13:X16)</f>
        <v>5036</v>
      </c>
      <c r="Y17" s="109">
        <f>SUM(Y13:Y16)</f>
        <v>3871</v>
      </c>
      <c r="Z17" s="109">
        <f>SUM(Z13:Z16)</f>
        <v>8907</v>
      </c>
    </row>
    <row r="18" spans="1:26" s="153" customFormat="1" ht="12.75">
      <c r="A18" s="151" t="s">
        <v>17</v>
      </c>
      <c r="B18" s="152"/>
      <c r="C18" s="112"/>
      <c r="D18" s="111"/>
      <c r="E18" s="112"/>
      <c r="F18" s="111"/>
      <c r="G18" s="112"/>
      <c r="H18" s="111"/>
      <c r="I18" s="112"/>
      <c r="J18" s="111"/>
      <c r="K18" s="112"/>
      <c r="L18" s="111"/>
      <c r="M18" s="112"/>
      <c r="N18" s="119"/>
      <c r="O18" s="112"/>
      <c r="P18" s="111"/>
      <c r="Q18" s="112"/>
      <c r="R18" s="111"/>
      <c r="S18" s="112"/>
      <c r="T18" s="111"/>
      <c r="U18" s="112"/>
      <c r="V18" s="111"/>
      <c r="W18" s="112"/>
      <c r="X18" s="111"/>
      <c r="Y18" s="112"/>
      <c r="Z18" s="112"/>
    </row>
    <row r="19" spans="1:26" ht="12.75">
      <c r="A19" s="95" t="s">
        <v>45</v>
      </c>
      <c r="B19" s="91">
        <v>0</v>
      </c>
      <c r="C19" s="84">
        <v>0</v>
      </c>
      <c r="D19" s="91">
        <v>2</v>
      </c>
      <c r="E19" s="84">
        <v>0</v>
      </c>
      <c r="F19" s="91">
        <v>88</v>
      </c>
      <c r="G19" s="84">
        <v>101</v>
      </c>
      <c r="H19" s="91">
        <v>3604</v>
      </c>
      <c r="I19" s="84">
        <v>3677</v>
      </c>
      <c r="J19" s="91">
        <v>1025</v>
      </c>
      <c r="K19" s="84">
        <v>947</v>
      </c>
      <c r="L19" s="91">
        <v>177</v>
      </c>
      <c r="M19" s="84">
        <v>158</v>
      </c>
      <c r="N19" s="149">
        <v>21</v>
      </c>
      <c r="O19" s="84">
        <v>8</v>
      </c>
      <c r="P19" s="91">
        <v>0</v>
      </c>
      <c r="Q19" s="84">
        <v>0</v>
      </c>
      <c r="R19" s="91">
        <v>0</v>
      </c>
      <c r="S19" s="84">
        <v>0</v>
      </c>
      <c r="T19" s="91">
        <v>0</v>
      </c>
      <c r="U19" s="84">
        <v>0</v>
      </c>
      <c r="V19" s="91">
        <v>0</v>
      </c>
      <c r="W19" s="84">
        <v>0</v>
      </c>
      <c r="X19" s="91">
        <f aca="true" t="shared" si="2" ref="X19:Y23">SUM(V19,T19,R19,P19,N19,L19,J19,H19,F19,D19,B19)</f>
        <v>4917</v>
      </c>
      <c r="Y19" s="86">
        <f t="shared" si="2"/>
        <v>4891</v>
      </c>
      <c r="Z19" s="84">
        <f>SUM(X19:Y19)</f>
        <v>9808</v>
      </c>
    </row>
    <row r="20" spans="1:26" ht="12.75">
      <c r="A20" s="95" t="s">
        <v>46</v>
      </c>
      <c r="B20" s="91">
        <v>1</v>
      </c>
      <c r="C20" s="92">
        <v>0</v>
      </c>
      <c r="D20" s="91">
        <v>6</v>
      </c>
      <c r="E20" s="92">
        <v>7</v>
      </c>
      <c r="F20" s="91">
        <v>460</v>
      </c>
      <c r="G20" s="92">
        <v>357</v>
      </c>
      <c r="H20" s="91">
        <v>17288</v>
      </c>
      <c r="I20" s="92">
        <v>18838</v>
      </c>
      <c r="J20" s="91">
        <v>2500</v>
      </c>
      <c r="K20" s="92">
        <v>2443</v>
      </c>
      <c r="L20" s="91">
        <v>312</v>
      </c>
      <c r="M20" s="92">
        <v>224</v>
      </c>
      <c r="N20" s="149">
        <v>16</v>
      </c>
      <c r="O20" s="84">
        <v>17</v>
      </c>
      <c r="P20" s="91">
        <v>0</v>
      </c>
      <c r="Q20" s="92">
        <v>1</v>
      </c>
      <c r="R20" s="91">
        <v>0</v>
      </c>
      <c r="S20" s="92">
        <v>0</v>
      </c>
      <c r="T20" s="91">
        <v>0</v>
      </c>
      <c r="U20" s="92">
        <v>0</v>
      </c>
      <c r="V20" s="91">
        <v>0</v>
      </c>
      <c r="W20" s="92">
        <v>0</v>
      </c>
      <c r="X20" s="91">
        <f t="shared" si="2"/>
        <v>20583</v>
      </c>
      <c r="Y20" s="106">
        <f t="shared" si="2"/>
        <v>21887</v>
      </c>
      <c r="Z20" s="84">
        <f>SUM(X20:Y20)</f>
        <v>42470</v>
      </c>
    </row>
    <row r="21" spans="1:26" ht="12.75">
      <c r="A21" s="95" t="s">
        <v>47</v>
      </c>
      <c r="B21" s="91">
        <v>0</v>
      </c>
      <c r="C21" s="92">
        <v>0</v>
      </c>
      <c r="D21" s="91">
        <v>0</v>
      </c>
      <c r="E21" s="92">
        <v>0</v>
      </c>
      <c r="F21" s="91">
        <v>3</v>
      </c>
      <c r="G21" s="92">
        <v>1</v>
      </c>
      <c r="H21" s="91">
        <v>464</v>
      </c>
      <c r="I21" s="92">
        <v>187</v>
      </c>
      <c r="J21" s="91">
        <v>158</v>
      </c>
      <c r="K21" s="92">
        <v>90</v>
      </c>
      <c r="L21" s="91">
        <v>14</v>
      </c>
      <c r="M21" s="92">
        <v>12</v>
      </c>
      <c r="N21" s="149">
        <v>2</v>
      </c>
      <c r="O21" s="84">
        <v>1</v>
      </c>
      <c r="P21" s="91">
        <v>0</v>
      </c>
      <c r="Q21" s="92">
        <v>0</v>
      </c>
      <c r="R21" s="91">
        <v>0</v>
      </c>
      <c r="S21" s="92">
        <v>0</v>
      </c>
      <c r="T21" s="91">
        <v>0</v>
      </c>
      <c r="U21" s="92">
        <v>0</v>
      </c>
      <c r="V21" s="91">
        <v>0</v>
      </c>
      <c r="W21" s="92">
        <v>0</v>
      </c>
      <c r="X21" s="91">
        <f t="shared" si="2"/>
        <v>641</v>
      </c>
      <c r="Y21" s="106">
        <f t="shared" si="2"/>
        <v>291</v>
      </c>
      <c r="Z21" s="84">
        <f>SUM(X21:Y21)</f>
        <v>932</v>
      </c>
    </row>
    <row r="22" spans="1:26" ht="12.75">
      <c r="A22" s="95" t="s">
        <v>44</v>
      </c>
      <c r="B22" s="91">
        <v>0</v>
      </c>
      <c r="C22" s="92">
        <v>0</v>
      </c>
      <c r="D22" s="91">
        <v>0</v>
      </c>
      <c r="E22" s="92">
        <v>1</v>
      </c>
      <c r="F22" s="91">
        <v>13</v>
      </c>
      <c r="G22" s="92">
        <v>6</v>
      </c>
      <c r="H22" s="91">
        <v>753</v>
      </c>
      <c r="I22" s="92">
        <v>504</v>
      </c>
      <c r="J22" s="91">
        <v>216</v>
      </c>
      <c r="K22" s="92">
        <v>170</v>
      </c>
      <c r="L22" s="91">
        <v>39</v>
      </c>
      <c r="M22" s="92">
        <v>27</v>
      </c>
      <c r="N22" s="149">
        <v>3</v>
      </c>
      <c r="O22" s="84">
        <v>3</v>
      </c>
      <c r="P22" s="91">
        <v>1</v>
      </c>
      <c r="Q22" s="92">
        <v>0</v>
      </c>
      <c r="R22" s="91">
        <v>0</v>
      </c>
      <c r="S22" s="92">
        <v>0</v>
      </c>
      <c r="T22" s="91">
        <v>0</v>
      </c>
      <c r="U22" s="92">
        <v>0</v>
      </c>
      <c r="V22" s="91">
        <v>0</v>
      </c>
      <c r="W22" s="92">
        <v>0</v>
      </c>
      <c r="X22" s="91">
        <f t="shared" si="2"/>
        <v>1025</v>
      </c>
      <c r="Y22" s="106">
        <f t="shared" si="2"/>
        <v>711</v>
      </c>
      <c r="Z22" s="84">
        <f>SUM(X22:Y22)</f>
        <v>1736</v>
      </c>
    </row>
    <row r="23" spans="1:26" s="38" customFormat="1" ht="12.75">
      <c r="A23" s="38" t="s">
        <v>18</v>
      </c>
      <c r="B23" s="108">
        <v>1</v>
      </c>
      <c r="C23" s="109">
        <v>0</v>
      </c>
      <c r="D23" s="108">
        <v>8</v>
      </c>
      <c r="E23" s="109">
        <v>8</v>
      </c>
      <c r="F23" s="108">
        <v>564</v>
      </c>
      <c r="G23" s="109">
        <v>465</v>
      </c>
      <c r="H23" s="108">
        <v>22109</v>
      </c>
      <c r="I23" s="109">
        <v>23206</v>
      </c>
      <c r="J23" s="108">
        <v>3899</v>
      </c>
      <c r="K23" s="109">
        <v>3650</v>
      </c>
      <c r="L23" s="108">
        <v>542</v>
      </c>
      <c r="M23" s="109">
        <v>421</v>
      </c>
      <c r="N23" s="150">
        <v>42</v>
      </c>
      <c r="O23" s="109">
        <v>29</v>
      </c>
      <c r="P23" s="108">
        <v>1</v>
      </c>
      <c r="Q23" s="109">
        <v>1</v>
      </c>
      <c r="R23" s="108">
        <v>0</v>
      </c>
      <c r="S23" s="109">
        <v>0</v>
      </c>
      <c r="T23" s="108">
        <v>0</v>
      </c>
      <c r="U23" s="109">
        <v>0</v>
      </c>
      <c r="V23" s="108">
        <f>SUM(V19:V22)</f>
        <v>0</v>
      </c>
      <c r="W23" s="109">
        <f>SUM(W19:W22)</f>
        <v>0</v>
      </c>
      <c r="X23" s="108">
        <f t="shared" si="2"/>
        <v>27166</v>
      </c>
      <c r="Y23" s="109">
        <f t="shared" si="2"/>
        <v>27780</v>
      </c>
      <c r="Z23" s="109">
        <f>SUM(X23:Y23)</f>
        <v>54946</v>
      </c>
    </row>
    <row r="24" spans="1:26" s="38" customFormat="1" ht="12.75">
      <c r="A24" s="93" t="s">
        <v>61</v>
      </c>
      <c r="B24" s="111"/>
      <c r="C24" s="112"/>
      <c r="D24" s="111"/>
      <c r="E24" s="112"/>
      <c r="F24" s="111"/>
      <c r="G24" s="112"/>
      <c r="H24" s="111"/>
      <c r="I24" s="112"/>
      <c r="J24" s="111"/>
      <c r="K24" s="112"/>
      <c r="L24" s="111"/>
      <c r="M24" s="112"/>
      <c r="N24" s="119"/>
      <c r="O24" s="112"/>
      <c r="P24" s="111"/>
      <c r="Q24" s="112"/>
      <c r="R24" s="111"/>
      <c r="S24" s="112"/>
      <c r="T24" s="111"/>
      <c r="U24" s="112"/>
      <c r="V24" s="111"/>
      <c r="W24" s="112"/>
      <c r="X24" s="111"/>
      <c r="Y24" s="112"/>
      <c r="Z24" s="112"/>
    </row>
    <row r="25" spans="1:26" ht="12.75">
      <c r="A25" s="95" t="s">
        <v>45</v>
      </c>
      <c r="B25" s="91">
        <v>0</v>
      </c>
      <c r="C25" s="92">
        <v>0</v>
      </c>
      <c r="D25" s="91">
        <v>0</v>
      </c>
      <c r="E25" s="92">
        <v>0</v>
      </c>
      <c r="F25" s="91">
        <v>2</v>
      </c>
      <c r="G25" s="92">
        <v>2</v>
      </c>
      <c r="H25" s="91">
        <v>632</v>
      </c>
      <c r="I25" s="84">
        <v>507</v>
      </c>
      <c r="J25" s="91">
        <v>822</v>
      </c>
      <c r="K25" s="84">
        <v>631</v>
      </c>
      <c r="L25" s="91">
        <v>84</v>
      </c>
      <c r="M25" s="84">
        <v>68</v>
      </c>
      <c r="N25" s="149">
        <v>6</v>
      </c>
      <c r="O25" s="84">
        <v>3</v>
      </c>
      <c r="P25" s="91">
        <v>0</v>
      </c>
      <c r="Q25" s="84">
        <v>0</v>
      </c>
      <c r="R25" s="91">
        <v>0</v>
      </c>
      <c r="S25" s="84">
        <v>0</v>
      </c>
      <c r="T25" s="91">
        <v>0</v>
      </c>
      <c r="U25" s="84">
        <v>0</v>
      </c>
      <c r="V25" s="91">
        <v>0</v>
      </c>
      <c r="W25" s="84">
        <v>0</v>
      </c>
      <c r="X25" s="91">
        <f aca="true" t="shared" si="3" ref="X25:Y29">SUM(V25,T25,R25,P25,N25,L25,J25,H25,F25,D25,B25)</f>
        <v>1546</v>
      </c>
      <c r="Y25" s="86">
        <f t="shared" si="3"/>
        <v>1211</v>
      </c>
      <c r="Z25" s="84">
        <f>SUM(X25:Y25)</f>
        <v>2757</v>
      </c>
    </row>
    <row r="26" spans="1:26" ht="12.75">
      <c r="A26" s="95" t="s">
        <v>46</v>
      </c>
      <c r="B26" s="91">
        <v>0</v>
      </c>
      <c r="C26" s="92">
        <v>0</v>
      </c>
      <c r="D26" s="91">
        <v>0</v>
      </c>
      <c r="E26" s="92">
        <v>0</v>
      </c>
      <c r="F26" s="91">
        <v>0</v>
      </c>
      <c r="G26" s="92">
        <v>1</v>
      </c>
      <c r="H26" s="91">
        <v>1935</v>
      </c>
      <c r="I26" s="92">
        <v>1580</v>
      </c>
      <c r="J26" s="91">
        <v>1746</v>
      </c>
      <c r="K26" s="92">
        <v>1399</v>
      </c>
      <c r="L26" s="91">
        <v>144</v>
      </c>
      <c r="M26" s="92">
        <v>81</v>
      </c>
      <c r="N26" s="149">
        <v>3</v>
      </c>
      <c r="O26" s="84">
        <v>0</v>
      </c>
      <c r="P26" s="91">
        <v>0</v>
      </c>
      <c r="Q26" s="92">
        <v>0</v>
      </c>
      <c r="R26" s="91">
        <v>0</v>
      </c>
      <c r="S26" s="92">
        <v>0</v>
      </c>
      <c r="T26" s="91">
        <v>0</v>
      </c>
      <c r="U26" s="92">
        <v>0</v>
      </c>
      <c r="V26" s="91">
        <v>0</v>
      </c>
      <c r="W26" s="92">
        <v>0</v>
      </c>
      <c r="X26" s="91">
        <f t="shared" si="3"/>
        <v>3828</v>
      </c>
      <c r="Y26" s="106">
        <f t="shared" si="3"/>
        <v>3061</v>
      </c>
      <c r="Z26" s="84">
        <f>SUM(X26:Y26)</f>
        <v>6889</v>
      </c>
    </row>
    <row r="27" spans="1:26" ht="12.75">
      <c r="A27" s="95" t="s">
        <v>47</v>
      </c>
      <c r="B27" s="91">
        <v>0</v>
      </c>
      <c r="C27" s="92">
        <v>0</v>
      </c>
      <c r="D27" s="91">
        <v>0</v>
      </c>
      <c r="E27" s="92">
        <v>0</v>
      </c>
      <c r="F27" s="91">
        <v>0</v>
      </c>
      <c r="G27" s="92">
        <v>0</v>
      </c>
      <c r="H27" s="91">
        <v>251</v>
      </c>
      <c r="I27" s="92">
        <v>89</v>
      </c>
      <c r="J27" s="91">
        <v>235</v>
      </c>
      <c r="K27" s="92">
        <v>98</v>
      </c>
      <c r="L27" s="91">
        <v>16</v>
      </c>
      <c r="M27" s="92">
        <v>9</v>
      </c>
      <c r="N27" s="149">
        <v>0</v>
      </c>
      <c r="O27" s="84">
        <v>1</v>
      </c>
      <c r="P27" s="91">
        <v>0</v>
      </c>
      <c r="Q27" s="92">
        <v>2</v>
      </c>
      <c r="R27" s="91">
        <v>0</v>
      </c>
      <c r="S27" s="92">
        <v>0</v>
      </c>
      <c r="T27" s="91">
        <v>0</v>
      </c>
      <c r="U27" s="92">
        <v>0</v>
      </c>
      <c r="V27" s="91">
        <v>0</v>
      </c>
      <c r="W27" s="92">
        <v>0</v>
      </c>
      <c r="X27" s="91">
        <f t="shared" si="3"/>
        <v>502</v>
      </c>
      <c r="Y27" s="106">
        <f t="shared" si="3"/>
        <v>199</v>
      </c>
      <c r="Z27" s="84">
        <f>SUM(X27:Y27)</f>
        <v>701</v>
      </c>
    </row>
    <row r="28" spans="1:26" s="95" customFormat="1" ht="12.75">
      <c r="A28" s="95" t="s">
        <v>44</v>
      </c>
      <c r="B28" s="91">
        <v>0</v>
      </c>
      <c r="C28" s="84">
        <v>0</v>
      </c>
      <c r="D28" s="91">
        <v>0</v>
      </c>
      <c r="E28" s="84">
        <v>0</v>
      </c>
      <c r="F28" s="91">
        <v>0</v>
      </c>
      <c r="G28" s="84">
        <v>0</v>
      </c>
      <c r="H28" s="91">
        <v>283</v>
      </c>
      <c r="I28" s="84">
        <v>131</v>
      </c>
      <c r="J28" s="91">
        <v>267</v>
      </c>
      <c r="K28" s="84">
        <v>125</v>
      </c>
      <c r="L28" s="91">
        <v>15</v>
      </c>
      <c r="M28" s="84">
        <v>13</v>
      </c>
      <c r="N28" s="149">
        <v>0</v>
      </c>
      <c r="O28" s="84">
        <v>1</v>
      </c>
      <c r="P28" s="91">
        <v>0</v>
      </c>
      <c r="Q28" s="84">
        <v>0</v>
      </c>
      <c r="R28" s="91">
        <v>0</v>
      </c>
      <c r="S28" s="84">
        <v>1</v>
      </c>
      <c r="T28" s="91">
        <v>1</v>
      </c>
      <c r="U28" s="84">
        <v>1</v>
      </c>
      <c r="V28" s="91">
        <v>0</v>
      </c>
      <c r="W28" s="92">
        <v>0</v>
      </c>
      <c r="X28" s="91">
        <f t="shared" si="3"/>
        <v>566</v>
      </c>
      <c r="Y28" s="86">
        <f t="shared" si="3"/>
        <v>272</v>
      </c>
      <c r="Z28" s="84">
        <f>SUM(X28:Y28)</f>
        <v>838</v>
      </c>
    </row>
    <row r="29" spans="1:26" s="153" customFormat="1" ht="12.75">
      <c r="A29" s="38" t="s">
        <v>18</v>
      </c>
      <c r="B29" s="108">
        <v>0</v>
      </c>
      <c r="C29" s="109">
        <v>0</v>
      </c>
      <c r="D29" s="108">
        <v>0</v>
      </c>
      <c r="E29" s="109">
        <v>0</v>
      </c>
      <c r="F29" s="108">
        <v>2</v>
      </c>
      <c r="G29" s="109">
        <v>3</v>
      </c>
      <c r="H29" s="108">
        <v>3101</v>
      </c>
      <c r="I29" s="109">
        <v>2307</v>
      </c>
      <c r="J29" s="108">
        <v>3070</v>
      </c>
      <c r="K29" s="109">
        <v>2253</v>
      </c>
      <c r="L29" s="108">
        <v>259</v>
      </c>
      <c r="M29" s="109">
        <v>171</v>
      </c>
      <c r="N29" s="150">
        <v>9</v>
      </c>
      <c r="O29" s="109">
        <v>5</v>
      </c>
      <c r="P29" s="108">
        <v>0</v>
      </c>
      <c r="Q29" s="109">
        <v>2</v>
      </c>
      <c r="R29" s="108">
        <v>0</v>
      </c>
      <c r="S29" s="109">
        <v>1</v>
      </c>
      <c r="T29" s="108">
        <v>1</v>
      </c>
      <c r="U29" s="109">
        <v>1</v>
      </c>
      <c r="V29" s="108">
        <f>SUM(V25:V28)</f>
        <v>0</v>
      </c>
      <c r="W29" s="109">
        <f>SUM(W25:W28)</f>
        <v>0</v>
      </c>
      <c r="X29" s="108">
        <f t="shared" si="3"/>
        <v>6442</v>
      </c>
      <c r="Y29" s="109">
        <f t="shared" si="3"/>
        <v>4743</v>
      </c>
      <c r="Z29" s="109">
        <f>SUM(X29:Y29)</f>
        <v>11185</v>
      </c>
    </row>
    <row r="30" spans="1:26" ht="12.75">
      <c r="A30" s="154" t="s">
        <v>28</v>
      </c>
      <c r="B30" s="155"/>
      <c r="C30" s="156"/>
      <c r="D30" s="155"/>
      <c r="E30" s="156"/>
      <c r="F30" s="155"/>
      <c r="G30" s="156"/>
      <c r="H30" s="155"/>
      <c r="I30" s="156"/>
      <c r="J30" s="155"/>
      <c r="K30" s="156"/>
      <c r="L30" s="155"/>
      <c r="M30" s="156"/>
      <c r="N30" s="157"/>
      <c r="O30" s="156"/>
      <c r="P30" s="155"/>
      <c r="Q30" s="156"/>
      <c r="R30" s="155"/>
      <c r="S30" s="156"/>
      <c r="T30" s="155"/>
      <c r="U30" s="156"/>
      <c r="V30" s="155"/>
      <c r="W30" s="156"/>
      <c r="X30" s="155"/>
      <c r="Y30" s="156"/>
      <c r="Z30" s="156"/>
    </row>
    <row r="31" spans="1:26" ht="12.75">
      <c r="A31" s="93" t="s">
        <v>48</v>
      </c>
      <c r="B31" s="91"/>
      <c r="C31" s="92"/>
      <c r="D31" s="91"/>
      <c r="E31" s="92"/>
      <c r="F31" s="91"/>
      <c r="G31" s="92"/>
      <c r="H31" s="91"/>
      <c r="I31" s="92"/>
      <c r="J31" s="91"/>
      <c r="K31" s="92"/>
      <c r="L31" s="91"/>
      <c r="M31" s="92"/>
      <c r="N31" s="149"/>
      <c r="O31" s="84"/>
      <c r="P31" s="91"/>
      <c r="Q31" s="92"/>
      <c r="R31" s="91"/>
      <c r="S31" s="92"/>
      <c r="T31" s="91"/>
      <c r="U31" s="92"/>
      <c r="V31" s="91"/>
      <c r="W31" s="84"/>
      <c r="X31" s="91"/>
      <c r="Y31" s="92"/>
      <c r="Z31" s="84"/>
    </row>
    <row r="32" spans="1:26" ht="12.75">
      <c r="A32" s="95" t="s">
        <v>45</v>
      </c>
      <c r="B32" s="91">
        <f>SUM(B7,B13,B19,B25)</f>
        <v>1</v>
      </c>
      <c r="C32" s="92">
        <f aca="true" t="shared" si="4" ref="C32:Z35">SUM(C7,C13,C19,C25)</f>
        <v>0</v>
      </c>
      <c r="D32" s="149">
        <f t="shared" si="4"/>
        <v>101</v>
      </c>
      <c r="E32" s="158">
        <f t="shared" si="4"/>
        <v>89</v>
      </c>
      <c r="F32" s="92">
        <f t="shared" si="4"/>
        <v>4758</v>
      </c>
      <c r="G32" s="158">
        <f t="shared" si="4"/>
        <v>4791</v>
      </c>
      <c r="H32" s="92">
        <f t="shared" si="4"/>
        <v>5906</v>
      </c>
      <c r="I32" s="158">
        <f t="shared" si="4"/>
        <v>5706</v>
      </c>
      <c r="J32" s="92">
        <f t="shared" si="4"/>
        <v>2111</v>
      </c>
      <c r="K32" s="158">
        <f t="shared" si="4"/>
        <v>1794</v>
      </c>
      <c r="L32" s="92">
        <f t="shared" si="4"/>
        <v>276</v>
      </c>
      <c r="M32" s="84">
        <f t="shared" si="4"/>
        <v>236</v>
      </c>
      <c r="N32" s="149">
        <f t="shared" si="4"/>
        <v>27</v>
      </c>
      <c r="O32" s="158">
        <f t="shared" si="4"/>
        <v>12</v>
      </c>
      <c r="P32" s="92">
        <f t="shared" si="4"/>
        <v>0</v>
      </c>
      <c r="Q32" s="158">
        <f t="shared" si="4"/>
        <v>0</v>
      </c>
      <c r="R32" s="92">
        <f t="shared" si="4"/>
        <v>0</v>
      </c>
      <c r="S32" s="158">
        <f t="shared" si="4"/>
        <v>0</v>
      </c>
      <c r="T32" s="92">
        <f t="shared" si="4"/>
        <v>0</v>
      </c>
      <c r="U32" s="158">
        <f t="shared" si="4"/>
        <v>0</v>
      </c>
      <c r="V32" s="92">
        <f t="shared" si="4"/>
        <v>0</v>
      </c>
      <c r="W32" s="158">
        <f t="shared" si="4"/>
        <v>0</v>
      </c>
      <c r="X32" s="92">
        <f t="shared" si="4"/>
        <v>13180</v>
      </c>
      <c r="Y32" s="92">
        <f t="shared" si="4"/>
        <v>12628</v>
      </c>
      <c r="Z32" s="92">
        <f t="shared" si="4"/>
        <v>25808</v>
      </c>
    </row>
    <row r="33" spans="1:26" ht="12.75">
      <c r="A33" s="95" t="s">
        <v>46</v>
      </c>
      <c r="B33" s="91">
        <f>SUM(B8,B14,B20,B26)</f>
        <v>5</v>
      </c>
      <c r="C33" s="92">
        <f aca="true" t="shared" si="5" ref="C33:Q33">SUM(C8,C14,C20,C26)</f>
        <v>2</v>
      </c>
      <c r="D33" s="149">
        <f t="shared" si="5"/>
        <v>421</v>
      </c>
      <c r="E33" s="158">
        <f t="shared" si="5"/>
        <v>410</v>
      </c>
      <c r="F33" s="92">
        <f t="shared" si="5"/>
        <v>21138</v>
      </c>
      <c r="G33" s="158">
        <f t="shared" si="5"/>
        <v>21870</v>
      </c>
      <c r="H33" s="92">
        <f t="shared" si="5"/>
        <v>23129</v>
      </c>
      <c r="I33" s="158">
        <f t="shared" si="5"/>
        <v>24088</v>
      </c>
      <c r="J33" s="92">
        <f t="shared" si="5"/>
        <v>4609</v>
      </c>
      <c r="K33" s="158">
        <f t="shared" si="5"/>
        <v>4119</v>
      </c>
      <c r="L33" s="92">
        <f t="shared" si="5"/>
        <v>465</v>
      </c>
      <c r="M33" s="84">
        <f t="shared" si="5"/>
        <v>312</v>
      </c>
      <c r="N33" s="149">
        <f t="shared" si="5"/>
        <v>20</v>
      </c>
      <c r="O33" s="158">
        <f t="shared" si="5"/>
        <v>19</v>
      </c>
      <c r="P33" s="92">
        <f t="shared" si="5"/>
        <v>0</v>
      </c>
      <c r="Q33" s="158">
        <f t="shared" si="5"/>
        <v>1</v>
      </c>
      <c r="R33" s="92">
        <f t="shared" si="4"/>
        <v>0</v>
      </c>
      <c r="S33" s="158">
        <f t="shared" si="4"/>
        <v>0</v>
      </c>
      <c r="T33" s="92">
        <f t="shared" si="4"/>
        <v>0</v>
      </c>
      <c r="U33" s="158">
        <f t="shared" si="4"/>
        <v>0</v>
      </c>
      <c r="V33" s="92">
        <f t="shared" si="4"/>
        <v>0</v>
      </c>
      <c r="W33" s="158">
        <f t="shared" si="4"/>
        <v>0</v>
      </c>
      <c r="X33" s="92">
        <f t="shared" si="4"/>
        <v>49787</v>
      </c>
      <c r="Y33" s="92">
        <f t="shared" si="4"/>
        <v>50821</v>
      </c>
      <c r="Z33" s="92">
        <f t="shared" si="4"/>
        <v>100608</v>
      </c>
    </row>
    <row r="34" spans="1:26" ht="12.75">
      <c r="A34" s="95" t="s">
        <v>47</v>
      </c>
      <c r="B34" s="91">
        <f>SUM(B9,B15,B21,B27)</f>
        <v>0</v>
      </c>
      <c r="C34" s="92">
        <f t="shared" si="4"/>
        <v>0</v>
      </c>
      <c r="D34" s="149">
        <f t="shared" si="4"/>
        <v>7</v>
      </c>
      <c r="E34" s="158">
        <f t="shared" si="4"/>
        <v>2</v>
      </c>
      <c r="F34" s="92">
        <f t="shared" si="4"/>
        <v>796</v>
      </c>
      <c r="G34" s="158">
        <f t="shared" si="4"/>
        <v>327</v>
      </c>
      <c r="H34" s="92">
        <f t="shared" si="4"/>
        <v>1076</v>
      </c>
      <c r="I34" s="158">
        <f t="shared" si="4"/>
        <v>417</v>
      </c>
      <c r="J34" s="92">
        <f t="shared" si="4"/>
        <v>424</v>
      </c>
      <c r="K34" s="158">
        <f t="shared" si="4"/>
        <v>198</v>
      </c>
      <c r="L34" s="92">
        <f t="shared" si="4"/>
        <v>33</v>
      </c>
      <c r="M34" s="84">
        <f t="shared" si="4"/>
        <v>22</v>
      </c>
      <c r="N34" s="149">
        <f t="shared" si="4"/>
        <v>2</v>
      </c>
      <c r="O34" s="158">
        <f t="shared" si="4"/>
        <v>2</v>
      </c>
      <c r="P34" s="92">
        <f t="shared" si="4"/>
        <v>0</v>
      </c>
      <c r="Q34" s="158">
        <f t="shared" si="4"/>
        <v>2</v>
      </c>
      <c r="R34" s="92">
        <f t="shared" si="4"/>
        <v>0</v>
      </c>
      <c r="S34" s="158">
        <f t="shared" si="4"/>
        <v>0</v>
      </c>
      <c r="T34" s="92">
        <f t="shared" si="4"/>
        <v>0</v>
      </c>
      <c r="U34" s="158">
        <f t="shared" si="4"/>
        <v>0</v>
      </c>
      <c r="V34" s="92">
        <f t="shared" si="4"/>
        <v>0</v>
      </c>
      <c r="W34" s="158">
        <f t="shared" si="4"/>
        <v>0</v>
      </c>
      <c r="X34" s="92">
        <f t="shared" si="4"/>
        <v>2338</v>
      </c>
      <c r="Y34" s="92">
        <f t="shared" si="4"/>
        <v>970</v>
      </c>
      <c r="Z34" s="92">
        <f t="shared" si="4"/>
        <v>3308</v>
      </c>
    </row>
    <row r="35" spans="1:26" ht="12.75">
      <c r="A35" s="95" t="s">
        <v>44</v>
      </c>
      <c r="B35" s="91">
        <f>SUM(B10,B16,B22,B28)</f>
        <v>0</v>
      </c>
      <c r="C35" s="92">
        <f t="shared" si="4"/>
        <v>1</v>
      </c>
      <c r="D35" s="149">
        <f t="shared" si="4"/>
        <v>13</v>
      </c>
      <c r="E35" s="158">
        <f t="shared" si="4"/>
        <v>6</v>
      </c>
      <c r="F35" s="92">
        <f t="shared" si="4"/>
        <v>1106</v>
      </c>
      <c r="G35" s="158">
        <f t="shared" si="4"/>
        <v>789</v>
      </c>
      <c r="H35" s="92">
        <f t="shared" si="4"/>
        <v>1461</v>
      </c>
      <c r="I35" s="158">
        <f t="shared" si="4"/>
        <v>875</v>
      </c>
      <c r="J35" s="92">
        <f t="shared" si="4"/>
        <v>530</v>
      </c>
      <c r="K35" s="158">
        <f t="shared" si="4"/>
        <v>324</v>
      </c>
      <c r="L35" s="92">
        <f t="shared" si="4"/>
        <v>58</v>
      </c>
      <c r="M35" s="84">
        <f t="shared" si="4"/>
        <v>43</v>
      </c>
      <c r="N35" s="149">
        <f t="shared" si="4"/>
        <v>3</v>
      </c>
      <c r="O35" s="158">
        <f t="shared" si="4"/>
        <v>6</v>
      </c>
      <c r="P35" s="92">
        <f t="shared" si="4"/>
        <v>1</v>
      </c>
      <c r="Q35" s="158">
        <f t="shared" si="4"/>
        <v>1</v>
      </c>
      <c r="R35" s="92">
        <f t="shared" si="4"/>
        <v>0</v>
      </c>
      <c r="S35" s="158">
        <f t="shared" si="4"/>
        <v>1</v>
      </c>
      <c r="T35" s="92">
        <f t="shared" si="4"/>
        <v>1</v>
      </c>
      <c r="U35" s="158">
        <f t="shared" si="4"/>
        <v>1</v>
      </c>
      <c r="V35" s="92">
        <f t="shared" si="4"/>
        <v>0</v>
      </c>
      <c r="W35" s="158">
        <f t="shared" si="4"/>
        <v>0</v>
      </c>
      <c r="X35" s="92">
        <f t="shared" si="4"/>
        <v>3173</v>
      </c>
      <c r="Y35" s="92">
        <f t="shared" si="4"/>
        <v>2047</v>
      </c>
      <c r="Z35" s="92">
        <f t="shared" si="4"/>
        <v>5220</v>
      </c>
    </row>
    <row r="36" spans="1:26" s="153" customFormat="1" ht="12.75">
      <c r="A36" s="38" t="s">
        <v>18</v>
      </c>
      <c r="B36" s="159">
        <f>SUM(B32:B35)</f>
        <v>6</v>
      </c>
      <c r="C36" s="109">
        <f aca="true" t="shared" si="6" ref="C36:Z36">SUM(C32:C35)</f>
        <v>3</v>
      </c>
      <c r="D36" s="150">
        <f t="shared" si="6"/>
        <v>542</v>
      </c>
      <c r="E36" s="160">
        <f t="shared" si="6"/>
        <v>507</v>
      </c>
      <c r="F36" s="109">
        <f t="shared" si="6"/>
        <v>27798</v>
      </c>
      <c r="G36" s="172">
        <f t="shared" si="6"/>
        <v>27777</v>
      </c>
      <c r="H36" s="109">
        <f t="shared" si="6"/>
        <v>31572</v>
      </c>
      <c r="I36" s="172">
        <f t="shared" si="6"/>
        <v>31086</v>
      </c>
      <c r="J36" s="109">
        <f t="shared" si="6"/>
        <v>7674</v>
      </c>
      <c r="K36" s="172">
        <f t="shared" si="6"/>
        <v>6435</v>
      </c>
      <c r="L36" s="109">
        <f t="shared" si="6"/>
        <v>832</v>
      </c>
      <c r="M36" s="109">
        <f t="shared" si="6"/>
        <v>613</v>
      </c>
      <c r="N36" s="150">
        <f t="shared" si="6"/>
        <v>52</v>
      </c>
      <c r="O36" s="172">
        <f t="shared" si="6"/>
        <v>39</v>
      </c>
      <c r="P36" s="109">
        <f t="shared" si="6"/>
        <v>1</v>
      </c>
      <c r="Q36" s="172">
        <f t="shared" si="6"/>
        <v>4</v>
      </c>
      <c r="R36" s="109">
        <f t="shared" si="6"/>
        <v>0</v>
      </c>
      <c r="S36" s="172">
        <f t="shared" si="6"/>
        <v>1</v>
      </c>
      <c r="T36" s="109">
        <f t="shared" si="6"/>
        <v>1</v>
      </c>
      <c r="U36" s="172">
        <f t="shared" si="6"/>
        <v>1</v>
      </c>
      <c r="V36" s="109">
        <f t="shared" si="6"/>
        <v>0</v>
      </c>
      <c r="W36" s="172">
        <f t="shared" si="6"/>
        <v>0</v>
      </c>
      <c r="X36" s="109">
        <f t="shared" si="6"/>
        <v>68478</v>
      </c>
      <c r="Y36" s="109">
        <f t="shared" si="6"/>
        <v>66466</v>
      </c>
      <c r="Z36" s="109">
        <f t="shared" si="6"/>
        <v>134944</v>
      </c>
    </row>
  </sheetData>
  <sheetProtection/>
  <mergeCells count="12">
    <mergeCell ref="R4:S4"/>
    <mergeCell ref="T4:U4"/>
    <mergeCell ref="V4:W4"/>
    <mergeCell ref="A2:X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9" scale="83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72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31.57421875" style="7" customWidth="1"/>
    <col min="2" max="3" width="8.421875" style="7" customWidth="1"/>
    <col min="4" max="23" width="7.421875" style="0" customWidth="1"/>
    <col min="24" max="25" width="8.7109375" style="0" customWidth="1"/>
    <col min="26" max="26" width="8.7109375" style="7" customWidth="1"/>
    <col min="27" max="27" width="7.00390625" style="0" customWidth="1"/>
    <col min="28" max="28" width="9.28125" style="0" customWidth="1"/>
    <col min="29" max="29" width="9.421875" style="0" customWidth="1"/>
    <col min="30" max="30" width="5.00390625" style="0" customWidth="1"/>
    <col min="31" max="31" width="10.57421875" style="0" customWidth="1"/>
    <col min="32" max="32" width="5.00390625" style="0" customWidth="1"/>
    <col min="33" max="33" width="10.57421875" style="0" customWidth="1"/>
    <col min="34" max="34" width="5.00390625" style="0" customWidth="1"/>
    <col min="35" max="35" width="10.57421875" style="0" customWidth="1"/>
    <col min="36" max="37" width="9.28125" style="0" customWidth="1"/>
    <col min="38" max="38" width="5.00390625" style="0" customWidth="1"/>
    <col min="39" max="39" width="9.57421875" style="0" customWidth="1"/>
    <col min="40" max="41" width="5.00390625" style="0" customWidth="1"/>
    <col min="42" max="42" width="9.57421875" style="0" customWidth="1"/>
    <col min="43" max="44" width="5.00390625" style="0" customWidth="1"/>
    <col min="45" max="45" width="9.57421875" style="0" customWidth="1"/>
    <col min="46" max="47" width="5.00390625" style="0" customWidth="1"/>
    <col min="48" max="48" width="9.57421875" style="0" customWidth="1"/>
    <col min="49" max="50" width="5.00390625" style="0" customWidth="1"/>
    <col min="51" max="51" width="9.57421875" style="0" customWidth="1"/>
    <col min="52" max="53" width="5.00390625" style="0" customWidth="1"/>
    <col min="54" max="54" width="9.57421875" style="0" customWidth="1"/>
    <col min="55" max="56" width="5.00390625" style="0" customWidth="1"/>
    <col min="57" max="57" width="9.57421875" style="0" customWidth="1"/>
    <col min="58" max="59" width="5.00390625" style="0" customWidth="1"/>
    <col min="60" max="60" width="9.57421875" style="0" customWidth="1"/>
    <col min="61" max="61" width="5.00390625" style="0" customWidth="1"/>
    <col min="62" max="62" width="9.57421875" style="0" customWidth="1"/>
    <col min="63" max="64" width="5.00390625" style="0" customWidth="1"/>
    <col min="65" max="65" width="9.57421875" style="0" customWidth="1"/>
    <col min="66" max="67" width="5.00390625" style="0" customWidth="1"/>
    <col min="68" max="68" width="9.57421875" style="0" customWidth="1"/>
    <col min="69" max="70" width="5.00390625" style="0" customWidth="1"/>
    <col min="71" max="71" width="9.57421875" style="0" customWidth="1"/>
    <col min="72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1" width="5.00390625" style="0" customWidth="1"/>
    <col min="82" max="82" width="9.57421875" style="0" customWidth="1"/>
    <col min="83" max="84" width="5.00390625" style="0" customWidth="1"/>
    <col min="85" max="85" width="9.57421875" style="0" customWidth="1"/>
    <col min="86" max="87" width="5.00390625" style="0" customWidth="1"/>
    <col min="88" max="88" width="9.57421875" style="0" customWidth="1"/>
    <col min="89" max="90" width="5.00390625" style="0" customWidth="1"/>
    <col min="91" max="91" width="9.57421875" style="0" customWidth="1"/>
    <col min="92" max="93" width="5.00390625" style="0" customWidth="1"/>
    <col min="94" max="94" width="9.57421875" style="0" customWidth="1"/>
    <col min="95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0" width="5.00390625" style="0" customWidth="1"/>
    <col min="101" max="101" width="9.57421875" style="0" customWidth="1"/>
    <col min="102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1" width="5.00390625" style="0" customWidth="1"/>
    <col min="112" max="112" width="9.57421875" style="0" customWidth="1"/>
    <col min="113" max="113" width="10.57421875" style="0" customWidth="1"/>
  </cols>
  <sheetData>
    <row r="1" spans="1:3" ht="12.75">
      <c r="A1" s="6" t="s">
        <v>89</v>
      </c>
      <c r="B1" s="6"/>
      <c r="C1" s="6"/>
    </row>
    <row r="2" spans="1:26" ht="12.75">
      <c r="A2" s="174" t="s">
        <v>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ht="13.5" thickBot="1"/>
    <row r="4" spans="1:71" ht="12.75">
      <c r="A4" s="8"/>
      <c r="B4" s="214" t="str">
        <f>D4+1&amp;" "&amp;"en later"</f>
        <v>2006 en later</v>
      </c>
      <c r="C4" s="215"/>
      <c r="D4" s="214">
        <v>2005</v>
      </c>
      <c r="E4" s="215"/>
      <c r="F4" s="214">
        <f>D4-1</f>
        <v>2004</v>
      </c>
      <c r="G4" s="215"/>
      <c r="H4" s="214">
        <f>F4-1</f>
        <v>2003</v>
      </c>
      <c r="I4" s="215"/>
      <c r="J4" s="214">
        <f>H4-1</f>
        <v>2002</v>
      </c>
      <c r="K4" s="215"/>
      <c r="L4" s="214">
        <f>J4-1</f>
        <v>2001</v>
      </c>
      <c r="M4" s="215"/>
      <c r="N4" s="214">
        <f>L4-1</f>
        <v>2000</v>
      </c>
      <c r="O4" s="215"/>
      <c r="P4" s="214">
        <f>N4-1</f>
        <v>1999</v>
      </c>
      <c r="Q4" s="215"/>
      <c r="R4" s="214">
        <f>P4-1</f>
        <v>1998</v>
      </c>
      <c r="S4" s="215"/>
      <c r="T4" s="214">
        <f>R4-1</f>
        <v>1997</v>
      </c>
      <c r="U4" s="216"/>
      <c r="V4" s="214" t="str">
        <f>T4-1&amp;" "&amp;"en vroeger"</f>
        <v>1996 en vroeger</v>
      </c>
      <c r="W4" s="215"/>
      <c r="X4" s="217" t="s">
        <v>20</v>
      </c>
      <c r="Y4" s="218"/>
      <c r="Z4" s="218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69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7" customFormat="1" ht="12.75">
      <c r="A6" s="6" t="s">
        <v>56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161"/>
      <c r="X6" s="51"/>
      <c r="Y6" s="52"/>
      <c r="Z6" s="5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162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</row>
    <row r="8" spans="1:71" ht="12.75">
      <c r="A8" s="26" t="s">
        <v>29</v>
      </c>
      <c r="B8" s="56">
        <v>0</v>
      </c>
      <c r="C8" s="57">
        <v>0</v>
      </c>
      <c r="D8" s="56">
        <v>0</v>
      </c>
      <c r="E8" s="57">
        <v>0</v>
      </c>
      <c r="F8" s="56">
        <v>3</v>
      </c>
      <c r="G8" s="57">
        <v>1</v>
      </c>
      <c r="H8" s="56">
        <v>73</v>
      </c>
      <c r="I8" s="57">
        <v>82</v>
      </c>
      <c r="J8" s="56">
        <v>2254</v>
      </c>
      <c r="K8" s="57">
        <v>2694</v>
      </c>
      <c r="L8" s="56">
        <v>554</v>
      </c>
      <c r="M8" s="57">
        <v>550</v>
      </c>
      <c r="N8" s="56">
        <v>100</v>
      </c>
      <c r="O8" s="57">
        <v>104</v>
      </c>
      <c r="P8" s="56">
        <v>16</v>
      </c>
      <c r="Q8" s="57">
        <v>19</v>
      </c>
      <c r="R8" s="56">
        <v>1</v>
      </c>
      <c r="S8" s="57">
        <v>4</v>
      </c>
      <c r="T8" s="56">
        <v>1</v>
      </c>
      <c r="U8" s="57">
        <v>0</v>
      </c>
      <c r="V8" s="56">
        <v>0</v>
      </c>
      <c r="W8" s="163">
        <v>0</v>
      </c>
      <c r="X8" s="59">
        <f aca="true" t="shared" si="0" ref="X8:Y12">SUM(V8,T8,R8,P8,N8,L8,J8,H8,F8,D8,B8)</f>
        <v>3002</v>
      </c>
      <c r="Y8" s="58">
        <f t="shared" si="0"/>
        <v>3454</v>
      </c>
      <c r="Z8" s="58">
        <f>SUM(X8:Y8)</f>
        <v>6456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ht="12.75">
      <c r="A9" s="26" t="s">
        <v>30</v>
      </c>
      <c r="B9" s="56">
        <v>0</v>
      </c>
      <c r="C9" s="64">
        <v>0</v>
      </c>
      <c r="D9" s="56">
        <v>0</v>
      </c>
      <c r="E9" s="64">
        <v>1</v>
      </c>
      <c r="F9" s="56">
        <v>9</v>
      </c>
      <c r="G9" s="64">
        <v>6</v>
      </c>
      <c r="H9" s="56">
        <v>361</v>
      </c>
      <c r="I9" s="64">
        <v>318</v>
      </c>
      <c r="J9" s="56">
        <v>10231</v>
      </c>
      <c r="K9" s="64">
        <v>12879</v>
      </c>
      <c r="L9" s="56">
        <v>871</v>
      </c>
      <c r="M9" s="64">
        <v>920</v>
      </c>
      <c r="N9" s="56">
        <v>104</v>
      </c>
      <c r="O9" s="64">
        <v>119</v>
      </c>
      <c r="P9" s="56">
        <v>8</v>
      </c>
      <c r="Q9" s="64">
        <v>9</v>
      </c>
      <c r="R9" s="56">
        <v>0</v>
      </c>
      <c r="S9" s="64">
        <v>0</v>
      </c>
      <c r="T9" s="56">
        <v>0</v>
      </c>
      <c r="U9" s="64">
        <v>0</v>
      </c>
      <c r="V9" s="56">
        <v>1</v>
      </c>
      <c r="W9" s="163">
        <v>0</v>
      </c>
      <c r="X9" s="59">
        <f t="shared" si="0"/>
        <v>11585</v>
      </c>
      <c r="Y9" s="65">
        <f t="shared" si="0"/>
        <v>14252</v>
      </c>
      <c r="Z9" s="57">
        <f>SUM(X9:Y9)</f>
        <v>25837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ht="12.75">
      <c r="A10" s="26" t="s">
        <v>31</v>
      </c>
      <c r="B10" s="56">
        <v>0</v>
      </c>
      <c r="C10" s="64">
        <v>0</v>
      </c>
      <c r="D10" s="56">
        <v>0</v>
      </c>
      <c r="E10" s="64">
        <v>1</v>
      </c>
      <c r="F10" s="56">
        <v>0</v>
      </c>
      <c r="G10" s="64">
        <v>0</v>
      </c>
      <c r="H10" s="56">
        <v>0</v>
      </c>
      <c r="I10" s="64">
        <v>1</v>
      </c>
      <c r="J10" s="56">
        <v>52</v>
      </c>
      <c r="K10" s="64">
        <v>50</v>
      </c>
      <c r="L10" s="56">
        <v>13</v>
      </c>
      <c r="M10" s="64">
        <v>9</v>
      </c>
      <c r="N10" s="56">
        <v>4</v>
      </c>
      <c r="O10" s="64">
        <v>3</v>
      </c>
      <c r="P10" s="56">
        <v>0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163">
        <v>0</v>
      </c>
      <c r="X10" s="59">
        <f t="shared" si="0"/>
        <v>69</v>
      </c>
      <c r="Y10" s="65">
        <f t="shared" si="0"/>
        <v>64</v>
      </c>
      <c r="Z10" s="57">
        <f>SUM(X10:Y10)</f>
        <v>133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ht="12.75">
      <c r="A11" s="26" t="s">
        <v>32</v>
      </c>
      <c r="B11" s="56">
        <v>0</v>
      </c>
      <c r="C11" s="64">
        <v>0</v>
      </c>
      <c r="D11" s="56">
        <v>0</v>
      </c>
      <c r="E11" s="64">
        <v>0</v>
      </c>
      <c r="F11" s="56">
        <v>0</v>
      </c>
      <c r="G11" s="64">
        <v>0</v>
      </c>
      <c r="H11" s="56">
        <v>10</v>
      </c>
      <c r="I11" s="64">
        <v>10</v>
      </c>
      <c r="J11" s="56">
        <v>260</v>
      </c>
      <c r="K11" s="64">
        <v>315</v>
      </c>
      <c r="L11" s="56">
        <v>70</v>
      </c>
      <c r="M11" s="64">
        <v>65</v>
      </c>
      <c r="N11" s="56">
        <v>13</v>
      </c>
      <c r="O11" s="64">
        <v>12</v>
      </c>
      <c r="P11" s="56">
        <v>1</v>
      </c>
      <c r="Q11" s="64">
        <v>0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163">
        <v>0</v>
      </c>
      <c r="X11" s="59">
        <f t="shared" si="0"/>
        <v>354</v>
      </c>
      <c r="Y11" s="65">
        <f t="shared" si="0"/>
        <v>402</v>
      </c>
      <c r="Z11" s="57">
        <f>SUM(X11:Y11)</f>
        <v>756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19" customFormat="1" ht="12.75">
      <c r="A12" s="10" t="s">
        <v>18</v>
      </c>
      <c r="B12" s="63">
        <v>0</v>
      </c>
      <c r="C12" s="62">
        <v>0</v>
      </c>
      <c r="D12" s="63">
        <v>0</v>
      </c>
      <c r="E12" s="62">
        <v>2</v>
      </c>
      <c r="F12" s="63">
        <v>12</v>
      </c>
      <c r="G12" s="62">
        <v>7</v>
      </c>
      <c r="H12" s="63">
        <v>444</v>
      </c>
      <c r="I12" s="62">
        <v>411</v>
      </c>
      <c r="J12" s="63">
        <v>12797</v>
      </c>
      <c r="K12" s="62">
        <v>15938</v>
      </c>
      <c r="L12" s="63">
        <v>1508</v>
      </c>
      <c r="M12" s="62">
        <v>1544</v>
      </c>
      <c r="N12" s="63">
        <v>221</v>
      </c>
      <c r="O12" s="62">
        <v>238</v>
      </c>
      <c r="P12" s="63">
        <v>25</v>
      </c>
      <c r="Q12" s="62">
        <v>28</v>
      </c>
      <c r="R12" s="63">
        <v>1</v>
      </c>
      <c r="S12" s="62">
        <v>4</v>
      </c>
      <c r="T12" s="63">
        <v>1</v>
      </c>
      <c r="U12" s="62">
        <v>0</v>
      </c>
      <c r="V12" s="63">
        <v>1</v>
      </c>
      <c r="W12" s="164">
        <v>0</v>
      </c>
      <c r="X12" s="63">
        <f t="shared" si="0"/>
        <v>15010</v>
      </c>
      <c r="Y12" s="62">
        <f t="shared" si="0"/>
        <v>18172</v>
      </c>
      <c r="Z12" s="62">
        <f>SUM(X12:Y12)</f>
        <v>33182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165"/>
      <c r="X13" s="55"/>
      <c r="Y13" s="53"/>
      <c r="Z13" s="5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</row>
    <row r="14" spans="1:71" ht="12.75">
      <c r="A14" s="7" t="s">
        <v>29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5</v>
      </c>
      <c r="I14" s="57">
        <v>4</v>
      </c>
      <c r="J14" s="56">
        <v>732</v>
      </c>
      <c r="K14" s="57">
        <v>568</v>
      </c>
      <c r="L14" s="56">
        <v>602</v>
      </c>
      <c r="M14" s="57">
        <v>398</v>
      </c>
      <c r="N14" s="56">
        <v>218</v>
      </c>
      <c r="O14" s="57">
        <v>150</v>
      </c>
      <c r="P14" s="56">
        <v>36</v>
      </c>
      <c r="Q14" s="57">
        <v>21</v>
      </c>
      <c r="R14" s="56">
        <v>10</v>
      </c>
      <c r="S14" s="57">
        <v>1</v>
      </c>
      <c r="T14" s="56">
        <v>0</v>
      </c>
      <c r="U14" s="57">
        <v>0</v>
      </c>
      <c r="V14" s="56">
        <v>0</v>
      </c>
      <c r="W14" s="163">
        <v>0</v>
      </c>
      <c r="X14" s="59">
        <f aca="true" t="shared" si="1" ref="X14:Y18">SUM(V14,T14,R14,P14,N14,L14,J14,H14,F14,D14,B14)</f>
        <v>1603</v>
      </c>
      <c r="Y14" s="58">
        <f t="shared" si="1"/>
        <v>1142</v>
      </c>
      <c r="Z14" s="57">
        <f>SUM(X14:Y14)</f>
        <v>2745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ht="12.75">
      <c r="A15" s="7" t="s">
        <v>30</v>
      </c>
      <c r="B15" s="56">
        <v>0</v>
      </c>
      <c r="C15" s="64">
        <v>0</v>
      </c>
      <c r="D15" s="56">
        <v>0</v>
      </c>
      <c r="E15" s="64">
        <v>0</v>
      </c>
      <c r="F15" s="56">
        <v>1</v>
      </c>
      <c r="G15" s="64">
        <v>0</v>
      </c>
      <c r="H15" s="56">
        <v>37</v>
      </c>
      <c r="I15" s="64">
        <v>14</v>
      </c>
      <c r="J15" s="56">
        <v>5899</v>
      </c>
      <c r="K15" s="64">
        <v>4501</v>
      </c>
      <c r="L15" s="56">
        <v>1902</v>
      </c>
      <c r="M15" s="64">
        <v>1532</v>
      </c>
      <c r="N15" s="56">
        <v>410</v>
      </c>
      <c r="O15" s="64">
        <v>231</v>
      </c>
      <c r="P15" s="56">
        <v>44</v>
      </c>
      <c r="Q15" s="64">
        <v>29</v>
      </c>
      <c r="R15" s="56">
        <v>1</v>
      </c>
      <c r="S15" s="64">
        <v>3</v>
      </c>
      <c r="T15" s="56">
        <v>0</v>
      </c>
      <c r="U15" s="64">
        <v>0</v>
      </c>
      <c r="V15" s="56">
        <v>0</v>
      </c>
      <c r="W15" s="163">
        <v>0</v>
      </c>
      <c r="X15" s="59">
        <f t="shared" si="1"/>
        <v>8294</v>
      </c>
      <c r="Y15" s="65">
        <f t="shared" si="1"/>
        <v>6310</v>
      </c>
      <c r="Z15" s="57">
        <f>SUM(X15:Y15)</f>
        <v>14604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ht="12.75">
      <c r="A16" s="7" t="s">
        <v>31</v>
      </c>
      <c r="B16" s="56">
        <v>0</v>
      </c>
      <c r="C16" s="64">
        <v>0</v>
      </c>
      <c r="D16" s="56">
        <v>0</v>
      </c>
      <c r="E16" s="64">
        <v>0</v>
      </c>
      <c r="F16" s="56">
        <v>0</v>
      </c>
      <c r="G16" s="64">
        <v>0</v>
      </c>
      <c r="H16" s="56">
        <v>1</v>
      </c>
      <c r="I16" s="64">
        <v>1</v>
      </c>
      <c r="J16" s="56">
        <v>458</v>
      </c>
      <c r="K16" s="64">
        <v>148</v>
      </c>
      <c r="L16" s="56">
        <v>173</v>
      </c>
      <c r="M16" s="64">
        <v>58</v>
      </c>
      <c r="N16" s="56">
        <v>28</v>
      </c>
      <c r="O16" s="64">
        <v>18</v>
      </c>
      <c r="P16" s="56">
        <v>4</v>
      </c>
      <c r="Q16" s="64">
        <v>1</v>
      </c>
      <c r="R16" s="56">
        <v>0</v>
      </c>
      <c r="S16" s="64">
        <v>0</v>
      </c>
      <c r="T16" s="56">
        <v>0</v>
      </c>
      <c r="U16" s="64">
        <v>0</v>
      </c>
      <c r="V16" s="56">
        <v>0</v>
      </c>
      <c r="W16" s="163">
        <v>0</v>
      </c>
      <c r="X16" s="59">
        <f t="shared" si="1"/>
        <v>664</v>
      </c>
      <c r="Y16" s="65">
        <f t="shared" si="1"/>
        <v>226</v>
      </c>
      <c r="Z16" s="57">
        <f>SUM(X16:Y16)</f>
        <v>890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2.75">
      <c r="A17" s="7" t="s">
        <v>32</v>
      </c>
      <c r="B17" s="56">
        <v>0</v>
      </c>
      <c r="C17" s="64">
        <v>0</v>
      </c>
      <c r="D17" s="56">
        <v>0</v>
      </c>
      <c r="E17" s="64">
        <v>0</v>
      </c>
      <c r="F17" s="56">
        <v>0</v>
      </c>
      <c r="G17" s="64">
        <v>0</v>
      </c>
      <c r="H17" s="56">
        <v>4</v>
      </c>
      <c r="I17" s="64">
        <v>1</v>
      </c>
      <c r="J17" s="56">
        <v>441</v>
      </c>
      <c r="K17" s="64">
        <v>104</v>
      </c>
      <c r="L17" s="56">
        <v>190</v>
      </c>
      <c r="M17" s="64">
        <v>59</v>
      </c>
      <c r="N17" s="56">
        <v>57</v>
      </c>
      <c r="O17" s="64">
        <v>27</v>
      </c>
      <c r="P17" s="56">
        <v>7</v>
      </c>
      <c r="Q17" s="64">
        <v>6</v>
      </c>
      <c r="R17" s="56">
        <v>0</v>
      </c>
      <c r="S17" s="64">
        <v>1</v>
      </c>
      <c r="T17" s="56">
        <v>0</v>
      </c>
      <c r="U17" s="64">
        <v>0</v>
      </c>
      <c r="V17" s="56">
        <v>0</v>
      </c>
      <c r="W17" s="163">
        <v>0</v>
      </c>
      <c r="X17" s="59">
        <f t="shared" si="1"/>
        <v>699</v>
      </c>
      <c r="Y17" s="65">
        <f t="shared" si="1"/>
        <v>198</v>
      </c>
      <c r="Z17" s="57">
        <f>SUM(X17:Y17)</f>
        <v>897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19" customFormat="1" ht="12.75">
      <c r="A18" s="10" t="s">
        <v>18</v>
      </c>
      <c r="B18" s="63">
        <v>0</v>
      </c>
      <c r="C18" s="62">
        <v>0</v>
      </c>
      <c r="D18" s="63">
        <v>0</v>
      </c>
      <c r="E18" s="62">
        <v>0</v>
      </c>
      <c r="F18" s="63">
        <v>1</v>
      </c>
      <c r="G18" s="62">
        <v>0</v>
      </c>
      <c r="H18" s="63">
        <v>47</v>
      </c>
      <c r="I18" s="62">
        <v>20</v>
      </c>
      <c r="J18" s="63">
        <v>7530</v>
      </c>
      <c r="K18" s="62">
        <v>5321</v>
      </c>
      <c r="L18" s="63">
        <v>2867</v>
      </c>
      <c r="M18" s="62">
        <v>2047</v>
      </c>
      <c r="N18" s="63">
        <v>713</v>
      </c>
      <c r="O18" s="62">
        <v>426</v>
      </c>
      <c r="P18" s="63">
        <v>91</v>
      </c>
      <c r="Q18" s="62">
        <v>57</v>
      </c>
      <c r="R18" s="63">
        <v>11</v>
      </c>
      <c r="S18" s="62">
        <v>5</v>
      </c>
      <c r="T18" s="63">
        <v>0</v>
      </c>
      <c r="U18" s="62">
        <v>0</v>
      </c>
      <c r="V18" s="63">
        <v>0</v>
      </c>
      <c r="W18" s="164">
        <v>0</v>
      </c>
      <c r="X18" s="63">
        <f t="shared" si="1"/>
        <v>11260</v>
      </c>
      <c r="Y18" s="62">
        <f t="shared" si="1"/>
        <v>7876</v>
      </c>
      <c r="Z18" s="62">
        <f>SUM(X18:Y18)</f>
        <v>19136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</row>
    <row r="19" spans="1:71" s="19" customFormat="1" ht="12.75">
      <c r="A19" s="41" t="s">
        <v>36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162"/>
      <c r="X19" s="67"/>
      <c r="Y19" s="68"/>
      <c r="Z19" s="6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</row>
    <row r="20" spans="1:71" ht="12.75">
      <c r="A20" s="26" t="s">
        <v>29</v>
      </c>
      <c r="B20" s="56">
        <v>0</v>
      </c>
      <c r="C20" s="57">
        <v>0</v>
      </c>
      <c r="D20" s="56">
        <v>0</v>
      </c>
      <c r="E20" s="57">
        <v>0</v>
      </c>
      <c r="F20" s="56">
        <v>0</v>
      </c>
      <c r="G20" s="57">
        <v>1</v>
      </c>
      <c r="H20" s="56">
        <v>1</v>
      </c>
      <c r="I20" s="57">
        <v>5</v>
      </c>
      <c r="J20" s="56">
        <v>63</v>
      </c>
      <c r="K20" s="57">
        <v>137</v>
      </c>
      <c r="L20" s="56">
        <v>39</v>
      </c>
      <c r="M20" s="57">
        <v>51</v>
      </c>
      <c r="N20" s="56">
        <v>5</v>
      </c>
      <c r="O20" s="57">
        <v>6</v>
      </c>
      <c r="P20" s="56">
        <v>1</v>
      </c>
      <c r="Q20" s="57">
        <v>0</v>
      </c>
      <c r="R20" s="56">
        <v>0</v>
      </c>
      <c r="S20" s="57">
        <v>0</v>
      </c>
      <c r="T20" s="56">
        <v>0</v>
      </c>
      <c r="U20" s="57">
        <v>0</v>
      </c>
      <c r="V20" s="56">
        <v>0</v>
      </c>
      <c r="W20" s="163">
        <v>0</v>
      </c>
      <c r="X20" s="59">
        <f aca="true" t="shared" si="2" ref="X20:Y24">SUM(V20,T20,R20,P20,N20,L20,J20,H20,F20,D20,B20)</f>
        <v>109</v>
      </c>
      <c r="Y20" s="58">
        <f t="shared" si="2"/>
        <v>200</v>
      </c>
      <c r="Z20" s="57">
        <f>SUM(X20:Y20)</f>
        <v>309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ht="12.75">
      <c r="A21" s="26" t="s">
        <v>30</v>
      </c>
      <c r="B21" s="56">
        <v>0</v>
      </c>
      <c r="C21" s="64">
        <v>0</v>
      </c>
      <c r="D21" s="56">
        <v>0</v>
      </c>
      <c r="E21" s="64">
        <v>0</v>
      </c>
      <c r="F21" s="56">
        <v>0</v>
      </c>
      <c r="G21" s="64">
        <v>0</v>
      </c>
      <c r="H21" s="56">
        <v>1</v>
      </c>
      <c r="I21" s="64">
        <v>4</v>
      </c>
      <c r="J21" s="56">
        <v>122</v>
      </c>
      <c r="K21" s="64">
        <v>253</v>
      </c>
      <c r="L21" s="56">
        <v>62</v>
      </c>
      <c r="M21" s="64">
        <v>92</v>
      </c>
      <c r="N21" s="56">
        <v>16</v>
      </c>
      <c r="O21" s="64">
        <v>23</v>
      </c>
      <c r="P21" s="56">
        <v>3</v>
      </c>
      <c r="Q21" s="64">
        <v>3</v>
      </c>
      <c r="R21" s="56">
        <v>0</v>
      </c>
      <c r="S21" s="64">
        <v>0</v>
      </c>
      <c r="T21" s="56">
        <v>0</v>
      </c>
      <c r="U21" s="64">
        <v>0</v>
      </c>
      <c r="V21" s="56">
        <v>0</v>
      </c>
      <c r="W21" s="163">
        <v>0</v>
      </c>
      <c r="X21" s="59">
        <f t="shared" si="2"/>
        <v>204</v>
      </c>
      <c r="Y21" s="65">
        <f t="shared" si="2"/>
        <v>375</v>
      </c>
      <c r="Z21" s="57">
        <f>SUM(X21:Y21)</f>
        <v>579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2.75">
      <c r="A22" s="26" t="s">
        <v>31</v>
      </c>
      <c r="B22" s="56">
        <v>0</v>
      </c>
      <c r="C22" s="64">
        <v>0</v>
      </c>
      <c r="D22" s="56">
        <v>0</v>
      </c>
      <c r="E22" s="64">
        <v>0</v>
      </c>
      <c r="F22" s="56">
        <v>0</v>
      </c>
      <c r="G22" s="64">
        <v>0</v>
      </c>
      <c r="H22" s="56">
        <v>1</v>
      </c>
      <c r="I22" s="64">
        <v>1</v>
      </c>
      <c r="J22" s="56">
        <v>31</v>
      </c>
      <c r="K22" s="64">
        <v>89</v>
      </c>
      <c r="L22" s="56">
        <v>23</v>
      </c>
      <c r="M22" s="64">
        <v>30</v>
      </c>
      <c r="N22" s="56">
        <v>0</v>
      </c>
      <c r="O22" s="64">
        <v>6</v>
      </c>
      <c r="P22" s="56">
        <v>1</v>
      </c>
      <c r="Q22" s="64">
        <v>2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163">
        <v>0</v>
      </c>
      <c r="X22" s="59">
        <f t="shared" si="2"/>
        <v>56</v>
      </c>
      <c r="Y22" s="65">
        <f t="shared" si="2"/>
        <v>128</v>
      </c>
      <c r="Z22" s="57">
        <f>SUM(X22:Y22)</f>
        <v>184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2.75">
      <c r="A23" s="26" t="s">
        <v>32</v>
      </c>
      <c r="B23" s="56">
        <v>0</v>
      </c>
      <c r="C23" s="64">
        <v>0</v>
      </c>
      <c r="D23" s="56">
        <v>0</v>
      </c>
      <c r="E23" s="64">
        <v>0</v>
      </c>
      <c r="F23" s="56">
        <v>0</v>
      </c>
      <c r="G23" s="64">
        <v>0</v>
      </c>
      <c r="H23" s="56">
        <v>0</v>
      </c>
      <c r="I23" s="64">
        <v>1</v>
      </c>
      <c r="J23" s="56">
        <v>45</v>
      </c>
      <c r="K23" s="64">
        <v>94</v>
      </c>
      <c r="L23" s="56">
        <v>17</v>
      </c>
      <c r="M23" s="64">
        <v>38</v>
      </c>
      <c r="N23" s="56">
        <v>10</v>
      </c>
      <c r="O23" s="64">
        <v>9</v>
      </c>
      <c r="P23" s="56">
        <v>0</v>
      </c>
      <c r="Q23" s="64">
        <v>1</v>
      </c>
      <c r="R23" s="56">
        <v>0</v>
      </c>
      <c r="S23" s="64">
        <v>0</v>
      </c>
      <c r="T23" s="56">
        <v>0</v>
      </c>
      <c r="U23" s="64">
        <v>1</v>
      </c>
      <c r="V23" s="56">
        <v>0</v>
      </c>
      <c r="W23" s="163">
        <v>0</v>
      </c>
      <c r="X23" s="59">
        <f t="shared" si="2"/>
        <v>72</v>
      </c>
      <c r="Y23" s="65">
        <f t="shared" si="2"/>
        <v>144</v>
      </c>
      <c r="Z23" s="57">
        <f>SUM(X23:Y23)</f>
        <v>216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s="19" customFormat="1" ht="12.75">
      <c r="A24" s="10" t="s">
        <v>18</v>
      </c>
      <c r="B24" s="63">
        <v>0</v>
      </c>
      <c r="C24" s="62">
        <v>0</v>
      </c>
      <c r="D24" s="63">
        <v>0</v>
      </c>
      <c r="E24" s="62">
        <v>0</v>
      </c>
      <c r="F24" s="63">
        <v>0</v>
      </c>
      <c r="G24" s="62">
        <v>1</v>
      </c>
      <c r="H24" s="63">
        <v>3</v>
      </c>
      <c r="I24" s="62">
        <v>11</v>
      </c>
      <c r="J24" s="63">
        <v>261</v>
      </c>
      <c r="K24" s="62">
        <v>573</v>
      </c>
      <c r="L24" s="63">
        <v>141</v>
      </c>
      <c r="M24" s="62">
        <v>211</v>
      </c>
      <c r="N24" s="63">
        <v>31</v>
      </c>
      <c r="O24" s="62">
        <v>44</v>
      </c>
      <c r="P24" s="63">
        <v>5</v>
      </c>
      <c r="Q24" s="62">
        <v>6</v>
      </c>
      <c r="R24" s="63">
        <v>0</v>
      </c>
      <c r="S24" s="62">
        <v>0</v>
      </c>
      <c r="T24" s="63">
        <v>0</v>
      </c>
      <c r="U24" s="62">
        <v>1</v>
      </c>
      <c r="V24" s="63">
        <v>0</v>
      </c>
      <c r="W24" s="164">
        <v>0</v>
      </c>
      <c r="X24" s="63">
        <f t="shared" si="2"/>
        <v>441</v>
      </c>
      <c r="Y24" s="62">
        <f t="shared" si="2"/>
        <v>847</v>
      </c>
      <c r="Z24" s="62">
        <f>SUM(X24:Y24)</f>
        <v>1288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1:71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162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ht="12.75">
      <c r="A26" s="26" t="s">
        <v>29</v>
      </c>
      <c r="B26" s="56">
        <v>0</v>
      </c>
      <c r="C26" s="57">
        <v>0</v>
      </c>
      <c r="D26" s="56">
        <v>0</v>
      </c>
      <c r="E26" s="57">
        <v>0</v>
      </c>
      <c r="F26" s="56">
        <v>0</v>
      </c>
      <c r="G26" s="57">
        <v>0</v>
      </c>
      <c r="H26" s="56">
        <v>2</v>
      </c>
      <c r="I26" s="57">
        <v>0</v>
      </c>
      <c r="J26" s="56">
        <v>619</v>
      </c>
      <c r="K26" s="57">
        <v>574</v>
      </c>
      <c r="L26" s="56">
        <v>980</v>
      </c>
      <c r="M26" s="57">
        <v>828</v>
      </c>
      <c r="N26" s="56">
        <v>282</v>
      </c>
      <c r="O26" s="57">
        <v>164</v>
      </c>
      <c r="P26" s="56">
        <v>79</v>
      </c>
      <c r="Q26" s="57">
        <v>37</v>
      </c>
      <c r="R26" s="56">
        <v>8</v>
      </c>
      <c r="S26" s="57">
        <v>4</v>
      </c>
      <c r="T26" s="56">
        <v>1</v>
      </c>
      <c r="U26" s="57">
        <v>0</v>
      </c>
      <c r="V26" s="56">
        <v>0</v>
      </c>
      <c r="W26" s="163">
        <v>0</v>
      </c>
      <c r="X26" s="59">
        <f aca="true" t="shared" si="3" ref="X26:Y30">SUM(V26,T26,R26,P26,N26,L26,J26,H26,F26,D26,B26)</f>
        <v>1971</v>
      </c>
      <c r="Y26" s="58">
        <f t="shared" si="3"/>
        <v>1607</v>
      </c>
      <c r="Z26" s="57">
        <f>SUM(X26:Y26)</f>
        <v>3578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ht="12.75">
      <c r="A27" s="26" t="s">
        <v>30</v>
      </c>
      <c r="B27" s="56">
        <v>0</v>
      </c>
      <c r="C27" s="64">
        <v>0</v>
      </c>
      <c r="D27" s="56">
        <v>0</v>
      </c>
      <c r="E27" s="64">
        <v>1</v>
      </c>
      <c r="F27" s="56">
        <v>0</v>
      </c>
      <c r="G27" s="64">
        <v>0</v>
      </c>
      <c r="H27" s="56">
        <v>1</v>
      </c>
      <c r="I27" s="64">
        <v>1</v>
      </c>
      <c r="J27" s="56">
        <v>2145</v>
      </c>
      <c r="K27" s="64">
        <v>1901</v>
      </c>
      <c r="L27" s="56">
        <v>2173</v>
      </c>
      <c r="M27" s="64">
        <v>1739</v>
      </c>
      <c r="N27" s="56">
        <v>416</v>
      </c>
      <c r="O27" s="64">
        <v>208</v>
      </c>
      <c r="P27" s="56">
        <v>71</v>
      </c>
      <c r="Q27" s="64">
        <v>33</v>
      </c>
      <c r="R27" s="56">
        <v>15</v>
      </c>
      <c r="S27" s="64">
        <v>6</v>
      </c>
      <c r="T27" s="56">
        <v>2</v>
      </c>
      <c r="U27" s="64">
        <v>1</v>
      </c>
      <c r="V27" s="56">
        <v>1</v>
      </c>
      <c r="W27" s="163">
        <v>0</v>
      </c>
      <c r="X27" s="59">
        <f t="shared" si="3"/>
        <v>4824</v>
      </c>
      <c r="Y27" s="65">
        <f t="shared" si="3"/>
        <v>3890</v>
      </c>
      <c r="Z27" s="57">
        <f>SUM(X27:Y27)</f>
        <v>8714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ht="12.75">
      <c r="A28" s="26" t="s">
        <v>31</v>
      </c>
      <c r="B28" s="56">
        <v>0</v>
      </c>
      <c r="C28" s="64">
        <v>0</v>
      </c>
      <c r="D28" s="56">
        <v>0</v>
      </c>
      <c r="E28" s="64">
        <v>0</v>
      </c>
      <c r="F28" s="56">
        <v>0</v>
      </c>
      <c r="G28" s="64">
        <v>0</v>
      </c>
      <c r="H28" s="56">
        <v>1</v>
      </c>
      <c r="I28" s="64">
        <v>0</v>
      </c>
      <c r="J28" s="56">
        <v>287</v>
      </c>
      <c r="K28" s="64">
        <v>101</v>
      </c>
      <c r="L28" s="56">
        <v>274</v>
      </c>
      <c r="M28" s="64">
        <v>144</v>
      </c>
      <c r="N28" s="56">
        <v>57</v>
      </c>
      <c r="O28" s="64">
        <v>24</v>
      </c>
      <c r="P28" s="56">
        <v>9</v>
      </c>
      <c r="Q28" s="64">
        <v>4</v>
      </c>
      <c r="R28" s="56">
        <v>1</v>
      </c>
      <c r="S28" s="64">
        <v>1</v>
      </c>
      <c r="T28" s="56">
        <v>0</v>
      </c>
      <c r="U28" s="64">
        <v>0</v>
      </c>
      <c r="V28" s="56">
        <v>0</v>
      </c>
      <c r="W28" s="163">
        <v>0</v>
      </c>
      <c r="X28" s="59">
        <f t="shared" si="3"/>
        <v>629</v>
      </c>
      <c r="Y28" s="65">
        <f t="shared" si="3"/>
        <v>274</v>
      </c>
      <c r="Z28" s="57">
        <f>SUM(X28:Y28)</f>
        <v>903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ht="12.75">
      <c r="A29" s="26" t="s">
        <v>32</v>
      </c>
      <c r="B29" s="56">
        <v>0</v>
      </c>
      <c r="C29" s="64">
        <v>0</v>
      </c>
      <c r="D29" s="56">
        <v>0</v>
      </c>
      <c r="E29" s="64">
        <v>0</v>
      </c>
      <c r="F29" s="56">
        <v>0</v>
      </c>
      <c r="G29" s="64">
        <v>0</v>
      </c>
      <c r="H29" s="56">
        <v>0</v>
      </c>
      <c r="I29" s="64">
        <v>1</v>
      </c>
      <c r="J29" s="56">
        <v>274</v>
      </c>
      <c r="K29" s="64">
        <v>144</v>
      </c>
      <c r="L29" s="56">
        <v>327</v>
      </c>
      <c r="M29" s="64">
        <v>141</v>
      </c>
      <c r="N29" s="56">
        <v>90</v>
      </c>
      <c r="O29" s="64">
        <v>32</v>
      </c>
      <c r="P29" s="56">
        <v>13</v>
      </c>
      <c r="Q29" s="64">
        <v>7</v>
      </c>
      <c r="R29" s="56">
        <v>7</v>
      </c>
      <c r="S29" s="64">
        <v>2</v>
      </c>
      <c r="T29" s="56">
        <v>2</v>
      </c>
      <c r="U29" s="64">
        <v>3</v>
      </c>
      <c r="V29" s="56">
        <v>0</v>
      </c>
      <c r="W29" s="163">
        <v>0</v>
      </c>
      <c r="X29" s="59">
        <f t="shared" si="3"/>
        <v>713</v>
      </c>
      <c r="Y29" s="65">
        <f t="shared" si="3"/>
        <v>330</v>
      </c>
      <c r="Z29" s="57">
        <f>SUM(X29:Y29)</f>
        <v>1043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s="19" customFormat="1" ht="12.75">
      <c r="A30" s="10" t="s">
        <v>18</v>
      </c>
      <c r="B30" s="63">
        <v>0</v>
      </c>
      <c r="C30" s="62">
        <v>0</v>
      </c>
      <c r="D30" s="63">
        <v>0</v>
      </c>
      <c r="E30" s="62">
        <v>1</v>
      </c>
      <c r="F30" s="63">
        <v>0</v>
      </c>
      <c r="G30" s="62">
        <v>0</v>
      </c>
      <c r="H30" s="63">
        <v>4</v>
      </c>
      <c r="I30" s="62">
        <v>2</v>
      </c>
      <c r="J30" s="63">
        <v>3325</v>
      </c>
      <c r="K30" s="62">
        <v>2720</v>
      </c>
      <c r="L30" s="63">
        <v>3754</v>
      </c>
      <c r="M30" s="62">
        <v>2852</v>
      </c>
      <c r="N30" s="63">
        <v>845</v>
      </c>
      <c r="O30" s="62">
        <v>428</v>
      </c>
      <c r="P30" s="63">
        <v>172</v>
      </c>
      <c r="Q30" s="62">
        <v>81</v>
      </c>
      <c r="R30" s="63">
        <v>31</v>
      </c>
      <c r="S30" s="62">
        <v>13</v>
      </c>
      <c r="T30" s="63">
        <v>5</v>
      </c>
      <c r="U30" s="62">
        <v>4</v>
      </c>
      <c r="V30" s="63">
        <v>1</v>
      </c>
      <c r="W30" s="164">
        <v>0</v>
      </c>
      <c r="X30" s="63">
        <f t="shared" si="3"/>
        <v>8137</v>
      </c>
      <c r="Y30" s="62">
        <f t="shared" si="3"/>
        <v>6101</v>
      </c>
      <c r="Z30" s="62">
        <f>SUM(X30:Y30)</f>
        <v>14238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</row>
    <row r="31" spans="1:71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163"/>
      <c r="X31" s="59"/>
      <c r="Y31" s="58"/>
      <c r="Z31" s="5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</row>
    <row r="32" spans="1:71" s="7" customFormat="1" ht="12.75">
      <c r="A32" s="41" t="s">
        <v>57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163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</row>
    <row r="33" spans="1:71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162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</row>
    <row r="34" spans="1:71" ht="12.75">
      <c r="A34" s="26" t="s">
        <v>29</v>
      </c>
      <c r="B34" s="56">
        <v>0</v>
      </c>
      <c r="C34" s="57">
        <v>0</v>
      </c>
      <c r="D34" s="56">
        <v>0</v>
      </c>
      <c r="E34" s="57">
        <v>0</v>
      </c>
      <c r="F34" s="56">
        <v>1</v>
      </c>
      <c r="G34" s="57">
        <v>0</v>
      </c>
      <c r="H34" s="56">
        <v>3</v>
      </c>
      <c r="I34" s="57">
        <v>1</v>
      </c>
      <c r="J34" s="56">
        <v>77</v>
      </c>
      <c r="K34" s="57">
        <v>68</v>
      </c>
      <c r="L34" s="56">
        <v>1851</v>
      </c>
      <c r="M34" s="57">
        <v>2324</v>
      </c>
      <c r="N34" s="56">
        <v>477</v>
      </c>
      <c r="O34" s="57">
        <v>468</v>
      </c>
      <c r="P34" s="56">
        <v>90</v>
      </c>
      <c r="Q34" s="57">
        <v>105</v>
      </c>
      <c r="R34" s="56">
        <v>9</v>
      </c>
      <c r="S34" s="57">
        <v>11</v>
      </c>
      <c r="T34" s="56">
        <v>2</v>
      </c>
      <c r="U34" s="57">
        <v>0</v>
      </c>
      <c r="V34" s="56">
        <v>0</v>
      </c>
      <c r="W34" s="163">
        <v>0</v>
      </c>
      <c r="X34" s="59">
        <f aca="true" t="shared" si="4" ref="X34:Y38">SUM(V34,T34,R34,P34,N34,L34,J34,H34,F34,D34,B34)</f>
        <v>2510</v>
      </c>
      <c r="Y34" s="58">
        <f t="shared" si="4"/>
        <v>2977</v>
      </c>
      <c r="Z34" s="57">
        <f>SUM(X34:Y34)</f>
        <v>5487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ht="12.75">
      <c r="A35" s="26" t="s">
        <v>30</v>
      </c>
      <c r="B35" s="56">
        <v>0</v>
      </c>
      <c r="C35" s="64">
        <v>0</v>
      </c>
      <c r="D35" s="56">
        <v>0</v>
      </c>
      <c r="E35" s="64">
        <v>0</v>
      </c>
      <c r="F35" s="56">
        <v>0</v>
      </c>
      <c r="G35" s="64">
        <v>0</v>
      </c>
      <c r="H35" s="56">
        <v>4</v>
      </c>
      <c r="I35" s="64">
        <v>2</v>
      </c>
      <c r="J35" s="56">
        <v>314</v>
      </c>
      <c r="K35" s="64">
        <v>308</v>
      </c>
      <c r="L35" s="56">
        <v>8827</v>
      </c>
      <c r="M35" s="64">
        <v>11938</v>
      </c>
      <c r="N35" s="56">
        <v>819</v>
      </c>
      <c r="O35" s="64">
        <v>848</v>
      </c>
      <c r="P35" s="56">
        <v>100</v>
      </c>
      <c r="Q35" s="64">
        <v>112</v>
      </c>
      <c r="R35" s="56">
        <v>11</v>
      </c>
      <c r="S35" s="64">
        <v>16</v>
      </c>
      <c r="T35" s="56">
        <v>1</v>
      </c>
      <c r="U35" s="64">
        <v>2</v>
      </c>
      <c r="V35" s="56">
        <v>0</v>
      </c>
      <c r="W35" s="163">
        <v>1</v>
      </c>
      <c r="X35" s="59">
        <f t="shared" si="4"/>
        <v>10076</v>
      </c>
      <c r="Y35" s="65">
        <f t="shared" si="4"/>
        <v>13227</v>
      </c>
      <c r="Z35" s="57">
        <f>SUM(X35:Y35)</f>
        <v>23303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ht="12.75">
      <c r="A36" s="26" t="s">
        <v>31</v>
      </c>
      <c r="B36" s="56">
        <v>0</v>
      </c>
      <c r="C36" s="64">
        <v>0</v>
      </c>
      <c r="D36" s="56">
        <v>0</v>
      </c>
      <c r="E36" s="64">
        <v>0</v>
      </c>
      <c r="F36" s="56">
        <v>0</v>
      </c>
      <c r="G36" s="64">
        <v>0</v>
      </c>
      <c r="H36" s="56">
        <v>1</v>
      </c>
      <c r="I36" s="64">
        <v>0</v>
      </c>
      <c r="J36" s="56">
        <v>1</v>
      </c>
      <c r="K36" s="64">
        <v>0</v>
      </c>
      <c r="L36" s="56">
        <v>40</v>
      </c>
      <c r="M36" s="64">
        <v>67</v>
      </c>
      <c r="N36" s="56">
        <v>13</v>
      </c>
      <c r="O36" s="64">
        <v>15</v>
      </c>
      <c r="P36" s="56">
        <v>5</v>
      </c>
      <c r="Q36" s="64">
        <v>4</v>
      </c>
      <c r="R36" s="56">
        <v>0</v>
      </c>
      <c r="S36" s="64">
        <v>1</v>
      </c>
      <c r="T36" s="56">
        <v>0</v>
      </c>
      <c r="U36" s="64">
        <v>0</v>
      </c>
      <c r="V36" s="56">
        <v>0</v>
      </c>
      <c r="W36" s="163">
        <v>0</v>
      </c>
      <c r="X36" s="59">
        <f t="shared" si="4"/>
        <v>60</v>
      </c>
      <c r="Y36" s="65">
        <f t="shared" si="4"/>
        <v>87</v>
      </c>
      <c r="Z36" s="57">
        <f>SUM(X36:Y36)</f>
        <v>147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0</v>
      </c>
      <c r="G37" s="64">
        <v>0</v>
      </c>
      <c r="H37" s="56">
        <v>0</v>
      </c>
      <c r="I37" s="64">
        <v>0</v>
      </c>
      <c r="J37" s="56">
        <v>4</v>
      </c>
      <c r="K37" s="64">
        <v>13</v>
      </c>
      <c r="L37" s="56">
        <v>202</v>
      </c>
      <c r="M37" s="64">
        <v>282</v>
      </c>
      <c r="N37" s="56">
        <v>55</v>
      </c>
      <c r="O37" s="64">
        <v>76</v>
      </c>
      <c r="P37" s="56">
        <v>15</v>
      </c>
      <c r="Q37" s="64">
        <v>12</v>
      </c>
      <c r="R37" s="56">
        <v>0</v>
      </c>
      <c r="S37" s="64">
        <v>1</v>
      </c>
      <c r="T37" s="56">
        <v>1</v>
      </c>
      <c r="U37" s="64">
        <v>0</v>
      </c>
      <c r="V37" s="56">
        <v>0</v>
      </c>
      <c r="W37" s="163">
        <v>0</v>
      </c>
      <c r="X37" s="59">
        <f t="shared" si="4"/>
        <v>277</v>
      </c>
      <c r="Y37" s="65">
        <f t="shared" si="4"/>
        <v>384</v>
      </c>
      <c r="Z37" s="57">
        <f>SUM(X37:Y37)</f>
        <v>661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s="19" customFormat="1" ht="12.75">
      <c r="A38" s="10" t="s">
        <v>18</v>
      </c>
      <c r="B38" s="63">
        <v>0</v>
      </c>
      <c r="C38" s="62">
        <v>0</v>
      </c>
      <c r="D38" s="63">
        <v>0</v>
      </c>
      <c r="E38" s="62">
        <v>0</v>
      </c>
      <c r="F38" s="63">
        <v>1</v>
      </c>
      <c r="G38" s="62">
        <v>0</v>
      </c>
      <c r="H38" s="63">
        <v>8</v>
      </c>
      <c r="I38" s="62">
        <v>3</v>
      </c>
      <c r="J38" s="63">
        <v>396</v>
      </c>
      <c r="K38" s="62">
        <v>389</v>
      </c>
      <c r="L38" s="63">
        <v>10920</v>
      </c>
      <c r="M38" s="62">
        <v>14611</v>
      </c>
      <c r="N38" s="63">
        <v>1364</v>
      </c>
      <c r="O38" s="62">
        <v>1407</v>
      </c>
      <c r="P38" s="63">
        <v>210</v>
      </c>
      <c r="Q38" s="62">
        <v>233</v>
      </c>
      <c r="R38" s="63">
        <v>20</v>
      </c>
      <c r="S38" s="62">
        <v>29</v>
      </c>
      <c r="T38" s="63">
        <v>4</v>
      </c>
      <c r="U38" s="62">
        <v>2</v>
      </c>
      <c r="V38" s="63">
        <v>0</v>
      </c>
      <c r="W38" s="164">
        <v>1</v>
      </c>
      <c r="X38" s="63">
        <f t="shared" si="4"/>
        <v>12923</v>
      </c>
      <c r="Y38" s="62">
        <f t="shared" si="4"/>
        <v>16675</v>
      </c>
      <c r="Z38" s="62">
        <f>SUM(X38:Y38)</f>
        <v>29598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71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163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0</v>
      </c>
      <c r="G40" s="57">
        <v>0</v>
      </c>
      <c r="H40" s="56">
        <v>0</v>
      </c>
      <c r="I40" s="57">
        <v>0</v>
      </c>
      <c r="J40" s="56">
        <v>6</v>
      </c>
      <c r="K40" s="57">
        <v>4</v>
      </c>
      <c r="L40" s="56">
        <v>823</v>
      </c>
      <c r="M40" s="57">
        <v>609</v>
      </c>
      <c r="N40" s="56">
        <v>672</v>
      </c>
      <c r="O40" s="57">
        <v>417</v>
      </c>
      <c r="P40" s="56">
        <v>269</v>
      </c>
      <c r="Q40" s="57">
        <v>152</v>
      </c>
      <c r="R40" s="56">
        <v>55</v>
      </c>
      <c r="S40" s="57">
        <v>22</v>
      </c>
      <c r="T40" s="56">
        <v>6</v>
      </c>
      <c r="U40" s="57">
        <v>7</v>
      </c>
      <c r="V40" s="56">
        <v>1</v>
      </c>
      <c r="W40" s="163">
        <v>0</v>
      </c>
      <c r="X40" s="59">
        <f aca="true" t="shared" si="5" ref="X40:Y44">SUM(V40,T40,R40,P40,N40,L40,J40,H40,F40,D40,B40)</f>
        <v>1832</v>
      </c>
      <c r="Y40" s="58">
        <f t="shared" si="5"/>
        <v>1211</v>
      </c>
      <c r="Z40" s="57">
        <f>SUM(X40:Y40)</f>
        <v>3043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0</v>
      </c>
      <c r="G41" s="64">
        <v>0</v>
      </c>
      <c r="H41" s="56">
        <v>0</v>
      </c>
      <c r="I41" s="64">
        <v>0</v>
      </c>
      <c r="J41" s="56">
        <v>25</v>
      </c>
      <c r="K41" s="64">
        <v>24</v>
      </c>
      <c r="L41" s="56">
        <v>6003</v>
      </c>
      <c r="M41" s="64">
        <v>4910</v>
      </c>
      <c r="N41" s="56">
        <v>2215</v>
      </c>
      <c r="O41" s="64">
        <v>1680</v>
      </c>
      <c r="P41" s="56">
        <v>476</v>
      </c>
      <c r="Q41" s="64">
        <v>296</v>
      </c>
      <c r="R41" s="56">
        <v>62</v>
      </c>
      <c r="S41" s="64">
        <v>25</v>
      </c>
      <c r="T41" s="56">
        <v>8</v>
      </c>
      <c r="U41" s="64">
        <v>6</v>
      </c>
      <c r="V41" s="56">
        <v>1</v>
      </c>
      <c r="W41" s="163">
        <v>3</v>
      </c>
      <c r="X41" s="59">
        <f t="shared" si="5"/>
        <v>8790</v>
      </c>
      <c r="Y41" s="65">
        <f t="shared" si="5"/>
        <v>6944</v>
      </c>
      <c r="Z41" s="57">
        <f>SUM(X41:Y41)</f>
        <v>15734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0</v>
      </c>
      <c r="G42" s="64">
        <v>0</v>
      </c>
      <c r="H42" s="56">
        <v>0</v>
      </c>
      <c r="I42" s="64">
        <v>0</v>
      </c>
      <c r="J42" s="56">
        <v>2</v>
      </c>
      <c r="K42" s="64">
        <v>0</v>
      </c>
      <c r="L42" s="56">
        <v>379</v>
      </c>
      <c r="M42" s="64">
        <v>127</v>
      </c>
      <c r="N42" s="56">
        <v>194</v>
      </c>
      <c r="O42" s="64">
        <v>76</v>
      </c>
      <c r="P42" s="56">
        <v>37</v>
      </c>
      <c r="Q42" s="64">
        <v>18</v>
      </c>
      <c r="R42" s="56">
        <v>6</v>
      </c>
      <c r="S42" s="64">
        <v>2</v>
      </c>
      <c r="T42" s="56">
        <v>0</v>
      </c>
      <c r="U42" s="64">
        <v>2</v>
      </c>
      <c r="V42" s="56">
        <v>1</v>
      </c>
      <c r="W42" s="163">
        <v>0</v>
      </c>
      <c r="X42" s="59">
        <f t="shared" si="5"/>
        <v>619</v>
      </c>
      <c r="Y42" s="65">
        <f t="shared" si="5"/>
        <v>225</v>
      </c>
      <c r="Z42" s="57">
        <f>SUM(X42:Y42)</f>
        <v>844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0</v>
      </c>
      <c r="G43" s="64">
        <v>0</v>
      </c>
      <c r="H43" s="56">
        <v>0</v>
      </c>
      <c r="I43" s="64">
        <v>0</v>
      </c>
      <c r="J43" s="56">
        <v>4</v>
      </c>
      <c r="K43" s="64">
        <v>2</v>
      </c>
      <c r="L43" s="56">
        <v>372</v>
      </c>
      <c r="M43" s="64">
        <v>134</v>
      </c>
      <c r="N43" s="56">
        <v>196</v>
      </c>
      <c r="O43" s="64">
        <v>68</v>
      </c>
      <c r="P43" s="56">
        <v>59</v>
      </c>
      <c r="Q43" s="64">
        <v>24</v>
      </c>
      <c r="R43" s="56">
        <v>5</v>
      </c>
      <c r="S43" s="64">
        <v>3</v>
      </c>
      <c r="T43" s="56">
        <v>2</v>
      </c>
      <c r="U43" s="64">
        <v>0</v>
      </c>
      <c r="V43" s="56">
        <v>0</v>
      </c>
      <c r="W43" s="163">
        <v>1</v>
      </c>
      <c r="X43" s="59">
        <f t="shared" si="5"/>
        <v>638</v>
      </c>
      <c r="Y43" s="65">
        <f t="shared" si="5"/>
        <v>232</v>
      </c>
      <c r="Z43" s="57">
        <f>SUM(X43:Y43)</f>
        <v>870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s="19" customFormat="1" ht="12.75">
      <c r="A44" s="10" t="s">
        <v>18</v>
      </c>
      <c r="B44" s="63">
        <v>0</v>
      </c>
      <c r="C44" s="62">
        <v>0</v>
      </c>
      <c r="D44" s="63">
        <v>0</v>
      </c>
      <c r="E44" s="62">
        <v>0</v>
      </c>
      <c r="F44" s="63">
        <v>0</v>
      </c>
      <c r="G44" s="62">
        <v>0</v>
      </c>
      <c r="H44" s="63">
        <v>0</v>
      </c>
      <c r="I44" s="62">
        <v>0</v>
      </c>
      <c r="J44" s="63">
        <v>37</v>
      </c>
      <c r="K44" s="62">
        <v>30</v>
      </c>
      <c r="L44" s="63">
        <v>7577</v>
      </c>
      <c r="M44" s="62">
        <v>5780</v>
      </c>
      <c r="N44" s="63">
        <v>3277</v>
      </c>
      <c r="O44" s="62">
        <v>2241</v>
      </c>
      <c r="P44" s="63">
        <v>841</v>
      </c>
      <c r="Q44" s="62">
        <v>490</v>
      </c>
      <c r="R44" s="63">
        <v>128</v>
      </c>
      <c r="S44" s="62">
        <v>52</v>
      </c>
      <c r="T44" s="63">
        <v>16</v>
      </c>
      <c r="U44" s="62">
        <v>15</v>
      </c>
      <c r="V44" s="63">
        <v>3</v>
      </c>
      <c r="W44" s="164">
        <v>4</v>
      </c>
      <c r="X44" s="63">
        <f t="shared" si="5"/>
        <v>11879</v>
      </c>
      <c r="Y44" s="62">
        <f t="shared" si="5"/>
        <v>8612</v>
      </c>
      <c r="Z44" s="62">
        <f>SUM(X44:Y44)</f>
        <v>20491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71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162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</row>
    <row r="46" spans="1:71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0</v>
      </c>
      <c r="G46" s="57">
        <v>0</v>
      </c>
      <c r="H46" s="56">
        <v>0</v>
      </c>
      <c r="I46" s="57">
        <v>0</v>
      </c>
      <c r="J46" s="56">
        <v>2</v>
      </c>
      <c r="K46" s="57">
        <v>2</v>
      </c>
      <c r="L46" s="56">
        <v>64</v>
      </c>
      <c r="M46" s="57">
        <v>121</v>
      </c>
      <c r="N46" s="56">
        <v>51</v>
      </c>
      <c r="O46" s="57">
        <v>56</v>
      </c>
      <c r="P46" s="56">
        <v>16</v>
      </c>
      <c r="Q46" s="57">
        <v>16</v>
      </c>
      <c r="R46" s="56">
        <v>4</v>
      </c>
      <c r="S46" s="57">
        <v>0</v>
      </c>
      <c r="T46" s="56">
        <v>1</v>
      </c>
      <c r="U46" s="57">
        <v>0</v>
      </c>
      <c r="V46" s="56">
        <v>1</v>
      </c>
      <c r="W46" s="163">
        <v>0</v>
      </c>
      <c r="X46" s="59">
        <f aca="true" t="shared" si="6" ref="X46:Y50">SUM(V46,T46,R46,P46,N46,L46,J46,H46,F46,D46,B46)</f>
        <v>139</v>
      </c>
      <c r="Y46" s="58">
        <f t="shared" si="6"/>
        <v>195</v>
      </c>
      <c r="Z46" s="57">
        <f>SUM(X46:Y46)</f>
        <v>334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0</v>
      </c>
      <c r="G47" s="64">
        <v>0</v>
      </c>
      <c r="H47" s="56">
        <v>0</v>
      </c>
      <c r="I47" s="64">
        <v>0</v>
      </c>
      <c r="J47" s="56">
        <v>2</v>
      </c>
      <c r="K47" s="64">
        <v>7</v>
      </c>
      <c r="L47" s="56">
        <v>141</v>
      </c>
      <c r="M47" s="64">
        <v>319</v>
      </c>
      <c r="N47" s="56">
        <v>71</v>
      </c>
      <c r="O47" s="64">
        <v>115</v>
      </c>
      <c r="P47" s="56">
        <v>27</v>
      </c>
      <c r="Q47" s="64">
        <v>30</v>
      </c>
      <c r="R47" s="56">
        <v>4</v>
      </c>
      <c r="S47" s="64">
        <v>3</v>
      </c>
      <c r="T47" s="56">
        <v>0</v>
      </c>
      <c r="U47" s="64">
        <v>3</v>
      </c>
      <c r="V47" s="56">
        <v>0</v>
      </c>
      <c r="W47" s="163">
        <v>0</v>
      </c>
      <c r="X47" s="59">
        <f t="shared" si="6"/>
        <v>245</v>
      </c>
      <c r="Y47" s="65">
        <f t="shared" si="6"/>
        <v>477</v>
      </c>
      <c r="Z47" s="57">
        <f>SUM(X47:Y47)</f>
        <v>722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0</v>
      </c>
      <c r="G48" s="64">
        <v>0</v>
      </c>
      <c r="H48" s="56">
        <v>0</v>
      </c>
      <c r="I48" s="64">
        <v>0</v>
      </c>
      <c r="J48" s="56">
        <v>0</v>
      </c>
      <c r="K48" s="64">
        <v>2</v>
      </c>
      <c r="L48" s="56">
        <v>44</v>
      </c>
      <c r="M48" s="64">
        <v>96</v>
      </c>
      <c r="N48" s="56">
        <v>19</v>
      </c>
      <c r="O48" s="64">
        <v>41</v>
      </c>
      <c r="P48" s="56">
        <v>9</v>
      </c>
      <c r="Q48" s="64">
        <v>8</v>
      </c>
      <c r="R48" s="56">
        <v>1</v>
      </c>
      <c r="S48" s="64">
        <v>0</v>
      </c>
      <c r="T48" s="56">
        <v>0</v>
      </c>
      <c r="U48" s="64">
        <v>0</v>
      </c>
      <c r="V48" s="56">
        <v>0</v>
      </c>
      <c r="W48" s="163">
        <v>0</v>
      </c>
      <c r="X48" s="59">
        <f t="shared" si="6"/>
        <v>73</v>
      </c>
      <c r="Y48" s="65">
        <f t="shared" si="6"/>
        <v>147</v>
      </c>
      <c r="Z48" s="57">
        <f>SUM(X48:Y48)</f>
        <v>220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</row>
    <row r="49" spans="1:71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0</v>
      </c>
      <c r="G49" s="64">
        <v>0</v>
      </c>
      <c r="H49" s="56">
        <v>0</v>
      </c>
      <c r="I49" s="64">
        <v>0</v>
      </c>
      <c r="J49" s="56">
        <v>0</v>
      </c>
      <c r="K49" s="64">
        <v>1</v>
      </c>
      <c r="L49" s="56">
        <v>36</v>
      </c>
      <c r="M49" s="64">
        <v>69</v>
      </c>
      <c r="N49" s="56">
        <v>37</v>
      </c>
      <c r="O49" s="64">
        <v>36</v>
      </c>
      <c r="P49" s="56">
        <v>9</v>
      </c>
      <c r="Q49" s="64">
        <v>11</v>
      </c>
      <c r="R49" s="56">
        <v>3</v>
      </c>
      <c r="S49" s="64">
        <v>4</v>
      </c>
      <c r="T49" s="56">
        <v>0</v>
      </c>
      <c r="U49" s="64">
        <v>2</v>
      </c>
      <c r="V49" s="56">
        <v>0</v>
      </c>
      <c r="W49" s="163">
        <v>0</v>
      </c>
      <c r="X49" s="59">
        <f t="shared" si="6"/>
        <v>85</v>
      </c>
      <c r="Y49" s="65">
        <f t="shared" si="6"/>
        <v>123</v>
      </c>
      <c r="Z49" s="57">
        <f>SUM(X49:Y49)</f>
        <v>208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0</v>
      </c>
      <c r="F50" s="63">
        <v>0</v>
      </c>
      <c r="G50" s="62">
        <v>0</v>
      </c>
      <c r="H50" s="63">
        <v>0</v>
      </c>
      <c r="I50" s="62">
        <v>0</v>
      </c>
      <c r="J50" s="63">
        <v>4</v>
      </c>
      <c r="K50" s="62">
        <v>12</v>
      </c>
      <c r="L50" s="63">
        <v>285</v>
      </c>
      <c r="M50" s="62">
        <v>605</v>
      </c>
      <c r="N50" s="63">
        <v>178</v>
      </c>
      <c r="O50" s="62">
        <v>248</v>
      </c>
      <c r="P50" s="63">
        <v>61</v>
      </c>
      <c r="Q50" s="62">
        <v>65</v>
      </c>
      <c r="R50" s="63">
        <v>12</v>
      </c>
      <c r="S50" s="62">
        <v>7</v>
      </c>
      <c r="T50" s="63">
        <v>1</v>
      </c>
      <c r="U50" s="62">
        <v>5</v>
      </c>
      <c r="V50" s="63">
        <v>1</v>
      </c>
      <c r="W50" s="164">
        <v>0</v>
      </c>
      <c r="X50" s="63">
        <f t="shared" si="6"/>
        <v>542</v>
      </c>
      <c r="Y50" s="62">
        <f t="shared" si="6"/>
        <v>942</v>
      </c>
      <c r="Z50" s="62">
        <f>SUM(X50:Y50)</f>
        <v>1484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</row>
    <row r="51" spans="1:71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162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</row>
    <row r="52" spans="1:71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0</v>
      </c>
      <c r="G52" s="57">
        <v>0</v>
      </c>
      <c r="H52" s="56">
        <v>0</v>
      </c>
      <c r="I52" s="57">
        <v>0</v>
      </c>
      <c r="J52" s="56">
        <v>3</v>
      </c>
      <c r="K52" s="57">
        <v>0</v>
      </c>
      <c r="L52" s="56">
        <v>615</v>
      </c>
      <c r="M52" s="57">
        <v>584</v>
      </c>
      <c r="N52" s="56">
        <v>880</v>
      </c>
      <c r="O52" s="57">
        <v>795</v>
      </c>
      <c r="P52" s="56">
        <v>326</v>
      </c>
      <c r="Q52" s="57">
        <v>239</v>
      </c>
      <c r="R52" s="56">
        <v>72</v>
      </c>
      <c r="S52" s="57">
        <v>41</v>
      </c>
      <c r="T52" s="56">
        <v>18</v>
      </c>
      <c r="U52" s="57">
        <v>8</v>
      </c>
      <c r="V52" s="56">
        <v>10</v>
      </c>
      <c r="W52" s="163">
        <v>6</v>
      </c>
      <c r="X52" s="168">
        <f aca="true" t="shared" si="7" ref="X52:Y56">SUM(V52,T52,R52,P52,N52,L52,J52,H52,F52,D52,B52)</f>
        <v>1924</v>
      </c>
      <c r="Y52" s="58">
        <f t="shared" si="7"/>
        <v>1673</v>
      </c>
      <c r="Z52" s="57">
        <f>SUM(X52:Y52)</f>
        <v>3597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0</v>
      </c>
      <c r="G53" s="64">
        <v>0</v>
      </c>
      <c r="H53" s="56">
        <v>0</v>
      </c>
      <c r="I53" s="64">
        <v>0</v>
      </c>
      <c r="J53" s="56">
        <v>2</v>
      </c>
      <c r="K53" s="64">
        <v>3</v>
      </c>
      <c r="L53" s="56">
        <v>2174</v>
      </c>
      <c r="M53" s="64">
        <v>1934</v>
      </c>
      <c r="N53" s="56">
        <v>2366</v>
      </c>
      <c r="O53" s="64">
        <v>1745</v>
      </c>
      <c r="P53" s="56">
        <v>537</v>
      </c>
      <c r="Q53" s="64">
        <v>317</v>
      </c>
      <c r="R53" s="56">
        <v>96</v>
      </c>
      <c r="S53" s="64">
        <v>33</v>
      </c>
      <c r="T53" s="56">
        <v>16</v>
      </c>
      <c r="U53" s="64">
        <v>9</v>
      </c>
      <c r="V53" s="56">
        <v>4</v>
      </c>
      <c r="W53" s="163">
        <v>5</v>
      </c>
      <c r="X53" s="59">
        <f t="shared" si="7"/>
        <v>5195</v>
      </c>
      <c r="Y53" s="171">
        <f t="shared" si="7"/>
        <v>4046</v>
      </c>
      <c r="Z53" s="57">
        <f>SUM(X53:Y53)</f>
        <v>9241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</row>
    <row r="54" spans="1:71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0</v>
      </c>
      <c r="G54" s="64">
        <v>0</v>
      </c>
      <c r="H54" s="56">
        <v>0</v>
      </c>
      <c r="I54" s="64">
        <v>0</v>
      </c>
      <c r="J54" s="56">
        <v>0</v>
      </c>
      <c r="K54" s="64">
        <v>0</v>
      </c>
      <c r="L54" s="56">
        <v>251</v>
      </c>
      <c r="M54" s="64">
        <v>107</v>
      </c>
      <c r="N54" s="56">
        <v>303</v>
      </c>
      <c r="O54" s="64">
        <v>135</v>
      </c>
      <c r="P54" s="56">
        <v>62</v>
      </c>
      <c r="Q54" s="64">
        <v>44</v>
      </c>
      <c r="R54" s="56">
        <v>12</v>
      </c>
      <c r="S54" s="64">
        <v>5</v>
      </c>
      <c r="T54" s="56">
        <v>2</v>
      </c>
      <c r="U54" s="64">
        <v>2</v>
      </c>
      <c r="V54" s="56">
        <v>0</v>
      </c>
      <c r="W54" s="163">
        <v>1</v>
      </c>
      <c r="X54" s="59">
        <f t="shared" si="7"/>
        <v>630</v>
      </c>
      <c r="Y54" s="65">
        <f t="shared" si="7"/>
        <v>294</v>
      </c>
      <c r="Z54" s="57">
        <f>SUM(X54:Y54)</f>
        <v>924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</row>
    <row r="55" spans="1:71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0</v>
      </c>
      <c r="H55" s="56">
        <v>0</v>
      </c>
      <c r="I55" s="64">
        <v>0</v>
      </c>
      <c r="J55" s="56">
        <v>0</v>
      </c>
      <c r="K55" s="64">
        <v>0</v>
      </c>
      <c r="L55" s="56">
        <v>213</v>
      </c>
      <c r="M55" s="64">
        <v>97</v>
      </c>
      <c r="N55" s="56">
        <v>307</v>
      </c>
      <c r="O55" s="64">
        <v>169</v>
      </c>
      <c r="P55" s="56">
        <v>96</v>
      </c>
      <c r="Q55" s="64">
        <v>59</v>
      </c>
      <c r="R55" s="56">
        <v>31</v>
      </c>
      <c r="S55" s="64">
        <v>14</v>
      </c>
      <c r="T55" s="56">
        <v>11</v>
      </c>
      <c r="U55" s="64">
        <v>10</v>
      </c>
      <c r="V55" s="56">
        <v>3</v>
      </c>
      <c r="W55" s="163">
        <v>1</v>
      </c>
      <c r="X55" s="59">
        <f t="shared" si="7"/>
        <v>661</v>
      </c>
      <c r="Y55" s="65">
        <f t="shared" si="7"/>
        <v>350</v>
      </c>
      <c r="Z55" s="57">
        <f>SUM(X55:Y55)</f>
        <v>1011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0</v>
      </c>
      <c r="F56" s="63">
        <v>0</v>
      </c>
      <c r="G56" s="62">
        <v>0</v>
      </c>
      <c r="H56" s="63">
        <v>0</v>
      </c>
      <c r="I56" s="62">
        <v>0</v>
      </c>
      <c r="J56" s="63">
        <v>5</v>
      </c>
      <c r="K56" s="62">
        <v>3</v>
      </c>
      <c r="L56" s="63">
        <v>3253</v>
      </c>
      <c r="M56" s="62">
        <v>2722</v>
      </c>
      <c r="N56" s="63">
        <v>3856</v>
      </c>
      <c r="O56" s="62">
        <v>2844</v>
      </c>
      <c r="P56" s="63">
        <v>1021</v>
      </c>
      <c r="Q56" s="62">
        <v>659</v>
      </c>
      <c r="R56" s="63">
        <v>211</v>
      </c>
      <c r="S56" s="62">
        <v>93</v>
      </c>
      <c r="T56" s="63">
        <v>47</v>
      </c>
      <c r="U56" s="62">
        <v>29</v>
      </c>
      <c r="V56" s="63">
        <v>17</v>
      </c>
      <c r="W56" s="164">
        <v>13</v>
      </c>
      <c r="X56" s="169">
        <f t="shared" si="7"/>
        <v>8410</v>
      </c>
      <c r="Y56" s="170">
        <f t="shared" si="7"/>
        <v>6363</v>
      </c>
      <c r="Z56" s="62">
        <f>SUM(X56:Y56)</f>
        <v>14773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</row>
    <row r="57" spans="1:71" s="6" customFormat="1" ht="12.75">
      <c r="A57" s="23" t="s">
        <v>28</v>
      </c>
      <c r="B57" s="60"/>
      <c r="C57" s="61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166"/>
      <c r="X57" s="63"/>
      <c r="Y57" s="62"/>
      <c r="Z57" s="61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</row>
    <row r="58" spans="1:71" s="6" customFormat="1" ht="12.75">
      <c r="A58" s="6" t="s">
        <v>55</v>
      </c>
      <c r="B58" s="70"/>
      <c r="C58" s="71"/>
      <c r="D58" s="70"/>
      <c r="E58" s="71"/>
      <c r="F58" s="70"/>
      <c r="G58" s="71"/>
      <c r="H58" s="70"/>
      <c r="I58" s="71"/>
      <c r="J58" s="70"/>
      <c r="K58" s="71"/>
      <c r="L58" s="70"/>
      <c r="M58" s="71"/>
      <c r="N58" s="70"/>
      <c r="O58" s="71"/>
      <c r="P58" s="70"/>
      <c r="Q58" s="71"/>
      <c r="R58" s="70"/>
      <c r="S58" s="71"/>
      <c r="T58" s="70"/>
      <c r="U58" s="71"/>
      <c r="V58" s="70"/>
      <c r="W58" s="167"/>
      <c r="X58" s="67"/>
      <c r="Y58" s="68"/>
      <c r="Z58" s="71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</row>
    <row r="59" spans="1:71" ht="12.75">
      <c r="A59" s="7" t="s">
        <v>29</v>
      </c>
      <c r="B59" s="56">
        <f>SUM(B8,B14,B20,B26,B34,B40,B46,B52)</f>
        <v>0</v>
      </c>
      <c r="C59" s="57">
        <f aca="true" t="shared" si="8" ref="C59:Z59">SUM(C8,C14,C20,C26,C34,C40,C46,C52)</f>
        <v>0</v>
      </c>
      <c r="D59" s="56">
        <f t="shared" si="8"/>
        <v>0</v>
      </c>
      <c r="E59" s="57">
        <f t="shared" si="8"/>
        <v>0</v>
      </c>
      <c r="F59" s="56">
        <f t="shared" si="8"/>
        <v>4</v>
      </c>
      <c r="G59" s="57">
        <f t="shared" si="8"/>
        <v>2</v>
      </c>
      <c r="H59" s="56">
        <f t="shared" si="8"/>
        <v>84</v>
      </c>
      <c r="I59" s="57">
        <f t="shared" si="8"/>
        <v>92</v>
      </c>
      <c r="J59" s="56">
        <f t="shared" si="8"/>
        <v>3756</v>
      </c>
      <c r="K59" s="57">
        <f t="shared" si="8"/>
        <v>4047</v>
      </c>
      <c r="L59" s="56">
        <f t="shared" si="8"/>
        <v>5528</v>
      </c>
      <c r="M59" s="57">
        <f t="shared" si="8"/>
        <v>5465</v>
      </c>
      <c r="N59" s="56">
        <f t="shared" si="8"/>
        <v>2685</v>
      </c>
      <c r="O59" s="57">
        <f t="shared" si="8"/>
        <v>2160</v>
      </c>
      <c r="P59" s="56">
        <f t="shared" si="8"/>
        <v>833</v>
      </c>
      <c r="Q59" s="57">
        <f t="shared" si="8"/>
        <v>589</v>
      </c>
      <c r="R59" s="56">
        <f t="shared" si="8"/>
        <v>159</v>
      </c>
      <c r="S59" s="57">
        <f t="shared" si="8"/>
        <v>83</v>
      </c>
      <c r="T59" s="56">
        <f t="shared" si="8"/>
        <v>29</v>
      </c>
      <c r="U59" s="57">
        <f t="shared" si="8"/>
        <v>15</v>
      </c>
      <c r="V59" s="56">
        <f t="shared" si="8"/>
        <v>12</v>
      </c>
      <c r="W59" s="57">
        <f t="shared" si="8"/>
        <v>6</v>
      </c>
      <c r="X59" s="59">
        <f t="shared" si="8"/>
        <v>13090</v>
      </c>
      <c r="Y59" s="58">
        <f t="shared" si="8"/>
        <v>12459</v>
      </c>
      <c r="Z59" s="57">
        <f t="shared" si="8"/>
        <v>25549</v>
      </c>
      <c r="AA59" s="46"/>
      <c r="AB59" s="64"/>
      <c r="AC59" s="64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ht="12.75">
      <c r="A60" s="7" t="s">
        <v>30</v>
      </c>
      <c r="B60" s="56">
        <f>SUM(B9,B15,B21,B27,B35,B41,B47,B53)</f>
        <v>0</v>
      </c>
      <c r="C60" s="64">
        <f aca="true" t="shared" si="9" ref="C60:Z60">SUM(C9,C15,C21,C27,C35,C41,C47,C53)</f>
        <v>0</v>
      </c>
      <c r="D60" s="56">
        <f t="shared" si="9"/>
        <v>0</v>
      </c>
      <c r="E60" s="64">
        <f t="shared" si="9"/>
        <v>2</v>
      </c>
      <c r="F60" s="56">
        <f t="shared" si="9"/>
        <v>10</v>
      </c>
      <c r="G60" s="64">
        <f t="shared" si="9"/>
        <v>6</v>
      </c>
      <c r="H60" s="56">
        <f t="shared" si="9"/>
        <v>404</v>
      </c>
      <c r="I60" s="64">
        <f t="shared" si="9"/>
        <v>339</v>
      </c>
      <c r="J60" s="56">
        <f t="shared" si="9"/>
        <v>18740</v>
      </c>
      <c r="K60" s="64">
        <f t="shared" si="9"/>
        <v>19876</v>
      </c>
      <c r="L60" s="56">
        <f t="shared" si="9"/>
        <v>22153</v>
      </c>
      <c r="M60" s="64">
        <f t="shared" si="9"/>
        <v>23384</v>
      </c>
      <c r="N60" s="56">
        <f t="shared" si="9"/>
        <v>6417</v>
      </c>
      <c r="O60" s="64">
        <f t="shared" si="9"/>
        <v>4969</v>
      </c>
      <c r="P60" s="56">
        <f t="shared" si="9"/>
        <v>1266</v>
      </c>
      <c r="Q60" s="64">
        <f t="shared" si="9"/>
        <v>829</v>
      </c>
      <c r="R60" s="56">
        <f t="shared" si="9"/>
        <v>189</v>
      </c>
      <c r="S60" s="64">
        <f t="shared" si="9"/>
        <v>86</v>
      </c>
      <c r="T60" s="56">
        <f t="shared" si="9"/>
        <v>27</v>
      </c>
      <c r="U60" s="64">
        <f t="shared" si="9"/>
        <v>21</v>
      </c>
      <c r="V60" s="56">
        <f t="shared" si="9"/>
        <v>7</v>
      </c>
      <c r="W60" s="64">
        <f t="shared" si="9"/>
        <v>9</v>
      </c>
      <c r="X60" s="59">
        <f t="shared" si="9"/>
        <v>49213</v>
      </c>
      <c r="Y60" s="65">
        <f t="shared" si="9"/>
        <v>49521</v>
      </c>
      <c r="Z60" s="57">
        <f t="shared" si="9"/>
        <v>98734</v>
      </c>
      <c r="AA60" s="46"/>
      <c r="AB60" s="64"/>
      <c r="AC60" s="64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</row>
    <row r="61" spans="1:71" ht="12.75">
      <c r="A61" s="7" t="s">
        <v>31</v>
      </c>
      <c r="B61" s="56">
        <f>SUM(B10,B16,B22,B28,B36,B42,B48,B54)</f>
        <v>0</v>
      </c>
      <c r="C61" s="64">
        <f aca="true" t="shared" si="10" ref="C61:Z61">SUM(C10,C16,C22,C28,C36,C42,C48,C54)</f>
        <v>0</v>
      </c>
      <c r="D61" s="56">
        <f t="shared" si="10"/>
        <v>0</v>
      </c>
      <c r="E61" s="64">
        <f t="shared" si="10"/>
        <v>1</v>
      </c>
      <c r="F61" s="56">
        <f t="shared" si="10"/>
        <v>0</v>
      </c>
      <c r="G61" s="64">
        <f t="shared" si="10"/>
        <v>0</v>
      </c>
      <c r="H61" s="56">
        <f t="shared" si="10"/>
        <v>4</v>
      </c>
      <c r="I61" s="64">
        <f t="shared" si="10"/>
        <v>3</v>
      </c>
      <c r="J61" s="56">
        <f t="shared" si="10"/>
        <v>831</v>
      </c>
      <c r="K61" s="64">
        <f t="shared" si="10"/>
        <v>390</v>
      </c>
      <c r="L61" s="56">
        <f t="shared" si="10"/>
        <v>1197</v>
      </c>
      <c r="M61" s="64">
        <f t="shared" si="10"/>
        <v>638</v>
      </c>
      <c r="N61" s="56">
        <f t="shared" si="10"/>
        <v>618</v>
      </c>
      <c r="O61" s="64">
        <f t="shared" si="10"/>
        <v>318</v>
      </c>
      <c r="P61" s="56">
        <f t="shared" si="10"/>
        <v>127</v>
      </c>
      <c r="Q61" s="64">
        <f t="shared" si="10"/>
        <v>81</v>
      </c>
      <c r="R61" s="56">
        <f t="shared" si="10"/>
        <v>20</v>
      </c>
      <c r="S61" s="64">
        <f t="shared" si="10"/>
        <v>9</v>
      </c>
      <c r="T61" s="56">
        <f t="shared" si="10"/>
        <v>2</v>
      </c>
      <c r="U61" s="64">
        <f t="shared" si="10"/>
        <v>4</v>
      </c>
      <c r="V61" s="56">
        <f t="shared" si="10"/>
        <v>1</v>
      </c>
      <c r="W61" s="64">
        <f t="shared" si="10"/>
        <v>1</v>
      </c>
      <c r="X61" s="59">
        <f t="shared" si="10"/>
        <v>2800</v>
      </c>
      <c r="Y61" s="65">
        <f t="shared" si="10"/>
        <v>1445</v>
      </c>
      <c r="Z61" s="57">
        <f t="shared" si="10"/>
        <v>4245</v>
      </c>
      <c r="AA61" s="46"/>
      <c r="AB61" s="64"/>
      <c r="AC61" s="64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</row>
    <row r="62" spans="1:71" ht="12.75">
      <c r="A62" s="7" t="s">
        <v>32</v>
      </c>
      <c r="B62" s="56">
        <f>SUM(B11,B17,B23,B29,B37,B43,B49,B55)</f>
        <v>0</v>
      </c>
      <c r="C62" s="64">
        <f aca="true" t="shared" si="11" ref="C62:Z62">SUM(C11,C17,C23,C29,C37,C43,C49,C55)</f>
        <v>0</v>
      </c>
      <c r="D62" s="56">
        <f t="shared" si="11"/>
        <v>0</v>
      </c>
      <c r="E62" s="64">
        <f t="shared" si="11"/>
        <v>0</v>
      </c>
      <c r="F62" s="56">
        <f t="shared" si="11"/>
        <v>0</v>
      </c>
      <c r="G62" s="64">
        <f t="shared" si="11"/>
        <v>0</v>
      </c>
      <c r="H62" s="56">
        <f t="shared" si="11"/>
        <v>14</v>
      </c>
      <c r="I62" s="64">
        <f t="shared" si="11"/>
        <v>13</v>
      </c>
      <c r="J62" s="56">
        <f t="shared" si="11"/>
        <v>1028</v>
      </c>
      <c r="K62" s="64">
        <f t="shared" si="11"/>
        <v>673</v>
      </c>
      <c r="L62" s="56">
        <f t="shared" si="11"/>
        <v>1427</v>
      </c>
      <c r="M62" s="64">
        <f t="shared" si="11"/>
        <v>885</v>
      </c>
      <c r="N62" s="56">
        <f t="shared" si="11"/>
        <v>765</v>
      </c>
      <c r="O62" s="64">
        <f t="shared" si="11"/>
        <v>429</v>
      </c>
      <c r="P62" s="56">
        <f t="shared" si="11"/>
        <v>200</v>
      </c>
      <c r="Q62" s="64">
        <f t="shared" si="11"/>
        <v>120</v>
      </c>
      <c r="R62" s="56">
        <f t="shared" si="11"/>
        <v>46</v>
      </c>
      <c r="S62" s="64">
        <f t="shared" si="11"/>
        <v>25</v>
      </c>
      <c r="T62" s="56">
        <f t="shared" si="11"/>
        <v>16</v>
      </c>
      <c r="U62" s="64">
        <f t="shared" si="11"/>
        <v>16</v>
      </c>
      <c r="V62" s="56">
        <f t="shared" si="11"/>
        <v>3</v>
      </c>
      <c r="W62" s="64">
        <f t="shared" si="11"/>
        <v>2</v>
      </c>
      <c r="X62" s="59">
        <f t="shared" si="11"/>
        <v>3499</v>
      </c>
      <c r="Y62" s="65">
        <f t="shared" si="11"/>
        <v>2163</v>
      </c>
      <c r="Z62" s="57">
        <f t="shared" si="11"/>
        <v>5662</v>
      </c>
      <c r="AA62" s="46"/>
      <c r="AB62" s="64"/>
      <c r="AC62" s="64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</row>
    <row r="63" spans="1:71" s="19" customFormat="1" ht="12.75">
      <c r="A63" s="10" t="s">
        <v>18</v>
      </c>
      <c r="B63" s="63">
        <f>SUM(B59:B62)</f>
        <v>0</v>
      </c>
      <c r="C63" s="62">
        <f aca="true" t="shared" si="12" ref="C63:Z63">SUM(C59:C62)</f>
        <v>0</v>
      </c>
      <c r="D63" s="63">
        <f t="shared" si="12"/>
        <v>0</v>
      </c>
      <c r="E63" s="62">
        <f t="shared" si="12"/>
        <v>3</v>
      </c>
      <c r="F63" s="63">
        <f t="shared" si="12"/>
        <v>14</v>
      </c>
      <c r="G63" s="62">
        <f t="shared" si="12"/>
        <v>8</v>
      </c>
      <c r="H63" s="63">
        <f t="shared" si="12"/>
        <v>506</v>
      </c>
      <c r="I63" s="62">
        <f t="shared" si="12"/>
        <v>447</v>
      </c>
      <c r="J63" s="63">
        <f t="shared" si="12"/>
        <v>24355</v>
      </c>
      <c r="K63" s="62">
        <f t="shared" si="12"/>
        <v>24986</v>
      </c>
      <c r="L63" s="63">
        <f t="shared" si="12"/>
        <v>30305</v>
      </c>
      <c r="M63" s="62">
        <f t="shared" si="12"/>
        <v>30372</v>
      </c>
      <c r="N63" s="63">
        <f t="shared" si="12"/>
        <v>10485</v>
      </c>
      <c r="O63" s="62">
        <f t="shared" si="12"/>
        <v>7876</v>
      </c>
      <c r="P63" s="63">
        <f t="shared" si="12"/>
        <v>2426</v>
      </c>
      <c r="Q63" s="62">
        <f t="shared" si="12"/>
        <v>1619</v>
      </c>
      <c r="R63" s="63">
        <f t="shared" si="12"/>
        <v>414</v>
      </c>
      <c r="S63" s="62">
        <f t="shared" si="12"/>
        <v>203</v>
      </c>
      <c r="T63" s="63">
        <f t="shared" si="12"/>
        <v>74</v>
      </c>
      <c r="U63" s="62">
        <f t="shared" si="12"/>
        <v>56</v>
      </c>
      <c r="V63" s="63">
        <f t="shared" si="12"/>
        <v>23</v>
      </c>
      <c r="W63" s="62">
        <f t="shared" si="12"/>
        <v>18</v>
      </c>
      <c r="X63" s="63">
        <f t="shared" si="12"/>
        <v>68602</v>
      </c>
      <c r="Y63" s="62">
        <f t="shared" si="12"/>
        <v>65588</v>
      </c>
      <c r="Z63" s="62">
        <f t="shared" si="12"/>
        <v>134190</v>
      </c>
      <c r="AA63" s="45"/>
      <c r="AB63" s="64"/>
      <c r="AC63" s="64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</row>
    <row r="65" spans="4:28" ht="12.75">
      <c r="D65" s="7"/>
      <c r="E65" s="7"/>
      <c r="Z65"/>
      <c r="AB65" s="7"/>
    </row>
    <row r="66" spans="4:28" ht="12.75">
      <c r="D66" s="7"/>
      <c r="E66" s="7"/>
      <c r="Z66"/>
      <c r="AB66" s="7"/>
    </row>
    <row r="67" spans="4:28" ht="12.75">
      <c r="D67" s="7"/>
      <c r="E67" s="7"/>
      <c r="Z67"/>
      <c r="AB67" s="7"/>
    </row>
    <row r="68" spans="4:28" ht="12.75">
      <c r="D68" s="7"/>
      <c r="E68" s="7"/>
      <c r="Z68"/>
      <c r="AB68" s="7"/>
    </row>
    <row r="69" spans="4:28" ht="12.75">
      <c r="D69" s="7"/>
      <c r="E69" s="7"/>
      <c r="Z69"/>
      <c r="AB69" s="7"/>
    </row>
    <row r="70" spans="4:28" ht="12.75">
      <c r="D70" s="7"/>
      <c r="E70" s="7"/>
      <c r="Z70"/>
      <c r="AB70" s="7"/>
    </row>
    <row r="71" spans="4:28" ht="12.75">
      <c r="D71" s="7"/>
      <c r="E71" s="7"/>
      <c r="Z71"/>
      <c r="AB71" s="7"/>
    </row>
    <row r="72" spans="4:28" ht="12.75">
      <c r="D72" s="7"/>
      <c r="E72" s="7"/>
      <c r="Z72"/>
      <c r="AB72" s="7"/>
    </row>
  </sheetData>
  <sheetProtection/>
  <mergeCells count="13">
    <mergeCell ref="A2:Z2"/>
    <mergeCell ref="N4:O4"/>
    <mergeCell ref="L4:M4"/>
    <mergeCell ref="J4:K4"/>
    <mergeCell ref="H4:I4"/>
    <mergeCell ref="X4:Z4"/>
    <mergeCell ref="V4:W4"/>
    <mergeCell ref="R4:S4"/>
    <mergeCell ref="P4:Q4"/>
    <mergeCell ref="T4:U4"/>
    <mergeCell ref="F4:G4"/>
    <mergeCell ref="D4:E4"/>
    <mergeCell ref="B4:C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2017-08-02T09:02:59Z</cp:lastPrinted>
  <dcterms:created xsi:type="dcterms:W3CDTF">2002-06-06T14:11:57Z</dcterms:created>
  <dcterms:modified xsi:type="dcterms:W3CDTF">2017-08-23T07:41:41Z</dcterms:modified>
  <cp:category/>
  <cp:version/>
  <cp:contentType/>
  <cp:contentStatus/>
</cp:coreProperties>
</file>