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6" tabRatio="639" activeTab="0"/>
  </bookViews>
  <sheets>
    <sheet name="INHOUD" sheetId="1" r:id="rId1"/>
    <sheet name="16_dko_01" sheetId="2" r:id="rId2"/>
    <sheet name="16_dko_02" sheetId="3" r:id="rId3"/>
    <sheet name="16_dko_03" sheetId="4" r:id="rId4"/>
    <sheet name="16_dko_04" sheetId="5" r:id="rId5"/>
    <sheet name="16_dko_05" sheetId="6" r:id="rId6"/>
  </sheets>
  <definedNames>
    <definedName name="_p412" localSheetId="1">#REF!</definedName>
    <definedName name="_p412" localSheetId="2">#REF!</definedName>
    <definedName name="_p412" localSheetId="4">#REF!</definedName>
    <definedName name="_p412" localSheetId="5">#REF!</definedName>
    <definedName name="_p412">#REF!</definedName>
    <definedName name="_p413" localSheetId="1">#REF!</definedName>
    <definedName name="_p413" localSheetId="2">#REF!</definedName>
    <definedName name="_p413" localSheetId="4">#REF!</definedName>
    <definedName name="_p413" localSheetId="5">#REF!</definedName>
    <definedName name="_p413">#REF!</definedName>
    <definedName name="eentabel" localSheetId="1">#REF!</definedName>
    <definedName name="eentabel" localSheetId="2">#REF!</definedName>
    <definedName name="eentabel" localSheetId="4">#REF!</definedName>
    <definedName name="eentabel" localSheetId="5">#REF!</definedName>
    <definedName name="eentabel">#REF!</definedName>
    <definedName name="jaarboek_per_land" localSheetId="1">#REF!</definedName>
    <definedName name="jaarboek_per_land" localSheetId="2">#REF!</definedName>
    <definedName name="jaarboek_per_land" localSheetId="4">#REF!</definedName>
    <definedName name="jaarboek_per_land" localSheetId="5">#REF!</definedName>
    <definedName name="jaarboek_per_land">#REF!</definedName>
    <definedName name="nationaliteiten">#REF!</definedName>
    <definedName name="nationaliteiten0102bis">#REF!</definedName>
  </definedNames>
  <calcPr fullCalcOnLoad="1"/>
</workbook>
</file>

<file path=xl/sharedStrings.xml><?xml version="1.0" encoding="utf-8"?>
<sst xmlns="http://schemas.openxmlformats.org/spreadsheetml/2006/main" count="228" uniqueCount="153">
  <si>
    <t>DEELTIJDS KUNSTONDERWIJS</t>
  </si>
  <si>
    <t>Gemeenschapsonderwijs</t>
  </si>
  <si>
    <t>Privaatrechtelijk</t>
  </si>
  <si>
    <t>Gemeente</t>
  </si>
  <si>
    <t>Algemeen totaal</t>
  </si>
  <si>
    <t>M</t>
  </si>
  <si>
    <t>V</t>
  </si>
  <si>
    <t>T</t>
  </si>
  <si>
    <t>Beeldende kunst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</si>
  <si>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</si>
  <si>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</si>
  <si>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</si>
  <si>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</si>
  <si>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</si>
  <si>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</si>
  <si>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>Totaal Beeldende kunst</t>
  </si>
  <si>
    <t>Muziek, Woordkunst en Dans</t>
  </si>
  <si>
    <t>Totaal Muziek, Woordkunst en Dans</t>
  </si>
  <si>
    <t>(1) De telling is gebaseerd op het aantal financierbare leerlingen. Wie voor meer dan één studierichting inschreef, werd per studierichting éénmaal geteld.</t>
  </si>
  <si>
    <t>Verdeling van de financierbare leerlingen over studierichtingen en graden (1)</t>
  </si>
  <si>
    <t>Lagere graad</t>
  </si>
  <si>
    <t>Middelbare graad</t>
  </si>
  <si>
    <t>Hogere graad</t>
  </si>
  <si>
    <t>Specialisatie</t>
  </si>
  <si>
    <t>Totaal</t>
  </si>
  <si>
    <t xml:space="preserve">  Muziek</t>
  </si>
  <si>
    <t xml:space="preserve">  Woordkunst</t>
  </si>
  <si>
    <t xml:space="preserve">  Dans</t>
  </si>
  <si>
    <t>Aantal financierbare leerlingen naar leeftijd en geslacht (1)</t>
  </si>
  <si>
    <t>12 - 17 jaar</t>
  </si>
  <si>
    <t>18 - 24 jaar</t>
  </si>
  <si>
    <t>25 - 44 jaar</t>
  </si>
  <si>
    <t>45 - 64 jaar</t>
  </si>
  <si>
    <t>vanaf 65 jaar</t>
  </si>
  <si>
    <t xml:space="preserve">   Muziek</t>
  </si>
  <si>
    <t xml:space="preserve">   Woordkunst</t>
  </si>
  <si>
    <t xml:space="preserve">   Dans</t>
  </si>
  <si>
    <t>(2) In de studierichtingen beeldende kunst en dans is de beginleeftijd 6 in plaats van 8 jaar.</t>
  </si>
  <si>
    <t>Percentage financierbare leerlingen naar leeftijd en geslacht</t>
  </si>
  <si>
    <t>Aantal financierbare</t>
  </si>
  <si>
    <t xml:space="preserve">Percentage </t>
  </si>
  <si>
    <t>Percentage</t>
  </si>
  <si>
    <t>leerlingen (1)</t>
  </si>
  <si>
    <t>jongeren (6) 8-17 jaar</t>
  </si>
  <si>
    <t>volwass. 18 jaar en +</t>
  </si>
  <si>
    <t>mannen</t>
  </si>
  <si>
    <t>vrouwen</t>
  </si>
  <si>
    <t>Aantal inschrijvingen</t>
  </si>
  <si>
    <t>Procentueel aandeel</t>
  </si>
  <si>
    <t xml:space="preserve">Instrumenten 'Jazz &amp; Lichte Muziek' </t>
  </si>
  <si>
    <t>meer dan één keer voor.</t>
  </si>
  <si>
    <t xml:space="preserve">Instrumenten 'Volksmuziek' </t>
  </si>
  <si>
    <t>SCHOOLBEVOLKING DEELTIJDS KUNSTONDERWIJS</t>
  </si>
  <si>
    <t>Verdeling van de financierbare leerlingen over studierichtingen en graden</t>
  </si>
  <si>
    <t>Aantal financierbare leerlingen naar leeftijd en geslacht</t>
  </si>
  <si>
    <t>Verdeling van de leerlingenpopulatie volgens soort instrument</t>
  </si>
  <si>
    <t>(6) 8 - 11 jaar (2)</t>
  </si>
  <si>
    <t>Aantal financierbare leerlingen per provincie en naar soort schoolbestuur</t>
  </si>
  <si>
    <t>Aantal financierbare leerlingen per provincie en naar soort schoolbestuur (1)</t>
  </si>
  <si>
    <t>Instrument volksmuziek diatonische accordeon</t>
  </si>
  <si>
    <t>Instrument volksmuziek doedelzak</t>
  </si>
  <si>
    <t>Instrument volksmuziek folkviool</t>
  </si>
  <si>
    <t>Instrument volksmuziek (folk)gitaar</t>
  </si>
  <si>
    <t>Instrument volksmuziek draailier</t>
  </si>
  <si>
    <t>Instrument volksmuziek hommel</t>
  </si>
  <si>
    <t>Schooljaar 2016-2017</t>
  </si>
  <si>
    <t>Tellingsdatum 1 februari 2017</t>
  </si>
  <si>
    <t>16dko_01</t>
  </si>
  <si>
    <t>16dko_02</t>
  </si>
  <si>
    <t>16dko_03</t>
  </si>
  <si>
    <t>16dko_04</t>
  </si>
  <si>
    <t>16dko_05</t>
  </si>
  <si>
    <t>Verdeling van de leerlingenpopulatie volgens soort Instrument (1)</t>
  </si>
  <si>
    <t>Klassieke Instrumenten</t>
  </si>
  <si>
    <t>Totaal alle gevolgde Instrumenten</t>
  </si>
  <si>
    <t xml:space="preserve">(1) In de opties 'algemene muziekleer' (lagere graad), 'Instrument' en 'samenspel' (middelbare en hogere graad) staat het vak Instrument </t>
  </si>
  <si>
    <t>en 6 Instrumenten 'volksmuziek'.</t>
  </si>
  <si>
    <t>Een leerling die meer dan één van deze opties volgt, volgt ook meer dan één keer het vak Instrument en komt in deze statistiek bijgevolg</t>
  </si>
  <si>
    <t>In totaal werd 66.719 keer gekozen voor een bepaald Instrument: de tabel geeft de verdeling weer van deze keuzes.</t>
  </si>
  <si>
    <t xml:space="preserve">op het programma. Er is keuze uit 79 soorten Instrument, waarvan 57 'klassieke' Instrumenten, 16 Instrumenten 'Jazz &amp; Lichte Muziek'. </t>
  </si>
  <si>
    <t>Instrument/Jazz &amp; Lichte Muziek Elektrische Gitaar</t>
  </si>
  <si>
    <t>Instrument/Jazz &amp; Lichte Muziek Piano/Keyboard</t>
  </si>
  <si>
    <t>Instrument/Jazz &amp; Lichte Muziek Slagwerk</t>
  </si>
  <si>
    <t>Instrument/Jazz &amp; Lichte Muziek Saxofoon</t>
  </si>
  <si>
    <t>Instrument/Jazz &amp; Lichte Muziek Basgitaar</t>
  </si>
  <si>
    <t>Instrument/Jazz &amp; Lichte Muziek Trompet</t>
  </si>
  <si>
    <t>Instrument/Jazz &amp; Lichte Muziek Contrabas</t>
  </si>
  <si>
    <t>Instrument/Jazz &amp; Lichte Muziek Trombone</t>
  </si>
  <si>
    <t>Instrument/Jazz &amp; Lichte Muziek Dwarsfluit</t>
  </si>
  <si>
    <t>Instrument/Jazz &amp; Lichte Muziek Akoestische Gitaar</t>
  </si>
  <si>
    <t>Instrument/Jazz &amp; Lichte Muziek Viool</t>
  </si>
  <si>
    <t>Instrument/Jazz &amp; Lichte Muziek Accordeon</t>
  </si>
  <si>
    <t>Instrument/Jazz &amp; Lichte Muziek Klarinet</t>
  </si>
  <si>
    <t>Instrument/Jazz &amp; Lichte Muziek Bugel</t>
  </si>
  <si>
    <t>Instrument/Jazz &amp; Lichte Muziek Tuba</t>
  </si>
  <si>
    <t>Instrument/Jazz &amp; Lichte Muziek Cornet</t>
  </si>
  <si>
    <t>Instrument Piano</t>
  </si>
  <si>
    <t>Instrument Gitaar</t>
  </si>
  <si>
    <t>Instrument Viool</t>
  </si>
  <si>
    <t>Instrument Slagwerk</t>
  </si>
  <si>
    <t>Instrument Dwarsfluit</t>
  </si>
  <si>
    <t>Instrument Altsaxofoon</t>
  </si>
  <si>
    <t>Instrument Klarinet</t>
  </si>
  <si>
    <t>Instrument Cello</t>
  </si>
  <si>
    <t>Instrument Trompet</t>
  </si>
  <si>
    <t>Instrument Accordeon</t>
  </si>
  <si>
    <t>Instrument Hobo</t>
  </si>
  <si>
    <t>Instrument Harp</t>
  </si>
  <si>
    <t>Instrument Orgel</t>
  </si>
  <si>
    <t>Instrument Blokfluit</t>
  </si>
  <si>
    <t>Instrument Saxofoon</t>
  </si>
  <si>
    <t>Instrument Trombone</t>
  </si>
  <si>
    <t>Instrument Hoorn</t>
  </si>
  <si>
    <t>Instrument Contrabas</t>
  </si>
  <si>
    <t>Instrument Altviool</t>
  </si>
  <si>
    <t>Instrument Fagot</t>
  </si>
  <si>
    <t>Instrument Cornet</t>
  </si>
  <si>
    <t>Instrument Bugel</t>
  </si>
  <si>
    <t>Instrument Tenorsaxofoon</t>
  </si>
  <si>
    <t>Instrument Eufonium</t>
  </si>
  <si>
    <t>Instrument Clavecimbel</t>
  </si>
  <si>
    <t>Instrument Gamba</t>
  </si>
  <si>
    <t>Instrument Sopraansaxofoon</t>
  </si>
  <si>
    <t>Instrument Tuba</t>
  </si>
  <si>
    <t>Instrument Basklarinet</t>
  </si>
  <si>
    <t>Instrument Bariton</t>
  </si>
  <si>
    <t>Instrument Beiaard</t>
  </si>
  <si>
    <t>Instrument Althoorn</t>
  </si>
  <si>
    <t>Instrument Luit</t>
  </si>
  <si>
    <t>Instrument Piccolo</t>
  </si>
  <si>
    <t>Instrument Engelse Hoorn</t>
  </si>
  <si>
    <t>Instrument Altfluit</t>
  </si>
  <si>
    <t>Instrument Traverso</t>
  </si>
  <si>
    <t>Instrument Bastuba</t>
  </si>
  <si>
    <t>Instrument Baritonsaxofoon</t>
  </si>
  <si>
    <t>Instrument Klarinet In Es</t>
  </si>
  <si>
    <t>Instrument Mandoline</t>
  </si>
  <si>
    <t>Instrument Saz</t>
  </si>
  <si>
    <t>Instrument Barokviool</t>
  </si>
  <si>
    <t>Instrument Ud</t>
  </si>
  <si>
    <t>Instrument Bandoneon</t>
  </si>
  <si>
    <t>Instrument Barokhobo</t>
  </si>
  <si>
    <t>Instrument Natuurhoorn</t>
  </si>
  <si>
    <t>Instrument Bastrombone</t>
  </si>
  <si>
    <t>Instrument Natuurtrompet</t>
  </si>
  <si>
    <t>Instrument Barokcello</t>
  </si>
  <si>
    <t>Instrument Basfluit</t>
  </si>
  <si>
    <t>Instrument Hobo D’Amore</t>
  </si>
  <si>
    <t>Instrument Altklarinet</t>
  </si>
  <si>
    <t>Instrument Barokmusette</t>
  </si>
  <si>
    <t>Instrument Barokaltviool</t>
  </si>
  <si>
    <t>Instrument Barokfagot</t>
  </si>
  <si>
    <t>Instrument Contrafagot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</si>
</sst>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\-0;&quot;-&quot;"/>
    <numFmt numFmtId="165" formatCode="#,##0;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20.75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3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3" fontId="4" fillId="1" borderId="4" applyBorder="0">
      <alignment/>
      <protection/>
    </xf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" fillId="1" borderId="8">
      <alignment horizontal="center" vertical="top" textRotation="90"/>
      <protection/>
    </xf>
    <xf numFmtId="0" fontId="44" fillId="30" borderId="0" applyNumberFormat="0" applyBorder="0" applyAlignment="0" applyProtection="0"/>
    <xf numFmtId="4" fontId="2" fillId="0" borderId="0" applyFont="0" applyFill="0" applyBorder="0" applyAlignment="0" applyProtection="0"/>
    <xf numFmtId="0" fontId="6" fillId="0" borderId="9">
      <alignment/>
      <protection/>
    </xf>
    <xf numFmtId="0" fontId="11" fillId="0" borderId="0">
      <alignment/>
      <protection/>
    </xf>
    <xf numFmtId="0" fontId="0" fillId="31" borderId="10" applyNumberFormat="0" applyFont="0" applyAlignment="0" applyProtection="0"/>
    <xf numFmtId="0" fontId="45" fillId="32" borderId="0" applyNumberFormat="0" applyBorder="0" applyAlignment="0" applyProtection="0"/>
    <xf numFmtId="167" fontId="0" fillId="0" borderId="0" applyFont="0" applyFill="0" applyBorder="0" applyAlignment="0" applyProtection="0"/>
    <xf numFmtId="10" fontId="0" fillId="0" borderId="0">
      <alignment/>
      <protection/>
    </xf>
    <xf numFmtId="170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9" applyBorder="0" applyAlignment="0">
      <protection/>
    </xf>
    <xf numFmtId="0" fontId="9" fillId="0" borderId="0">
      <alignment/>
      <protection/>
    </xf>
    <xf numFmtId="0" fontId="10" fillId="33" borderId="9" applyBorder="0">
      <alignment/>
      <protection/>
    </xf>
    <xf numFmtId="0" fontId="46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2" fillId="0" borderId="0" xfId="71" applyFont="1">
      <alignment/>
      <protection/>
    </xf>
    <xf numFmtId="0" fontId="13" fillId="0" borderId="0" xfId="71" applyFont="1">
      <alignment/>
      <protection/>
    </xf>
    <xf numFmtId="0" fontId="7" fillId="0" borderId="0" xfId="71" applyFont="1">
      <alignment/>
      <protection/>
    </xf>
    <xf numFmtId="164" fontId="15" fillId="0" borderId="4" xfId="74" applyNumberFormat="1" applyFont="1" applyBorder="1">
      <alignment/>
      <protection/>
    </xf>
    <xf numFmtId="0" fontId="16" fillId="0" borderId="0" xfId="74" applyFont="1" applyBorder="1">
      <alignment/>
      <protection/>
    </xf>
    <xf numFmtId="0" fontId="15" fillId="0" borderId="0" xfId="74" applyFont="1" applyBorder="1" applyAlignment="1">
      <alignment horizontal="right"/>
      <protection/>
    </xf>
    <xf numFmtId="165" fontId="15" fillId="0" borderId="0" xfId="74" applyNumberFormat="1" applyFont="1" applyBorder="1">
      <alignment/>
      <protection/>
    </xf>
    <xf numFmtId="2" fontId="15" fillId="0" borderId="0" xfId="69" applyNumberFormat="1" applyFont="1" applyBorder="1" applyAlignment="1">
      <alignment/>
    </xf>
    <xf numFmtId="0" fontId="16" fillId="0" borderId="0" xfId="74" applyFont="1" applyFill="1" applyBorder="1">
      <alignment/>
      <protection/>
    </xf>
    <xf numFmtId="3" fontId="15" fillId="0" borderId="0" xfId="73" applyNumberFormat="1" applyFont="1">
      <alignment/>
      <protection/>
    </xf>
    <xf numFmtId="0" fontId="16" fillId="0" borderId="0" xfId="74" applyFont="1">
      <alignment/>
      <protection/>
    </xf>
    <xf numFmtId="0" fontId="15" fillId="0" borderId="0" xfId="74" applyFont="1" applyBorder="1">
      <alignment/>
      <protection/>
    </xf>
    <xf numFmtId="0" fontId="16" fillId="0" borderId="12" xfId="74" applyFont="1" applyBorder="1" applyAlignment="1">
      <alignment horizontal="center" vertical="center" wrapText="1"/>
      <protection/>
    </xf>
    <xf numFmtId="0" fontId="16" fillId="0" borderId="13" xfId="74" applyFont="1" applyBorder="1" applyAlignment="1">
      <alignment horizontal="center" vertical="center" wrapText="1"/>
      <protection/>
    </xf>
    <xf numFmtId="0" fontId="16" fillId="0" borderId="14" xfId="74" applyFont="1" applyBorder="1" applyAlignment="1">
      <alignment horizontal="center" vertical="center" wrapText="1"/>
      <protection/>
    </xf>
    <xf numFmtId="0" fontId="16" fillId="0" borderId="0" xfId="74" applyFont="1" applyAlignment="1">
      <alignment horizontal="center" vertical="center"/>
      <protection/>
    </xf>
    <xf numFmtId="3" fontId="15" fillId="0" borderId="15" xfId="74" applyNumberFormat="1" applyFont="1" applyBorder="1" applyAlignment="1">
      <alignment horizontal="right" vertical="center" wrapText="1"/>
      <protection/>
    </xf>
    <xf numFmtId="2" fontId="15" fillId="0" borderId="4" xfId="74" applyNumberFormat="1" applyFont="1" applyBorder="1" applyAlignment="1">
      <alignment horizontal="right" vertical="center" wrapText="1"/>
      <protection/>
    </xf>
    <xf numFmtId="0" fontId="15" fillId="0" borderId="0" xfId="74" applyFont="1" applyAlignment="1">
      <alignment horizontal="centerContinuous"/>
      <protection/>
    </xf>
    <xf numFmtId="0" fontId="16" fillId="0" borderId="0" xfId="74" applyFont="1" applyAlignment="1">
      <alignment horizontal="centerContinuous"/>
      <protection/>
    </xf>
    <xf numFmtId="3" fontId="15" fillId="0" borderId="0" xfId="73" applyNumberFormat="1" applyFont="1" applyAlignment="1">
      <alignment horizontal="centerContinuous"/>
      <protection/>
    </xf>
    <xf numFmtId="0" fontId="16" fillId="0" borderId="16" xfId="74" applyFont="1" applyBorder="1">
      <alignment/>
      <protection/>
    </xf>
    <xf numFmtId="0" fontId="16" fillId="0" borderId="17" xfId="74" applyFont="1" applyBorder="1" applyAlignment="1">
      <alignment horizontal="centerContinuous"/>
      <protection/>
    </xf>
    <xf numFmtId="0" fontId="16" fillId="0" borderId="18" xfId="74" applyFont="1" applyBorder="1" applyAlignment="1">
      <alignment horizontal="centerContinuous"/>
      <protection/>
    </xf>
    <xf numFmtId="0" fontId="16" fillId="0" borderId="19" xfId="74" applyFont="1" applyBorder="1">
      <alignment/>
      <protection/>
    </xf>
    <xf numFmtId="0" fontId="16" fillId="0" borderId="20" xfId="74" applyFont="1" applyBorder="1" applyAlignment="1">
      <alignment horizontal="centerContinuous"/>
      <protection/>
    </xf>
    <xf numFmtId="0" fontId="16" fillId="0" borderId="21" xfId="74" applyFont="1" applyBorder="1" applyAlignment="1">
      <alignment horizontal="center"/>
      <protection/>
    </xf>
    <xf numFmtId="0" fontId="16" fillId="0" borderId="21" xfId="74" applyFont="1" applyBorder="1" applyAlignment="1">
      <alignment horizontal="centerContinuous"/>
      <protection/>
    </xf>
    <xf numFmtId="0" fontId="16" fillId="0" borderId="22" xfId="74" applyFont="1" applyBorder="1">
      <alignment/>
      <protection/>
    </xf>
    <xf numFmtId="0" fontId="15" fillId="0" borderId="0" xfId="74" applyFont="1">
      <alignment/>
      <protection/>
    </xf>
    <xf numFmtId="0" fontId="15" fillId="0" borderId="23" xfId="74" applyFont="1" applyBorder="1" applyAlignment="1">
      <alignment horizontal="right"/>
      <protection/>
    </xf>
    <xf numFmtId="3" fontId="15" fillId="0" borderId="0" xfId="74" applyNumberFormat="1" applyFont="1" applyBorder="1">
      <alignment/>
      <protection/>
    </xf>
    <xf numFmtId="9" fontId="15" fillId="0" borderId="0" xfId="74" applyNumberFormat="1" applyFont="1" applyBorder="1">
      <alignment/>
      <protection/>
    </xf>
    <xf numFmtId="3" fontId="16" fillId="0" borderId="0" xfId="73" applyNumberFormat="1" applyFont="1">
      <alignment/>
      <protection/>
    </xf>
    <xf numFmtId="3" fontId="16" fillId="0" borderId="0" xfId="72" applyNumberFormat="1" applyFont="1">
      <alignment/>
      <protection/>
    </xf>
    <xf numFmtId="3" fontId="16" fillId="0" borderId="0" xfId="72" applyNumberFormat="1" applyFont="1" applyBorder="1">
      <alignment/>
      <protection/>
    </xf>
    <xf numFmtId="0" fontId="17" fillId="0" borderId="0" xfId="0" applyFont="1" applyAlignment="1">
      <alignment/>
    </xf>
    <xf numFmtId="3" fontId="15" fillId="0" borderId="0" xfId="72" applyNumberFormat="1" applyFont="1" applyAlignment="1">
      <alignment horizontal="centerContinuous"/>
      <protection/>
    </xf>
    <xf numFmtId="3" fontId="15" fillId="0" borderId="0" xfId="72" applyNumberFormat="1" applyFont="1" applyBorder="1" applyAlignment="1">
      <alignment horizontal="centerContinuous"/>
      <protection/>
    </xf>
    <xf numFmtId="3" fontId="16" fillId="0" borderId="0" xfId="72" applyNumberFormat="1" applyFont="1" applyAlignment="1">
      <alignment horizontal="right"/>
      <protection/>
    </xf>
    <xf numFmtId="0" fontId="16" fillId="0" borderId="0" xfId="72" applyFont="1" applyAlignment="1">
      <alignment horizontal="right"/>
      <protection/>
    </xf>
    <xf numFmtId="3" fontId="16" fillId="0" borderId="0" xfId="72" applyNumberFormat="1" applyFont="1" applyBorder="1" applyAlignment="1">
      <alignment horizontal="right"/>
      <protection/>
    </xf>
    <xf numFmtId="3" fontId="16" fillId="0" borderId="24" xfId="72" applyNumberFormat="1" applyFont="1" applyBorder="1">
      <alignment/>
      <protection/>
    </xf>
    <xf numFmtId="3" fontId="16" fillId="0" borderId="18" xfId="72" applyNumberFormat="1" applyFont="1" applyBorder="1" applyAlignment="1">
      <alignment horizontal="centerContinuous"/>
      <protection/>
    </xf>
    <xf numFmtId="3" fontId="16" fillId="0" borderId="24" xfId="72" applyNumberFormat="1" applyFont="1" applyBorder="1" applyAlignment="1">
      <alignment horizontal="centerContinuous"/>
      <protection/>
    </xf>
    <xf numFmtId="3" fontId="16" fillId="0" borderId="19" xfId="72" applyNumberFormat="1" applyFont="1" applyBorder="1">
      <alignment/>
      <protection/>
    </xf>
    <xf numFmtId="3" fontId="16" fillId="0" borderId="25" xfId="72" applyNumberFormat="1" applyFont="1" applyBorder="1" applyAlignment="1">
      <alignment horizontal="right"/>
      <protection/>
    </xf>
    <xf numFmtId="3" fontId="16" fillId="0" borderId="26" xfId="72" applyNumberFormat="1" applyFont="1" applyBorder="1" applyAlignment="1">
      <alignment horizontal="right"/>
      <protection/>
    </xf>
    <xf numFmtId="164" fontId="16" fillId="0" borderId="22" xfId="72" applyNumberFormat="1" applyFont="1" applyBorder="1">
      <alignment/>
      <protection/>
    </xf>
    <xf numFmtId="164" fontId="16" fillId="0" borderId="0" xfId="72" applyNumberFormat="1" applyFont="1" applyBorder="1">
      <alignment/>
      <protection/>
    </xf>
    <xf numFmtId="3" fontId="15" fillId="0" borderId="0" xfId="72" applyNumberFormat="1" applyFont="1">
      <alignment/>
      <protection/>
    </xf>
    <xf numFmtId="165" fontId="16" fillId="0" borderId="0" xfId="72" applyNumberFormat="1" applyFont="1" applyBorder="1">
      <alignment/>
      <protection/>
    </xf>
    <xf numFmtId="165" fontId="16" fillId="0" borderId="22" xfId="72" applyNumberFormat="1" applyFont="1" applyBorder="1">
      <alignment/>
      <protection/>
    </xf>
    <xf numFmtId="3" fontId="15" fillId="0" borderId="0" xfId="72" applyNumberFormat="1" applyFont="1" applyAlignment="1">
      <alignment horizontal="right"/>
      <protection/>
    </xf>
    <xf numFmtId="165" fontId="15" fillId="0" borderId="4" xfId="72" applyNumberFormat="1" applyFont="1" applyBorder="1">
      <alignment/>
      <protection/>
    </xf>
    <xf numFmtId="165" fontId="15" fillId="0" borderId="27" xfId="72" applyNumberFormat="1" applyFont="1" applyBorder="1">
      <alignment/>
      <protection/>
    </xf>
    <xf numFmtId="165" fontId="16" fillId="0" borderId="22" xfId="72" applyNumberFormat="1" applyFont="1" applyBorder="1" applyAlignment="1">
      <alignment horizontal="right"/>
      <protection/>
    </xf>
    <xf numFmtId="165" fontId="16" fillId="0" borderId="0" xfId="72" applyNumberFormat="1" applyFont="1" applyBorder="1" applyAlignment="1">
      <alignment horizontal="right"/>
      <protection/>
    </xf>
    <xf numFmtId="3" fontId="16" fillId="0" borderId="0" xfId="72" applyNumberFormat="1" applyFont="1" applyAlignment="1">
      <alignment horizontal="left"/>
      <protection/>
    </xf>
    <xf numFmtId="3" fontId="15" fillId="0" borderId="0" xfId="72" applyNumberFormat="1" applyFont="1" applyAlignment="1">
      <alignment horizontal="right" wrapText="1"/>
      <protection/>
    </xf>
    <xf numFmtId="165" fontId="15" fillId="0" borderId="4" xfId="72" applyNumberFormat="1" applyFont="1" applyBorder="1" applyAlignment="1">
      <alignment horizontal="right"/>
      <protection/>
    </xf>
    <xf numFmtId="165" fontId="15" fillId="0" borderId="27" xfId="72" applyNumberFormat="1" applyFont="1" applyBorder="1" applyAlignment="1">
      <alignment horizontal="right"/>
      <protection/>
    </xf>
    <xf numFmtId="165" fontId="15" fillId="0" borderId="22" xfId="72" applyNumberFormat="1" applyFont="1" applyBorder="1" applyAlignment="1">
      <alignment horizontal="right"/>
      <protection/>
    </xf>
    <xf numFmtId="165" fontId="15" fillId="0" borderId="0" xfId="72" applyNumberFormat="1" applyFont="1" applyBorder="1" applyAlignment="1">
      <alignment horizontal="right"/>
      <protection/>
    </xf>
    <xf numFmtId="3" fontId="15" fillId="0" borderId="0" xfId="73" applyNumberFormat="1" applyFont="1" applyBorder="1">
      <alignment/>
      <protection/>
    </xf>
    <xf numFmtId="3" fontId="16" fillId="0" borderId="0" xfId="73" applyNumberFormat="1" applyFont="1" applyBorder="1">
      <alignment/>
      <protection/>
    </xf>
    <xf numFmtId="0" fontId="16" fillId="0" borderId="24" xfId="74" applyFont="1" applyBorder="1" applyAlignment="1">
      <alignment vertical="center"/>
      <protection/>
    </xf>
    <xf numFmtId="0" fontId="16" fillId="0" borderId="18" xfId="74" applyFont="1" applyBorder="1" applyAlignment="1">
      <alignment horizontal="center" vertical="center"/>
      <protection/>
    </xf>
    <xf numFmtId="0" fontId="16" fillId="0" borderId="0" xfId="74" applyFont="1" applyBorder="1" applyAlignment="1">
      <alignment vertical="center"/>
      <protection/>
    </xf>
    <xf numFmtId="0" fontId="16" fillId="0" borderId="27" xfId="74" applyFont="1" applyBorder="1">
      <alignment/>
      <protection/>
    </xf>
    <xf numFmtId="0" fontId="16" fillId="0" borderId="4" xfId="74" applyFont="1" applyBorder="1" applyAlignment="1">
      <alignment horizontal="center"/>
      <protection/>
    </xf>
    <xf numFmtId="164" fontId="16" fillId="0" borderId="22" xfId="74" applyNumberFormat="1" applyFont="1" applyBorder="1">
      <alignment/>
      <protection/>
    </xf>
    <xf numFmtId="0" fontId="15" fillId="0" borderId="0" xfId="74" applyFont="1" applyAlignment="1">
      <alignment horizontal="right"/>
      <protection/>
    </xf>
    <xf numFmtId="0" fontId="16" fillId="0" borderId="0" xfId="74" applyFont="1" applyAlignment="1">
      <alignment horizontal="right"/>
      <protection/>
    </xf>
    <xf numFmtId="3" fontId="15" fillId="0" borderId="0" xfId="73" applyNumberFormat="1" applyFont="1" applyAlignment="1">
      <alignment horizontal="right"/>
      <protection/>
    </xf>
    <xf numFmtId="164" fontId="15" fillId="0" borderId="22" xfId="74" applyNumberFormat="1" applyFont="1" applyBorder="1">
      <alignment/>
      <protection/>
    </xf>
    <xf numFmtId="3" fontId="16" fillId="0" borderId="0" xfId="73" applyNumberFormat="1" applyFont="1" applyAlignment="1">
      <alignment horizontal="centerContinuous"/>
      <protection/>
    </xf>
    <xf numFmtId="3" fontId="16" fillId="0" borderId="0" xfId="73" applyNumberFormat="1" applyFont="1" applyBorder="1" applyAlignment="1">
      <alignment horizontal="centerContinuous"/>
      <protection/>
    </xf>
    <xf numFmtId="3" fontId="16" fillId="0" borderId="24" xfId="73" applyNumberFormat="1" applyFont="1" applyBorder="1">
      <alignment/>
      <protection/>
    </xf>
    <xf numFmtId="3" fontId="16" fillId="0" borderId="18" xfId="73" applyNumberFormat="1" applyFont="1" applyBorder="1" applyAlignment="1">
      <alignment horizontal="centerContinuous"/>
      <protection/>
    </xf>
    <xf numFmtId="3" fontId="16" fillId="0" borderId="24" xfId="73" applyNumberFormat="1" applyFont="1" applyBorder="1" applyAlignment="1">
      <alignment horizontal="centerContinuous"/>
      <protection/>
    </xf>
    <xf numFmtId="3" fontId="16" fillId="0" borderId="19" xfId="73" applyNumberFormat="1" applyFont="1" applyBorder="1">
      <alignment/>
      <protection/>
    </xf>
    <xf numFmtId="3" fontId="16" fillId="0" borderId="25" xfId="73" applyNumberFormat="1" applyFont="1" applyBorder="1" applyAlignment="1">
      <alignment horizontal="right"/>
      <protection/>
    </xf>
    <xf numFmtId="3" fontId="16" fillId="0" borderId="26" xfId="73" applyNumberFormat="1" applyFont="1" applyBorder="1" applyAlignment="1">
      <alignment horizontal="right"/>
      <protection/>
    </xf>
    <xf numFmtId="3" fontId="16" fillId="0" borderId="4" xfId="73" applyNumberFormat="1" applyFont="1" applyBorder="1">
      <alignment/>
      <protection/>
    </xf>
    <xf numFmtId="3" fontId="16" fillId="0" borderId="27" xfId="73" applyNumberFormat="1" applyFont="1" applyBorder="1">
      <alignment/>
      <protection/>
    </xf>
    <xf numFmtId="3" fontId="16" fillId="0" borderId="28" xfId="73" applyNumberFormat="1" applyFont="1" applyBorder="1">
      <alignment/>
      <protection/>
    </xf>
    <xf numFmtId="3" fontId="15" fillId="0" borderId="22" xfId="73" applyNumberFormat="1" applyFont="1" applyBorder="1">
      <alignment/>
      <protection/>
    </xf>
    <xf numFmtId="3" fontId="16" fillId="0" borderId="23" xfId="73" applyNumberFormat="1" applyFont="1" applyBorder="1">
      <alignment/>
      <protection/>
    </xf>
    <xf numFmtId="165" fontId="16" fillId="0" borderId="23" xfId="73" applyNumberFormat="1" applyFont="1" applyBorder="1">
      <alignment/>
      <protection/>
    </xf>
    <xf numFmtId="165" fontId="16" fillId="0" borderId="0" xfId="73" applyNumberFormat="1" applyFont="1" applyBorder="1">
      <alignment/>
      <protection/>
    </xf>
    <xf numFmtId="165" fontId="16" fillId="0" borderId="22" xfId="73" applyNumberFormat="1" applyFont="1" applyBorder="1">
      <alignment/>
      <protection/>
    </xf>
    <xf numFmtId="165" fontId="16" fillId="0" borderId="19" xfId="73" applyNumberFormat="1" applyFont="1" applyBorder="1">
      <alignment/>
      <protection/>
    </xf>
    <xf numFmtId="3" fontId="15" fillId="0" borderId="0" xfId="73" applyNumberFormat="1" applyFont="1" applyBorder="1" applyAlignment="1">
      <alignment horizontal="right"/>
      <protection/>
    </xf>
    <xf numFmtId="165" fontId="15" fillId="0" borderId="4" xfId="73" applyNumberFormat="1" applyFont="1" applyBorder="1" applyAlignment="1">
      <alignment horizontal="right"/>
      <protection/>
    </xf>
    <xf numFmtId="165" fontId="15" fillId="0" borderId="27" xfId="73" applyNumberFormat="1" applyFont="1" applyBorder="1" applyAlignment="1">
      <alignment horizontal="right"/>
      <protection/>
    </xf>
    <xf numFmtId="165" fontId="15" fillId="0" borderId="28" xfId="73" applyNumberFormat="1" applyFont="1" applyBorder="1" applyAlignment="1">
      <alignment horizontal="right"/>
      <protection/>
    </xf>
    <xf numFmtId="165" fontId="15" fillId="0" borderId="0" xfId="73" applyNumberFormat="1" applyFont="1" applyBorder="1" applyAlignment="1">
      <alignment horizontal="right"/>
      <protection/>
    </xf>
    <xf numFmtId="165" fontId="15" fillId="0" borderId="22" xfId="73" applyNumberFormat="1" applyFont="1" applyBorder="1">
      <alignment/>
      <protection/>
    </xf>
    <xf numFmtId="165" fontId="15" fillId="0" borderId="0" xfId="73" applyNumberFormat="1" applyFont="1" applyBorder="1">
      <alignment/>
      <protection/>
    </xf>
    <xf numFmtId="165" fontId="15" fillId="0" borderId="22" xfId="73" applyNumberFormat="1" applyFont="1" applyBorder="1" applyAlignment="1">
      <alignment horizontal="right"/>
      <protection/>
    </xf>
    <xf numFmtId="165" fontId="15" fillId="0" borderId="23" xfId="73" applyNumberFormat="1" applyFont="1" applyBorder="1" applyAlignment="1">
      <alignment horizontal="right"/>
      <protection/>
    </xf>
    <xf numFmtId="0" fontId="7" fillId="0" borderId="0" xfId="71" applyFont="1">
      <alignment/>
      <protection/>
    </xf>
    <xf numFmtId="0" fontId="15" fillId="0" borderId="14" xfId="74" applyFont="1" applyBorder="1" applyAlignment="1">
      <alignment horizontal="center" vertical="center" wrapText="1"/>
      <protection/>
    </xf>
    <xf numFmtId="3" fontId="16" fillId="0" borderId="22" xfId="73" applyNumberFormat="1" applyFont="1" applyBorder="1">
      <alignment/>
      <protection/>
    </xf>
    <xf numFmtId="3" fontId="16" fillId="0" borderId="21" xfId="73" applyNumberFormat="1" applyFont="1" applyBorder="1">
      <alignment/>
      <protection/>
    </xf>
    <xf numFmtId="165" fontId="16" fillId="0" borderId="21" xfId="73" applyNumberFormat="1" applyFont="1" applyBorder="1">
      <alignment/>
      <protection/>
    </xf>
    <xf numFmtId="3" fontId="16" fillId="0" borderId="29" xfId="74" applyNumberFormat="1" applyFont="1" applyBorder="1">
      <alignment/>
      <protection/>
    </xf>
    <xf numFmtId="3" fontId="16" fillId="0" borderId="29" xfId="74" applyNumberFormat="1" applyFont="1" applyBorder="1" applyAlignment="1">
      <alignment horizontal="right" vertical="center"/>
      <protection/>
    </xf>
    <xf numFmtId="165" fontId="16" fillId="0" borderId="29" xfId="74" applyNumberFormat="1" applyFont="1" applyBorder="1">
      <alignment/>
      <protection/>
    </xf>
    <xf numFmtId="0" fontId="16" fillId="0" borderId="29" xfId="74" applyFont="1" applyBorder="1">
      <alignment/>
      <protection/>
    </xf>
    <xf numFmtId="165" fontId="16" fillId="0" borderId="20" xfId="74" applyNumberFormat="1" applyFont="1" applyBorder="1">
      <alignment/>
      <protection/>
    </xf>
    <xf numFmtId="165" fontId="16" fillId="0" borderId="15" xfId="74" applyNumberFormat="1" applyFont="1" applyBorder="1">
      <alignment/>
      <protection/>
    </xf>
    <xf numFmtId="0" fontId="16" fillId="0" borderId="0" xfId="74" applyFont="1" applyBorder="1" applyAlignment="1">
      <alignment/>
      <protection/>
    </xf>
    <xf numFmtId="167" fontId="16" fillId="0" borderId="22" xfId="69" applyNumberFormat="1" applyFont="1" applyBorder="1" applyAlignment="1">
      <alignment/>
    </xf>
    <xf numFmtId="165" fontId="15" fillId="0" borderId="22" xfId="74" applyNumberFormat="1" applyFont="1" applyBorder="1">
      <alignment/>
      <protection/>
    </xf>
    <xf numFmtId="167" fontId="15" fillId="0" borderId="22" xfId="69" applyNumberFormat="1" applyFont="1" applyBorder="1" applyAlignment="1">
      <alignment/>
    </xf>
    <xf numFmtId="167" fontId="15" fillId="0" borderId="0" xfId="69" applyNumberFormat="1" applyFont="1" applyBorder="1" applyAlignment="1">
      <alignment/>
    </xf>
    <xf numFmtId="166" fontId="16" fillId="0" borderId="29" xfId="74" applyNumberFormat="1" applyFont="1" applyBorder="1">
      <alignment/>
      <protection/>
    </xf>
    <xf numFmtId="166" fontId="16" fillId="0" borderId="0" xfId="74" applyNumberFormat="1" applyFont="1" applyBorder="1">
      <alignment/>
      <protection/>
    </xf>
    <xf numFmtId="165" fontId="16" fillId="0" borderId="22" xfId="74" applyNumberFormat="1" applyFont="1" applyBorder="1">
      <alignment/>
      <protection/>
    </xf>
    <xf numFmtId="3" fontId="16" fillId="0" borderId="22" xfId="74" applyNumberFormat="1" applyFont="1" applyBorder="1">
      <alignment/>
      <protection/>
    </xf>
    <xf numFmtId="1" fontId="16" fillId="0" borderId="22" xfId="74" applyNumberFormat="1" applyFont="1" applyBorder="1">
      <alignment/>
      <protection/>
    </xf>
    <xf numFmtId="165" fontId="15" fillId="0" borderId="29" xfId="74" applyNumberFormat="1" applyFont="1" applyBorder="1">
      <alignment/>
      <protection/>
    </xf>
    <xf numFmtId="166" fontId="16" fillId="0" borderId="22" xfId="74" applyNumberFormat="1" applyFont="1" applyBorder="1">
      <alignment/>
      <protection/>
    </xf>
    <xf numFmtId="3" fontId="16" fillId="0" borderId="21" xfId="72" applyNumberFormat="1" applyFont="1" applyBorder="1">
      <alignment/>
      <protection/>
    </xf>
    <xf numFmtId="3" fontId="16" fillId="0" borderId="22" xfId="72" applyNumberFormat="1" applyFont="1" applyBorder="1">
      <alignment/>
      <protection/>
    </xf>
    <xf numFmtId="165" fontId="15" fillId="0" borderId="15" xfId="74" applyNumberFormat="1" applyFont="1" applyBorder="1">
      <alignment/>
      <protection/>
    </xf>
    <xf numFmtId="167" fontId="15" fillId="0" borderId="4" xfId="69" applyNumberFormat="1" applyFont="1" applyBorder="1" applyAlignment="1">
      <alignment/>
    </xf>
    <xf numFmtId="167" fontId="15" fillId="0" borderId="29" xfId="69" applyNumberFormat="1" applyFont="1" applyBorder="1" applyAlignment="1">
      <alignment/>
    </xf>
    <xf numFmtId="165" fontId="16" fillId="0" borderId="23" xfId="72" applyNumberFormat="1" applyFont="1" applyBorder="1">
      <alignment/>
      <protection/>
    </xf>
    <xf numFmtId="0" fontId="15" fillId="0" borderId="23" xfId="74" applyFont="1" applyBorder="1" applyAlignment="1">
      <alignment horizontal="right" vertical="center" wrapText="1"/>
      <protection/>
    </xf>
    <xf numFmtId="3" fontId="15" fillId="0" borderId="0" xfId="72" applyNumberFormat="1" applyFont="1" applyAlignment="1">
      <alignment horizontal="center"/>
      <protection/>
    </xf>
    <xf numFmtId="0" fontId="15" fillId="0" borderId="0" xfId="74" applyFont="1" applyBorder="1" applyAlignment="1">
      <alignment horizontal="center"/>
      <protection/>
    </xf>
    <xf numFmtId="3" fontId="15" fillId="0" borderId="0" xfId="72" applyNumberFormat="1" applyFont="1" applyBorder="1" applyAlignment="1">
      <alignment horizontal="center"/>
      <protection/>
    </xf>
    <xf numFmtId="0" fontId="16" fillId="0" borderId="0" xfId="74" applyFont="1" applyBorder="1" applyAlignment="1">
      <alignment horizontal="left"/>
      <protection/>
    </xf>
    <xf numFmtId="0" fontId="16" fillId="0" borderId="0" xfId="74" applyFont="1" applyBorder="1" applyAlignment="1">
      <alignment horizontal="left" vertical="center"/>
      <protection/>
    </xf>
    <xf numFmtId="10" fontId="16" fillId="0" borderId="22" xfId="69" applyNumberFormat="1" applyFont="1" applyBorder="1" applyAlignment="1">
      <alignment/>
    </xf>
  </cellXfs>
  <cellStyles count="6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rmal_data" xfId="62"/>
    <cellStyle name="Notitie" xfId="63"/>
    <cellStyle name="Ongeldig" xfId="64"/>
    <cellStyle name="perc1nul" xfId="65"/>
    <cellStyle name="perc2nul" xfId="66"/>
    <cellStyle name="perc3nul" xfId="67"/>
    <cellStyle name="perc4" xfId="68"/>
    <cellStyle name="Percent" xfId="69"/>
    <cellStyle name="Standaard 2" xfId="70"/>
    <cellStyle name="Standaard__inhoudsopgave_NIET PUBLICEREN" xfId="71"/>
    <cellStyle name="Standaard_09dkole" xfId="72"/>
    <cellStyle name="Standaard_09finpernet" xfId="73"/>
    <cellStyle name="Standaard_dko9900" xfId="74"/>
    <cellStyle name="Subtotaal" xfId="75"/>
    <cellStyle name="Titel" xfId="76"/>
    <cellStyle name="Totaal" xfId="77"/>
    <cellStyle name="Uitvoer" xfId="78"/>
    <cellStyle name="Currency" xfId="79"/>
    <cellStyle name="Currency [0]" xfId="80"/>
    <cellStyle name="Verklarende tekst" xfId="81"/>
    <cellStyle name="Waarschuwingsteks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Verdeling van de leerlingenpopulatie volgens soort instrument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Instrument Piano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Instrument Dwarsfluit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Instrument Piano</c:v>
              </c:pt>
              <c:pt idx="1">
                <c:v>Instrument Gitaar</c:v>
              </c:pt>
              <c:pt idx="2">
                <c:v>Instrument Dwarsfluit</c:v>
              </c:pt>
              <c:pt idx="3">
                <c:v>Instrument Viool</c:v>
              </c:pt>
              <c:pt idx="4">
                <c:v>Instrument Saxofoon</c:v>
              </c:pt>
              <c:pt idx="5">
                <c:v>25 andere instrumenten</c:v>
              </c:pt>
            </c:strLit>
          </c:cat>
          <c:val>
            <c:numLit>
              <c:ptCount val="6"/>
              <c:pt idx="0">
                <c:v>17577</c:v>
              </c:pt>
              <c:pt idx="1">
                <c:v>8449</c:v>
              </c:pt>
              <c:pt idx="2">
                <c:v>7310</c:v>
              </c:pt>
              <c:pt idx="3">
                <c:v>4207</c:v>
              </c:pt>
              <c:pt idx="4">
                <c:v>4064</c:v>
              </c:pt>
              <c:pt idx="5">
                <c:v>16300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2</xdr:col>
      <xdr:colOff>1752600</xdr:colOff>
      <xdr:row>83</xdr:row>
      <xdr:rowOff>0</xdr:rowOff>
    </xdr:to>
    <xdr:graphicFrame>
      <xdr:nvGraphicFramePr>
        <xdr:cNvPr id="1" name="Grafiek 1"/>
        <xdr:cNvGraphicFramePr/>
      </xdr:nvGraphicFramePr>
      <xdr:xfrm>
        <a:off x="0" y="14430375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1.8515625" style="0" customWidth="1"/>
  </cols>
  <sheetData>
    <row r="1" spans="1:2" ht="13.5">
      <c r="A1" s="1" t="s">
        <v>52</v>
      </c>
      <c r="B1" s="2"/>
    </row>
    <row r="2" spans="1:2" ht="13.5">
      <c r="A2" s="2"/>
      <c r="B2" s="2"/>
    </row>
    <row r="3" spans="1:2" ht="12.75">
      <c r="A3" s="103" t="s">
        <v>67</v>
      </c>
      <c r="B3" s="103" t="s">
        <v>57</v>
      </c>
    </row>
    <row r="4" spans="1:2" ht="12.75">
      <c r="A4" s="103" t="s">
        <v>68</v>
      </c>
      <c r="B4" s="3" t="s">
        <v>53</v>
      </c>
    </row>
    <row r="5" spans="1:2" ht="12.75">
      <c r="A5" s="103" t="s">
        <v>69</v>
      </c>
      <c r="B5" s="3" t="s">
        <v>54</v>
      </c>
    </row>
    <row r="6" spans="1:2" ht="12.75">
      <c r="A6" s="103" t="s">
        <v>70</v>
      </c>
      <c r="B6" s="3" t="s">
        <v>38</v>
      </c>
    </row>
    <row r="7" spans="1:2" ht="12.75">
      <c r="A7" s="103" t="s">
        <v>71</v>
      </c>
      <c r="B7" s="3" t="s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32" sqref="A32"/>
    </sheetView>
  </sheetViews>
  <sheetFormatPr defaultColWidth="9.140625" defaultRowHeight="12" customHeight="1"/>
  <cols>
    <col min="1" max="1" width="32.00390625" style="34" customWidth="1"/>
    <col min="2" max="2" width="7.421875" style="34" customWidth="1"/>
    <col min="3" max="4" width="7.421875" style="66" customWidth="1"/>
    <col min="5" max="5" width="7.421875" style="34" customWidth="1"/>
    <col min="6" max="7" width="7.421875" style="66" customWidth="1"/>
    <col min="8" max="8" width="7.421875" style="34" customWidth="1"/>
    <col min="9" max="10" width="7.421875" style="66" customWidth="1"/>
    <col min="11" max="11" width="7.7109375" style="34" customWidth="1"/>
    <col min="12" max="13" width="7.7109375" style="66" customWidth="1"/>
    <col min="14" max="14" width="6.421875" style="34" customWidth="1"/>
    <col min="15" max="16384" width="9.140625" style="34" customWidth="1"/>
  </cols>
  <sheetData>
    <row r="1" spans="1:12" ht="12" customHeight="1">
      <c r="A1" s="10" t="s">
        <v>65</v>
      </c>
      <c r="B1" s="10"/>
      <c r="C1" s="65"/>
      <c r="E1" s="10"/>
      <c r="F1" s="65"/>
      <c r="H1" s="10"/>
      <c r="I1" s="65"/>
      <c r="K1" s="10"/>
      <c r="L1" s="65"/>
    </row>
    <row r="2" spans="1:13" ht="12" customHeight="1">
      <c r="A2" s="21" t="s">
        <v>0</v>
      </c>
      <c r="B2" s="77"/>
      <c r="C2" s="78"/>
      <c r="D2" s="78"/>
      <c r="E2" s="77"/>
      <c r="F2" s="78"/>
      <c r="G2" s="78"/>
      <c r="H2" s="77"/>
      <c r="I2" s="78"/>
      <c r="J2" s="78"/>
      <c r="K2" s="77"/>
      <c r="L2" s="78"/>
      <c r="M2" s="78"/>
    </row>
    <row r="3" spans="1:13" ht="12" customHeight="1">
      <c r="A3" s="77"/>
      <c r="B3" s="77"/>
      <c r="C3" s="78"/>
      <c r="D3" s="78"/>
      <c r="E3" s="77"/>
      <c r="F3" s="78"/>
      <c r="G3" s="78"/>
      <c r="H3" s="77"/>
      <c r="I3" s="78"/>
      <c r="J3" s="78"/>
      <c r="K3" s="77"/>
      <c r="L3" s="78"/>
      <c r="M3" s="78"/>
    </row>
    <row r="4" spans="1:13" ht="12" customHeight="1">
      <c r="A4" s="21" t="s">
        <v>58</v>
      </c>
      <c r="B4" s="77"/>
      <c r="C4" s="78"/>
      <c r="D4" s="78"/>
      <c r="E4" s="77"/>
      <c r="F4" s="78"/>
      <c r="G4" s="78"/>
      <c r="H4" s="77"/>
      <c r="I4" s="78"/>
      <c r="J4" s="78"/>
      <c r="K4" s="77"/>
      <c r="L4" s="78"/>
      <c r="M4" s="78"/>
    </row>
    <row r="5" spans="1:13" ht="12" customHeight="1">
      <c r="A5" s="21" t="s">
        <v>66</v>
      </c>
      <c r="B5" s="77"/>
      <c r="C5" s="78"/>
      <c r="D5" s="78"/>
      <c r="E5" s="77"/>
      <c r="F5" s="78"/>
      <c r="G5" s="78"/>
      <c r="H5" s="77"/>
      <c r="I5" s="78"/>
      <c r="J5" s="78"/>
      <c r="K5" s="77"/>
      <c r="L5" s="78"/>
      <c r="M5" s="78"/>
    </row>
    <row r="6" ht="12" customHeight="1" thickBot="1"/>
    <row r="7" spans="1:13" s="66" customFormat="1" ht="12" customHeight="1">
      <c r="A7" s="79"/>
      <c r="B7" s="80" t="s">
        <v>1</v>
      </c>
      <c r="C7" s="81"/>
      <c r="D7" s="81"/>
      <c r="E7" s="80" t="s">
        <v>2</v>
      </c>
      <c r="F7" s="81"/>
      <c r="G7" s="81"/>
      <c r="H7" s="80" t="s">
        <v>3</v>
      </c>
      <c r="I7" s="81"/>
      <c r="J7" s="81"/>
      <c r="K7" s="80" t="s">
        <v>4</v>
      </c>
      <c r="L7" s="81"/>
      <c r="M7" s="81"/>
    </row>
    <row r="8" spans="1:13" ht="12" customHeight="1">
      <c r="A8" s="82"/>
      <c r="B8" s="83" t="s">
        <v>5</v>
      </c>
      <c r="C8" s="84" t="s">
        <v>6</v>
      </c>
      <c r="D8" s="84" t="s">
        <v>7</v>
      </c>
      <c r="E8" s="83" t="s">
        <v>5</v>
      </c>
      <c r="F8" s="84" t="s">
        <v>6</v>
      </c>
      <c r="G8" s="84" t="s">
        <v>7</v>
      </c>
      <c r="H8" s="83" t="s">
        <v>5</v>
      </c>
      <c r="I8" s="84" t="s">
        <v>6</v>
      </c>
      <c r="J8" s="84" t="s">
        <v>7</v>
      </c>
      <c r="K8" s="83" t="s">
        <v>5</v>
      </c>
      <c r="L8" s="84" t="s">
        <v>6</v>
      </c>
      <c r="M8" s="84" t="s">
        <v>7</v>
      </c>
    </row>
    <row r="9" spans="2:11" ht="12" customHeight="1">
      <c r="B9" s="85"/>
      <c r="C9" s="86"/>
      <c r="D9" s="87"/>
      <c r="E9" s="86"/>
      <c r="H9" s="85"/>
      <c r="I9" s="86"/>
      <c r="J9" s="87"/>
      <c r="K9" s="66"/>
    </row>
    <row r="10" spans="1:12" ht="12" customHeight="1">
      <c r="A10" s="10" t="s">
        <v>8</v>
      </c>
      <c r="B10" s="88"/>
      <c r="C10" s="65"/>
      <c r="D10" s="89"/>
      <c r="E10" s="65"/>
      <c r="F10" s="65"/>
      <c r="H10" s="88"/>
      <c r="I10" s="65"/>
      <c r="J10" s="89"/>
      <c r="K10" s="65"/>
      <c r="L10" s="65"/>
    </row>
    <row r="11" spans="1:13" ht="12" customHeight="1">
      <c r="A11" s="34" t="s">
        <v>9</v>
      </c>
      <c r="B11" s="105">
        <v>427</v>
      </c>
      <c r="C11" s="34">
        <v>810</v>
      </c>
      <c r="D11" s="90">
        <f aca="true" t="shared" si="0" ref="D11:D16">SUM(B11:C11)</f>
        <v>1237</v>
      </c>
      <c r="E11" s="91">
        <v>166</v>
      </c>
      <c r="F11" s="66">
        <v>432</v>
      </c>
      <c r="G11" s="91">
        <f aca="true" t="shared" si="1" ref="G11:G16">SUM(E11:F11)</f>
        <v>598</v>
      </c>
      <c r="H11" s="105">
        <v>5041</v>
      </c>
      <c r="I11" s="66">
        <v>12122</v>
      </c>
      <c r="J11" s="90">
        <f aca="true" t="shared" si="2" ref="J11:J16">SUM(H11:I11)</f>
        <v>17163</v>
      </c>
      <c r="K11" s="91">
        <f aca="true" t="shared" si="3" ref="K11:L16">SUM(H11,E11,B11)</f>
        <v>5634</v>
      </c>
      <c r="L11" s="91">
        <f t="shared" si="3"/>
        <v>13364</v>
      </c>
      <c r="M11" s="91">
        <f aca="true" t="shared" si="4" ref="M11:M16">SUM(K11:L11)</f>
        <v>18998</v>
      </c>
    </row>
    <row r="12" spans="1:13" ht="12" customHeight="1">
      <c r="A12" s="34" t="s">
        <v>10</v>
      </c>
      <c r="B12" s="92">
        <v>0</v>
      </c>
      <c r="C12" s="91">
        <v>0</v>
      </c>
      <c r="D12" s="90">
        <f t="shared" si="0"/>
        <v>0</v>
      </c>
      <c r="E12" s="66">
        <v>131</v>
      </c>
      <c r="F12" s="91">
        <v>293</v>
      </c>
      <c r="G12" s="91">
        <f t="shared" si="1"/>
        <v>424</v>
      </c>
      <c r="H12" s="105">
        <v>2570</v>
      </c>
      <c r="I12" s="91">
        <v>6035</v>
      </c>
      <c r="J12" s="90">
        <f t="shared" si="2"/>
        <v>8605</v>
      </c>
      <c r="K12" s="91">
        <f t="shared" si="3"/>
        <v>2701</v>
      </c>
      <c r="L12" s="91">
        <f t="shared" si="3"/>
        <v>6328</v>
      </c>
      <c r="M12" s="91">
        <f t="shared" si="4"/>
        <v>9029</v>
      </c>
    </row>
    <row r="13" spans="1:13" ht="12" customHeight="1">
      <c r="A13" s="34" t="s">
        <v>11</v>
      </c>
      <c r="B13" s="105">
        <v>576</v>
      </c>
      <c r="C13" s="34">
        <v>895</v>
      </c>
      <c r="D13" s="90">
        <f t="shared" si="0"/>
        <v>1471</v>
      </c>
      <c r="E13" s="91">
        <v>78</v>
      </c>
      <c r="F13" s="66">
        <v>104</v>
      </c>
      <c r="G13" s="91">
        <f t="shared" si="1"/>
        <v>182</v>
      </c>
      <c r="H13" s="92">
        <v>0</v>
      </c>
      <c r="I13" s="91">
        <v>0</v>
      </c>
      <c r="J13" s="90">
        <f t="shared" si="2"/>
        <v>0</v>
      </c>
      <c r="K13" s="91">
        <f t="shared" si="3"/>
        <v>654</v>
      </c>
      <c r="L13" s="91">
        <f t="shared" si="3"/>
        <v>999</v>
      </c>
      <c r="M13" s="91">
        <f t="shared" si="4"/>
        <v>1653</v>
      </c>
    </row>
    <row r="14" spans="1:13" ht="12" customHeight="1">
      <c r="A14" s="66" t="s">
        <v>12</v>
      </c>
      <c r="B14" s="92">
        <v>0</v>
      </c>
      <c r="C14" s="91">
        <v>0</v>
      </c>
      <c r="D14" s="90">
        <f t="shared" si="0"/>
        <v>0</v>
      </c>
      <c r="E14" s="91">
        <v>0</v>
      </c>
      <c r="F14" s="91">
        <v>0</v>
      </c>
      <c r="G14" s="91">
        <f t="shared" si="1"/>
        <v>0</v>
      </c>
      <c r="H14" s="105">
        <v>3880</v>
      </c>
      <c r="I14" s="66">
        <v>7674</v>
      </c>
      <c r="J14" s="90">
        <f t="shared" si="2"/>
        <v>11554</v>
      </c>
      <c r="K14" s="91">
        <f t="shared" si="3"/>
        <v>3880</v>
      </c>
      <c r="L14" s="91">
        <f t="shared" si="3"/>
        <v>7674</v>
      </c>
      <c r="M14" s="91">
        <f t="shared" si="4"/>
        <v>11554</v>
      </c>
    </row>
    <row r="15" spans="1:13" ht="12" customHeight="1">
      <c r="A15" s="34" t="s">
        <v>13</v>
      </c>
      <c r="B15" s="92">
        <v>0</v>
      </c>
      <c r="C15" s="91">
        <v>0</v>
      </c>
      <c r="D15" s="90">
        <f t="shared" si="0"/>
        <v>0</v>
      </c>
      <c r="E15" s="66">
        <v>185</v>
      </c>
      <c r="F15" s="91">
        <v>418</v>
      </c>
      <c r="G15" s="91">
        <f t="shared" si="1"/>
        <v>603</v>
      </c>
      <c r="H15" s="105">
        <v>4420</v>
      </c>
      <c r="I15" s="66">
        <v>8544</v>
      </c>
      <c r="J15" s="90">
        <f t="shared" si="2"/>
        <v>12964</v>
      </c>
      <c r="K15" s="91">
        <f t="shared" si="3"/>
        <v>4605</v>
      </c>
      <c r="L15" s="91">
        <f t="shared" si="3"/>
        <v>8962</v>
      </c>
      <c r="M15" s="91">
        <f t="shared" si="4"/>
        <v>13567</v>
      </c>
    </row>
    <row r="16" spans="1:13" ht="12" customHeight="1">
      <c r="A16" s="34" t="s">
        <v>14</v>
      </c>
      <c r="B16" s="106">
        <v>165</v>
      </c>
      <c r="C16" s="34">
        <v>429</v>
      </c>
      <c r="D16" s="90">
        <f t="shared" si="0"/>
        <v>594</v>
      </c>
      <c r="E16" s="91">
        <v>0</v>
      </c>
      <c r="F16" s="91">
        <v>0</v>
      </c>
      <c r="G16" s="91">
        <f t="shared" si="1"/>
        <v>0</v>
      </c>
      <c r="H16" s="106">
        <v>2839</v>
      </c>
      <c r="I16" s="66">
        <v>6824</v>
      </c>
      <c r="J16" s="90">
        <f t="shared" si="2"/>
        <v>9663</v>
      </c>
      <c r="K16" s="91">
        <f t="shared" si="3"/>
        <v>3004</v>
      </c>
      <c r="L16" s="93">
        <f t="shared" si="3"/>
        <v>7253</v>
      </c>
      <c r="M16" s="91">
        <f t="shared" si="4"/>
        <v>10257</v>
      </c>
    </row>
    <row r="17" spans="1:13" ht="12" customHeight="1">
      <c r="A17" s="94" t="s">
        <v>15</v>
      </c>
      <c r="B17" s="95">
        <f>SUM(B11:B16)</f>
        <v>1168</v>
      </c>
      <c r="C17" s="96">
        <f aca="true" t="shared" si="5" ref="C17:M17">SUM(C11:C16)</f>
        <v>2134</v>
      </c>
      <c r="D17" s="97">
        <f t="shared" si="5"/>
        <v>3302</v>
      </c>
      <c r="E17" s="96">
        <f t="shared" si="5"/>
        <v>560</v>
      </c>
      <c r="F17" s="96">
        <f t="shared" si="5"/>
        <v>1247</v>
      </c>
      <c r="G17" s="96">
        <f t="shared" si="5"/>
        <v>1807</v>
      </c>
      <c r="H17" s="95">
        <f>SUM(H11:H16)</f>
        <v>18750</v>
      </c>
      <c r="I17" s="96">
        <f t="shared" si="5"/>
        <v>41199</v>
      </c>
      <c r="J17" s="97">
        <f t="shared" si="5"/>
        <v>59949</v>
      </c>
      <c r="K17" s="96">
        <f t="shared" si="5"/>
        <v>20478</v>
      </c>
      <c r="L17" s="98">
        <f t="shared" si="5"/>
        <v>44580</v>
      </c>
      <c r="M17" s="96">
        <f t="shared" si="5"/>
        <v>65058</v>
      </c>
    </row>
    <row r="18" spans="2:13" ht="12" customHeight="1">
      <c r="B18" s="92"/>
      <c r="C18" s="91"/>
      <c r="D18" s="90"/>
      <c r="E18" s="91"/>
      <c r="F18" s="91"/>
      <c r="G18" s="91"/>
      <c r="H18" s="92"/>
      <c r="I18" s="91"/>
      <c r="J18" s="90"/>
      <c r="K18" s="91"/>
      <c r="L18" s="91"/>
      <c r="M18" s="91"/>
    </row>
    <row r="19" spans="1:13" ht="12" customHeight="1">
      <c r="A19" s="10" t="s">
        <v>16</v>
      </c>
      <c r="B19" s="99"/>
      <c r="C19" s="100"/>
      <c r="D19" s="90"/>
      <c r="E19" s="100"/>
      <c r="F19" s="100"/>
      <c r="G19" s="91"/>
      <c r="H19" s="99"/>
      <c r="I19" s="100"/>
      <c r="J19" s="90"/>
      <c r="K19" s="100"/>
      <c r="L19" s="100"/>
      <c r="M19" s="91"/>
    </row>
    <row r="20" spans="1:13" ht="12" customHeight="1">
      <c r="A20" s="34" t="s">
        <v>9</v>
      </c>
      <c r="B20" s="105">
        <v>855</v>
      </c>
      <c r="C20" s="34">
        <v>2065</v>
      </c>
      <c r="D20" s="90">
        <f aca="true" t="shared" si="6" ref="D20:D25">SUM(B20:C20)</f>
        <v>2920</v>
      </c>
      <c r="E20" s="91">
        <v>0</v>
      </c>
      <c r="F20" s="91">
        <v>0</v>
      </c>
      <c r="G20" s="91">
        <f aca="true" t="shared" si="7" ref="G20:G25">SUM(E20:F20)</f>
        <v>0</v>
      </c>
      <c r="H20" s="92">
        <v>9266</v>
      </c>
      <c r="I20" s="91">
        <v>17730</v>
      </c>
      <c r="J20" s="90">
        <f aca="true" t="shared" si="8" ref="J20:J25">SUM(H20:I20)</f>
        <v>26996</v>
      </c>
      <c r="K20" s="91">
        <f aca="true" t="shared" si="9" ref="K20:L25">SUM(H20,E20,B20)</f>
        <v>10121</v>
      </c>
      <c r="L20" s="91">
        <f t="shared" si="9"/>
        <v>19795</v>
      </c>
      <c r="M20" s="91">
        <f aca="true" t="shared" si="10" ref="M20:M25">SUM(K20:L20)</f>
        <v>29916</v>
      </c>
    </row>
    <row r="21" spans="1:13" ht="12" customHeight="1">
      <c r="A21" s="34" t="s">
        <v>10</v>
      </c>
      <c r="B21" s="105">
        <v>551</v>
      </c>
      <c r="C21" s="34">
        <v>1021</v>
      </c>
      <c r="D21" s="90">
        <f t="shared" si="6"/>
        <v>1572</v>
      </c>
      <c r="E21" s="91">
        <v>0</v>
      </c>
      <c r="F21" s="91">
        <v>0</v>
      </c>
      <c r="G21" s="91">
        <f t="shared" si="7"/>
        <v>0</v>
      </c>
      <c r="H21" s="92">
        <v>4859</v>
      </c>
      <c r="I21" s="91">
        <v>10255</v>
      </c>
      <c r="J21" s="90">
        <f t="shared" si="8"/>
        <v>15114</v>
      </c>
      <c r="K21" s="91">
        <f t="shared" si="9"/>
        <v>5410</v>
      </c>
      <c r="L21" s="91">
        <f t="shared" si="9"/>
        <v>11276</v>
      </c>
      <c r="M21" s="91">
        <f t="shared" si="10"/>
        <v>16686</v>
      </c>
    </row>
    <row r="22" spans="1:13" ht="12" customHeight="1">
      <c r="A22" s="34" t="s">
        <v>11</v>
      </c>
      <c r="B22" s="92">
        <v>487</v>
      </c>
      <c r="C22" s="66">
        <v>977</v>
      </c>
      <c r="D22" s="90">
        <f t="shared" si="6"/>
        <v>1464</v>
      </c>
      <c r="E22" s="91">
        <v>0</v>
      </c>
      <c r="F22" s="91">
        <v>0</v>
      </c>
      <c r="G22" s="91">
        <f t="shared" si="7"/>
        <v>0</v>
      </c>
      <c r="H22" s="105">
        <v>1055</v>
      </c>
      <c r="I22" s="91">
        <v>1949</v>
      </c>
      <c r="J22" s="90">
        <f t="shared" si="8"/>
        <v>3004</v>
      </c>
      <c r="K22" s="91">
        <f t="shared" si="9"/>
        <v>1542</v>
      </c>
      <c r="L22" s="91">
        <f t="shared" si="9"/>
        <v>2926</v>
      </c>
      <c r="M22" s="91">
        <f t="shared" si="10"/>
        <v>4468</v>
      </c>
    </row>
    <row r="23" spans="1:13" ht="12" customHeight="1">
      <c r="A23" s="66" t="s">
        <v>12</v>
      </c>
      <c r="B23" s="92">
        <v>0</v>
      </c>
      <c r="C23" s="91">
        <v>0</v>
      </c>
      <c r="D23" s="90">
        <f t="shared" si="6"/>
        <v>0</v>
      </c>
      <c r="E23" s="91">
        <v>0</v>
      </c>
      <c r="F23" s="91">
        <v>0</v>
      </c>
      <c r="G23" s="91">
        <f t="shared" si="7"/>
        <v>0</v>
      </c>
      <c r="H23" s="105">
        <v>7444</v>
      </c>
      <c r="I23" s="91">
        <v>14694</v>
      </c>
      <c r="J23" s="90">
        <f t="shared" si="8"/>
        <v>22138</v>
      </c>
      <c r="K23" s="91">
        <f t="shared" si="9"/>
        <v>7444</v>
      </c>
      <c r="L23" s="91">
        <f t="shared" si="9"/>
        <v>14694</v>
      </c>
      <c r="M23" s="91">
        <f t="shared" si="10"/>
        <v>22138</v>
      </c>
    </row>
    <row r="24" spans="1:13" ht="12" customHeight="1">
      <c r="A24" s="34" t="s">
        <v>13</v>
      </c>
      <c r="B24" s="92">
        <v>1090</v>
      </c>
      <c r="C24" s="66">
        <v>1631</v>
      </c>
      <c r="D24" s="90">
        <f t="shared" si="6"/>
        <v>2721</v>
      </c>
      <c r="E24" s="91">
        <v>0</v>
      </c>
      <c r="F24" s="91">
        <v>0</v>
      </c>
      <c r="G24" s="91">
        <f t="shared" si="7"/>
        <v>0</v>
      </c>
      <c r="H24" s="105">
        <v>7696</v>
      </c>
      <c r="I24" s="66">
        <v>16464</v>
      </c>
      <c r="J24" s="90">
        <f t="shared" si="8"/>
        <v>24160</v>
      </c>
      <c r="K24" s="91">
        <f t="shared" si="9"/>
        <v>8786</v>
      </c>
      <c r="L24" s="91">
        <f t="shared" si="9"/>
        <v>18095</v>
      </c>
      <c r="M24" s="91">
        <f t="shared" si="10"/>
        <v>26881</v>
      </c>
    </row>
    <row r="25" spans="1:13" ht="12" customHeight="1">
      <c r="A25" s="34" t="s">
        <v>14</v>
      </c>
      <c r="B25" s="107">
        <v>397</v>
      </c>
      <c r="C25" s="91">
        <v>570</v>
      </c>
      <c r="D25" s="90">
        <f t="shared" si="6"/>
        <v>967</v>
      </c>
      <c r="E25" s="91">
        <v>0</v>
      </c>
      <c r="F25" s="91">
        <v>0</v>
      </c>
      <c r="G25" s="91">
        <f t="shared" si="7"/>
        <v>0</v>
      </c>
      <c r="H25" s="105">
        <v>4090</v>
      </c>
      <c r="I25" s="66">
        <v>8420</v>
      </c>
      <c r="J25" s="90">
        <f t="shared" si="8"/>
        <v>12510</v>
      </c>
      <c r="K25" s="91">
        <f t="shared" si="9"/>
        <v>4487</v>
      </c>
      <c r="L25" s="93">
        <f t="shared" si="9"/>
        <v>8990</v>
      </c>
      <c r="M25" s="91">
        <f t="shared" si="10"/>
        <v>13477</v>
      </c>
    </row>
    <row r="26" spans="1:13" ht="12" customHeight="1">
      <c r="A26" s="94" t="s">
        <v>17</v>
      </c>
      <c r="B26" s="95">
        <f aca="true" t="shared" si="11" ref="B26:M26">SUM(B20:B25)</f>
        <v>3380</v>
      </c>
      <c r="C26" s="96">
        <f t="shared" si="11"/>
        <v>6264</v>
      </c>
      <c r="D26" s="97">
        <f t="shared" si="11"/>
        <v>9644</v>
      </c>
      <c r="E26" s="96">
        <f t="shared" si="11"/>
        <v>0</v>
      </c>
      <c r="F26" s="96">
        <f t="shared" si="11"/>
        <v>0</v>
      </c>
      <c r="G26" s="96">
        <f t="shared" si="11"/>
        <v>0</v>
      </c>
      <c r="H26" s="95">
        <f t="shared" si="11"/>
        <v>34410</v>
      </c>
      <c r="I26" s="96">
        <f t="shared" si="11"/>
        <v>69512</v>
      </c>
      <c r="J26" s="97">
        <f t="shared" si="11"/>
        <v>103922</v>
      </c>
      <c r="K26" s="96">
        <f t="shared" si="11"/>
        <v>37790</v>
      </c>
      <c r="L26" s="98">
        <f t="shared" si="11"/>
        <v>75776</v>
      </c>
      <c r="M26" s="96">
        <f t="shared" si="11"/>
        <v>113566</v>
      </c>
    </row>
    <row r="27" spans="2:13" ht="12" customHeight="1">
      <c r="B27" s="92"/>
      <c r="C27" s="91"/>
      <c r="D27" s="90"/>
      <c r="E27" s="91"/>
      <c r="F27" s="91"/>
      <c r="G27" s="91"/>
      <c r="H27" s="92"/>
      <c r="I27" s="91"/>
      <c r="J27" s="90"/>
      <c r="K27" s="91"/>
      <c r="L27" s="91"/>
      <c r="M27" s="91"/>
    </row>
    <row r="28" spans="1:13" ht="12" customHeight="1">
      <c r="A28" s="75" t="s">
        <v>4</v>
      </c>
      <c r="B28" s="101">
        <f aca="true" t="shared" si="12" ref="B28:M28">SUM(B26,B17)</f>
        <v>4548</v>
      </c>
      <c r="C28" s="98">
        <f t="shared" si="12"/>
        <v>8398</v>
      </c>
      <c r="D28" s="102">
        <f t="shared" si="12"/>
        <v>12946</v>
      </c>
      <c r="E28" s="98">
        <f t="shared" si="12"/>
        <v>560</v>
      </c>
      <c r="F28" s="98">
        <f t="shared" si="12"/>
        <v>1247</v>
      </c>
      <c r="G28" s="98">
        <f t="shared" si="12"/>
        <v>1807</v>
      </c>
      <c r="H28" s="101">
        <f t="shared" si="12"/>
        <v>53160</v>
      </c>
      <c r="I28" s="98">
        <f t="shared" si="12"/>
        <v>110711</v>
      </c>
      <c r="J28" s="102">
        <f t="shared" si="12"/>
        <v>163871</v>
      </c>
      <c r="K28" s="98">
        <f t="shared" si="12"/>
        <v>58268</v>
      </c>
      <c r="L28" s="98">
        <f t="shared" si="12"/>
        <v>120356</v>
      </c>
      <c r="M28" s="98">
        <f t="shared" si="12"/>
        <v>178624</v>
      </c>
    </row>
    <row r="30" ht="12" customHeight="1">
      <c r="A30" s="34" t="s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22" sqref="A22"/>
    </sheetView>
  </sheetViews>
  <sheetFormatPr defaultColWidth="9.140625" defaultRowHeight="13.5" customHeight="1"/>
  <cols>
    <col min="1" max="1" width="32.8515625" style="11" customWidth="1"/>
    <col min="2" max="6" width="15.00390625" style="11" customWidth="1"/>
    <col min="7" max="16384" width="9.140625" style="11" customWidth="1"/>
  </cols>
  <sheetData>
    <row r="1" spans="1:13" s="34" customFormat="1" ht="12" customHeight="1">
      <c r="A1" s="10" t="s">
        <v>65</v>
      </c>
      <c r="B1" s="10"/>
      <c r="C1" s="65"/>
      <c r="D1" s="66"/>
      <c r="E1" s="10"/>
      <c r="F1" s="65"/>
      <c r="G1" s="66"/>
      <c r="H1" s="10"/>
      <c r="I1" s="65"/>
      <c r="J1" s="66"/>
      <c r="K1" s="10"/>
      <c r="L1" s="65"/>
      <c r="M1" s="66"/>
    </row>
    <row r="2" spans="1:6" s="30" customFormat="1" ht="13.5" customHeight="1">
      <c r="A2" s="19" t="s">
        <v>0</v>
      </c>
      <c r="B2" s="19"/>
      <c r="C2" s="19"/>
      <c r="D2" s="19"/>
      <c r="E2" s="19"/>
      <c r="F2" s="19"/>
    </row>
    <row r="3" spans="1:6" s="30" customFormat="1" ht="13.5" customHeight="1">
      <c r="A3" s="19"/>
      <c r="B3" s="19"/>
      <c r="C3" s="19"/>
      <c r="D3" s="19"/>
      <c r="E3" s="19"/>
      <c r="F3" s="19"/>
    </row>
    <row r="4" spans="1:6" s="30" customFormat="1" ht="13.5" customHeight="1">
      <c r="A4" s="19" t="s">
        <v>19</v>
      </c>
      <c r="B4" s="19"/>
      <c r="C4" s="19"/>
      <c r="D4" s="19"/>
      <c r="E4" s="19"/>
      <c r="F4" s="19"/>
    </row>
    <row r="5" spans="1:6" s="30" customFormat="1" ht="13.5" customHeight="1">
      <c r="A5" s="21" t="s">
        <v>66</v>
      </c>
      <c r="B5" s="19"/>
      <c r="C5" s="19"/>
      <c r="D5" s="19"/>
      <c r="E5" s="19"/>
      <c r="F5" s="19"/>
    </row>
    <row r="6" ht="13.5" customHeight="1" thickBot="1"/>
    <row r="7" spans="1:6" s="69" customFormat="1" ht="13.5" customHeight="1">
      <c r="A7" s="67"/>
      <c r="B7" s="68" t="s">
        <v>20</v>
      </c>
      <c r="C7" s="68" t="s">
        <v>21</v>
      </c>
      <c r="D7" s="68" t="s">
        <v>22</v>
      </c>
      <c r="E7" s="68" t="s">
        <v>23</v>
      </c>
      <c r="F7" s="68" t="s">
        <v>24</v>
      </c>
    </row>
    <row r="8" spans="1:6" ht="13.5" customHeight="1">
      <c r="A8" s="70"/>
      <c r="B8" s="71"/>
      <c r="C8" s="71"/>
      <c r="D8" s="71"/>
      <c r="E8" s="71"/>
      <c r="F8" s="71"/>
    </row>
    <row r="9" spans="1:6" s="30" customFormat="1" ht="13.5" customHeight="1">
      <c r="A9" s="12" t="s">
        <v>8</v>
      </c>
      <c r="B9" s="72">
        <v>36922</v>
      </c>
      <c r="C9" s="72">
        <v>10837</v>
      </c>
      <c r="D9" s="72">
        <v>14906</v>
      </c>
      <c r="E9" s="72">
        <v>2393</v>
      </c>
      <c r="F9" s="72">
        <f>SUM(B9:E9)</f>
        <v>65058</v>
      </c>
    </row>
    <row r="10" spans="1:6" ht="13.5" customHeight="1">
      <c r="A10" s="73" t="s">
        <v>15</v>
      </c>
      <c r="B10" s="4">
        <f>SUM(B9)</f>
        <v>36922</v>
      </c>
      <c r="C10" s="4">
        <f>SUM(C9)</f>
        <v>10837</v>
      </c>
      <c r="D10" s="4">
        <f>SUM(D9)</f>
        <v>14906</v>
      </c>
      <c r="E10" s="4">
        <f>SUM(E9)</f>
        <v>2393</v>
      </c>
      <c r="F10" s="4">
        <f>SUM(F9)</f>
        <v>65058</v>
      </c>
    </row>
    <row r="11" spans="1:6" ht="13.5" customHeight="1">
      <c r="A11" s="74"/>
      <c r="B11" s="72"/>
      <c r="C11" s="72"/>
      <c r="D11" s="72"/>
      <c r="E11" s="72"/>
      <c r="F11" s="72"/>
    </row>
    <row r="12" spans="1:6" ht="13.5" customHeight="1">
      <c r="A12" s="10" t="s">
        <v>16</v>
      </c>
      <c r="B12" s="72"/>
      <c r="C12" s="72"/>
      <c r="D12" s="72"/>
      <c r="E12" s="72"/>
      <c r="F12" s="72"/>
    </row>
    <row r="13" spans="1:6" ht="13.5" customHeight="1">
      <c r="A13" s="11" t="s">
        <v>25</v>
      </c>
      <c r="B13" s="72">
        <v>42550</v>
      </c>
      <c r="C13" s="72">
        <v>20544</v>
      </c>
      <c r="D13" s="72">
        <v>15863</v>
      </c>
      <c r="E13" s="72">
        <v>0</v>
      </c>
      <c r="F13" s="72">
        <f>SUM(B13:E13)</f>
        <v>78957</v>
      </c>
    </row>
    <row r="14" spans="1:6" ht="13.5" customHeight="1">
      <c r="A14" s="11" t="s">
        <v>26</v>
      </c>
      <c r="B14" s="72">
        <v>11720</v>
      </c>
      <c r="C14" s="72">
        <v>5860</v>
      </c>
      <c r="D14" s="72">
        <v>3932</v>
      </c>
      <c r="E14" s="72">
        <v>0</v>
      </c>
      <c r="F14" s="72">
        <f>SUM(B14:E14)</f>
        <v>21512</v>
      </c>
    </row>
    <row r="15" spans="1:6" s="30" customFormat="1" ht="13.5" customHeight="1">
      <c r="A15" s="11" t="s">
        <v>27</v>
      </c>
      <c r="B15" s="72">
        <v>9341</v>
      </c>
      <c r="C15" s="72">
        <v>2333</v>
      </c>
      <c r="D15" s="72">
        <v>1423</v>
      </c>
      <c r="E15" s="72">
        <v>0</v>
      </c>
      <c r="F15" s="72">
        <f>SUM(B15:E15)</f>
        <v>13097</v>
      </c>
    </row>
    <row r="16" spans="1:6" s="30" customFormat="1" ht="13.5" customHeight="1">
      <c r="A16" s="75" t="s">
        <v>17</v>
      </c>
      <c r="B16" s="4">
        <f>SUM(B13:B15)</f>
        <v>63611</v>
      </c>
      <c r="C16" s="4">
        <f>SUM(C13:C15)</f>
        <v>28737</v>
      </c>
      <c r="D16" s="4">
        <f>SUM(D13:D15)</f>
        <v>21218</v>
      </c>
      <c r="E16" s="4">
        <f>SUM(E13:E15)</f>
        <v>0</v>
      </c>
      <c r="F16" s="4">
        <f>SUM(F13:F15)</f>
        <v>113566</v>
      </c>
    </row>
    <row r="17" spans="1:6" ht="13.5" customHeight="1">
      <c r="A17" s="73"/>
      <c r="B17" s="76"/>
      <c r="C17" s="76"/>
      <c r="D17" s="76"/>
      <c r="E17" s="76"/>
      <c r="F17" s="76"/>
    </row>
    <row r="18" spans="1:6" ht="13.5" customHeight="1">
      <c r="A18" s="73" t="s">
        <v>4</v>
      </c>
      <c r="B18" s="76">
        <f>SUM(B16,B10)</f>
        <v>100533</v>
      </c>
      <c r="C18" s="76">
        <f>SUM(C16,C10)</f>
        <v>39574</v>
      </c>
      <c r="D18" s="76">
        <f>SUM(D16,D10)</f>
        <v>36124</v>
      </c>
      <c r="E18" s="76">
        <f>SUM(E16,E10)</f>
        <v>2393</v>
      </c>
      <c r="F18" s="76">
        <f>SUM(F16,F10)</f>
        <v>178624</v>
      </c>
    </row>
    <row r="20" ht="13.5" customHeight="1">
      <c r="A20" s="34" t="s">
        <v>18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7.57421875" style="35" customWidth="1"/>
    <col min="2" max="2" width="6.57421875" style="35" customWidth="1"/>
    <col min="3" max="3" width="6.57421875" style="36" customWidth="1"/>
    <col min="4" max="4" width="6.28125" style="36" customWidth="1"/>
    <col min="5" max="5" width="6.7109375" style="35" customWidth="1"/>
    <col min="6" max="7" width="6.7109375" style="36" customWidth="1"/>
    <col min="8" max="8" width="6.140625" style="35" customWidth="1"/>
    <col min="9" max="10" width="6.140625" style="36" customWidth="1"/>
    <col min="11" max="11" width="6.140625" style="35" customWidth="1"/>
    <col min="12" max="12" width="6.140625" style="36" customWidth="1"/>
    <col min="13" max="13" width="6.28125" style="36" customWidth="1"/>
    <col min="14" max="14" width="6.140625" style="35" customWidth="1"/>
    <col min="15" max="15" width="7.28125" style="36" customWidth="1"/>
    <col min="16" max="16" width="7.140625" style="36" customWidth="1"/>
    <col min="17" max="17" width="6.140625" style="35" customWidth="1"/>
    <col min="18" max="19" width="6.140625" style="36" customWidth="1"/>
    <col min="20" max="20" width="7.421875" style="35" customWidth="1"/>
    <col min="21" max="22" width="7.421875" style="36" customWidth="1"/>
    <col min="23" max="16384" width="9.140625" style="37" customWidth="1"/>
  </cols>
  <sheetData>
    <row r="1" spans="1:13" s="34" customFormat="1" ht="12" customHeight="1">
      <c r="A1" s="10" t="s">
        <v>65</v>
      </c>
      <c r="B1" s="10"/>
      <c r="C1" s="65"/>
      <c r="D1" s="66"/>
      <c r="E1" s="10"/>
      <c r="F1" s="65"/>
      <c r="G1" s="66"/>
      <c r="H1" s="10"/>
      <c r="I1" s="65"/>
      <c r="J1" s="66"/>
      <c r="K1" s="10"/>
      <c r="L1" s="65"/>
      <c r="M1" s="66"/>
    </row>
    <row r="2" spans="1:22" ht="12">
      <c r="A2" s="38" t="s">
        <v>0</v>
      </c>
      <c r="B2" s="38"/>
      <c r="C2" s="39"/>
      <c r="D2" s="39"/>
      <c r="E2" s="38"/>
      <c r="F2" s="39"/>
      <c r="G2" s="39"/>
      <c r="H2" s="38"/>
      <c r="I2" s="39"/>
      <c r="J2" s="39"/>
      <c r="K2" s="38"/>
      <c r="L2" s="39"/>
      <c r="M2" s="39"/>
      <c r="N2" s="38"/>
      <c r="O2" s="39"/>
      <c r="P2" s="39"/>
      <c r="Q2" s="38"/>
      <c r="R2" s="39"/>
      <c r="S2" s="39"/>
      <c r="T2" s="38"/>
      <c r="U2" s="39"/>
      <c r="V2" s="39"/>
    </row>
    <row r="3" spans="1:22" ht="6.75" customHeight="1">
      <c r="A3" s="40"/>
      <c r="B3" s="41"/>
      <c r="C3" s="42"/>
      <c r="D3" s="42"/>
      <c r="E3" s="40"/>
      <c r="F3" s="42"/>
      <c r="G3" s="42"/>
      <c r="H3" s="40"/>
      <c r="I3" s="42"/>
      <c r="J3" s="42"/>
      <c r="K3" s="40"/>
      <c r="L3" s="42"/>
      <c r="M3" s="42"/>
      <c r="N3" s="40"/>
      <c r="O3" s="42"/>
      <c r="P3" s="42"/>
      <c r="Q3" s="40"/>
      <c r="R3" s="42"/>
      <c r="S3" s="42"/>
      <c r="T3" s="40"/>
      <c r="U3" s="42"/>
      <c r="V3" s="42"/>
    </row>
    <row r="4" spans="1:22" ht="12">
      <c r="A4" s="38" t="s">
        <v>28</v>
      </c>
      <c r="B4" s="38"/>
      <c r="C4" s="39"/>
      <c r="D4" s="39"/>
      <c r="E4" s="38"/>
      <c r="F4" s="39"/>
      <c r="G4" s="39"/>
      <c r="H4" s="38"/>
      <c r="I4" s="39"/>
      <c r="J4" s="39"/>
      <c r="K4" s="38"/>
      <c r="L4" s="39"/>
      <c r="M4" s="39"/>
      <c r="N4" s="38"/>
      <c r="O4" s="39"/>
      <c r="P4" s="39"/>
      <c r="Q4" s="38"/>
      <c r="R4" s="39"/>
      <c r="S4" s="39"/>
      <c r="T4" s="38"/>
      <c r="U4" s="39"/>
      <c r="V4" s="39"/>
    </row>
    <row r="5" spans="1:22" ht="12">
      <c r="A5" s="21" t="s">
        <v>66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9.75" customHeight="1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1.25">
      <c r="A7" s="43"/>
      <c r="B7" s="44" t="s">
        <v>56</v>
      </c>
      <c r="C7" s="45"/>
      <c r="D7" s="45"/>
      <c r="E7" s="44" t="s">
        <v>29</v>
      </c>
      <c r="F7" s="45"/>
      <c r="G7" s="45"/>
      <c r="H7" s="44" t="s">
        <v>30</v>
      </c>
      <c r="I7" s="45"/>
      <c r="J7" s="45"/>
      <c r="K7" s="44" t="s">
        <v>31</v>
      </c>
      <c r="L7" s="45"/>
      <c r="M7" s="45"/>
      <c r="N7" s="44" t="s">
        <v>32</v>
      </c>
      <c r="O7" s="45"/>
      <c r="P7" s="45"/>
      <c r="Q7" s="44" t="s">
        <v>33</v>
      </c>
      <c r="R7" s="45"/>
      <c r="S7" s="45"/>
      <c r="T7" s="44" t="s">
        <v>4</v>
      </c>
      <c r="U7" s="45"/>
      <c r="V7" s="45"/>
    </row>
    <row r="8" spans="1:22" ht="11.25">
      <c r="A8" s="46"/>
      <c r="B8" s="47" t="s">
        <v>5</v>
      </c>
      <c r="C8" s="48" t="s">
        <v>6</v>
      </c>
      <c r="D8" s="48" t="s">
        <v>7</v>
      </c>
      <c r="E8" s="47" t="s">
        <v>5</v>
      </c>
      <c r="F8" s="48" t="s">
        <v>6</v>
      </c>
      <c r="G8" s="48" t="s">
        <v>7</v>
      </c>
      <c r="H8" s="47" t="s">
        <v>5</v>
      </c>
      <c r="I8" s="48" t="s">
        <v>6</v>
      </c>
      <c r="J8" s="48" t="s">
        <v>7</v>
      </c>
      <c r="K8" s="47" t="s">
        <v>5</v>
      </c>
      <c r="L8" s="48" t="s">
        <v>6</v>
      </c>
      <c r="M8" s="48" t="s">
        <v>7</v>
      </c>
      <c r="N8" s="47" t="s">
        <v>5</v>
      </c>
      <c r="O8" s="48" t="s">
        <v>6</v>
      </c>
      <c r="P8" s="48" t="s">
        <v>7</v>
      </c>
      <c r="Q8" s="47" t="s">
        <v>5</v>
      </c>
      <c r="R8" s="48" t="s">
        <v>6</v>
      </c>
      <c r="S8" s="48" t="s">
        <v>7</v>
      </c>
      <c r="T8" s="47" t="s">
        <v>5</v>
      </c>
      <c r="U8" s="48" t="s">
        <v>6</v>
      </c>
      <c r="V8" s="48" t="s">
        <v>7</v>
      </c>
    </row>
    <row r="9" spans="2:22" ht="11.25">
      <c r="B9" s="49"/>
      <c r="C9" s="50"/>
      <c r="D9" s="50"/>
      <c r="E9" s="49"/>
      <c r="F9" s="50"/>
      <c r="G9" s="50"/>
      <c r="H9" s="49"/>
      <c r="I9" s="50"/>
      <c r="J9" s="50"/>
      <c r="K9" s="49"/>
      <c r="L9" s="50"/>
      <c r="M9" s="50"/>
      <c r="N9" s="49"/>
      <c r="O9" s="50"/>
      <c r="P9" s="50"/>
      <c r="Q9" s="49"/>
      <c r="R9" s="50"/>
      <c r="S9" s="50"/>
      <c r="T9" s="49"/>
      <c r="U9" s="50"/>
      <c r="V9" s="50"/>
    </row>
    <row r="10" spans="1:22" ht="12">
      <c r="A10" s="51" t="s">
        <v>8</v>
      </c>
      <c r="B10" s="126">
        <v>12262</v>
      </c>
      <c r="C10" s="36">
        <v>24524</v>
      </c>
      <c r="D10" s="52">
        <f>SUM(B10:C10)</f>
        <v>36786</v>
      </c>
      <c r="E10" s="126">
        <v>2942</v>
      </c>
      <c r="F10" s="36">
        <v>6521</v>
      </c>
      <c r="G10" s="52">
        <f>SUM(E10:F10)</f>
        <v>9463</v>
      </c>
      <c r="H10" s="126">
        <v>317</v>
      </c>
      <c r="I10" s="36">
        <v>866</v>
      </c>
      <c r="J10" s="52">
        <f>SUM(H10:I10)</f>
        <v>1183</v>
      </c>
      <c r="K10" s="126">
        <v>1215</v>
      </c>
      <c r="L10" s="36">
        <v>3164</v>
      </c>
      <c r="M10" s="52">
        <f>SUM(K10:L10)</f>
        <v>4379</v>
      </c>
      <c r="N10" s="126">
        <v>2394</v>
      </c>
      <c r="O10" s="36">
        <v>7200</v>
      </c>
      <c r="P10" s="52">
        <f>SUM(N10:O10)</f>
        <v>9594</v>
      </c>
      <c r="Q10" s="126">
        <v>1348</v>
      </c>
      <c r="R10" s="36">
        <v>2305</v>
      </c>
      <c r="S10" s="52">
        <f>SUM(Q10:R10)</f>
        <v>3653</v>
      </c>
      <c r="T10" s="53">
        <f>SUM(B10,E10,H10,K10,N10,Q10)</f>
        <v>20478</v>
      </c>
      <c r="U10" s="52">
        <f>SUM(C10,F10,I10,L10,O10,R10)</f>
        <v>44580</v>
      </c>
      <c r="V10" s="52">
        <f>SUM(T10:U10)</f>
        <v>65058</v>
      </c>
    </row>
    <row r="11" spans="1:22" ht="12">
      <c r="A11" s="54" t="s">
        <v>15</v>
      </c>
      <c r="B11" s="55">
        <f>SUM(B10)</f>
        <v>12262</v>
      </c>
      <c r="C11" s="56">
        <f>SUM(C10)</f>
        <v>24524</v>
      </c>
      <c r="D11" s="56">
        <f>SUM(B11:C11)</f>
        <v>36786</v>
      </c>
      <c r="E11" s="55">
        <f>SUM(E10)</f>
        <v>2942</v>
      </c>
      <c r="F11" s="56">
        <f>SUM(F10)</f>
        <v>6521</v>
      </c>
      <c r="G11" s="56">
        <f>SUM(E11:F11)</f>
        <v>9463</v>
      </c>
      <c r="H11" s="55">
        <f>SUM(H10)</f>
        <v>317</v>
      </c>
      <c r="I11" s="56">
        <f>SUM(I10)</f>
        <v>866</v>
      </c>
      <c r="J11" s="56">
        <f>SUM(H11:I11)</f>
        <v>1183</v>
      </c>
      <c r="K11" s="55">
        <f>SUM(K10)</f>
        <v>1215</v>
      </c>
      <c r="L11" s="56">
        <f>SUM(L10)</f>
        <v>3164</v>
      </c>
      <c r="M11" s="56">
        <f>SUM(K11:L11)</f>
        <v>4379</v>
      </c>
      <c r="N11" s="55">
        <f>SUM(N10)</f>
        <v>2394</v>
      </c>
      <c r="O11" s="56">
        <f>SUM(O10)</f>
        <v>7200</v>
      </c>
      <c r="P11" s="56">
        <f>SUM(N11:O11)</f>
        <v>9594</v>
      </c>
      <c r="Q11" s="55">
        <f>SUM(Q10)</f>
        <v>1348</v>
      </c>
      <c r="R11" s="56">
        <f>SUM(R10)</f>
        <v>2305</v>
      </c>
      <c r="S11" s="56">
        <f>SUM(Q11:R11)</f>
        <v>3653</v>
      </c>
      <c r="T11" s="55">
        <f>SUM(T10)</f>
        <v>20478</v>
      </c>
      <c r="U11" s="56">
        <f>SUM(U10)</f>
        <v>44580</v>
      </c>
      <c r="V11" s="56">
        <f>SUM(T11:U11)</f>
        <v>65058</v>
      </c>
    </row>
    <row r="12" spans="2:22" s="35" customFormat="1" ht="11.25" customHeight="1">
      <c r="B12" s="57"/>
      <c r="C12" s="52"/>
      <c r="D12" s="52"/>
      <c r="E12" s="53"/>
      <c r="F12" s="52"/>
      <c r="G12" s="52"/>
      <c r="H12" s="53"/>
      <c r="I12" s="52"/>
      <c r="J12" s="52"/>
      <c r="K12" s="53"/>
      <c r="L12" s="52"/>
      <c r="M12" s="52"/>
      <c r="N12" s="53"/>
      <c r="O12" s="52"/>
      <c r="P12" s="52"/>
      <c r="Q12" s="53"/>
      <c r="R12" s="52"/>
      <c r="S12" s="52"/>
      <c r="T12" s="53"/>
      <c r="U12" s="52"/>
      <c r="V12" s="52"/>
    </row>
    <row r="13" spans="2:22" s="35" customFormat="1" ht="11.25" customHeight="1">
      <c r="B13" s="57"/>
      <c r="C13" s="52"/>
      <c r="D13" s="52"/>
      <c r="E13" s="53"/>
      <c r="F13" s="52"/>
      <c r="G13" s="52"/>
      <c r="H13" s="53"/>
      <c r="I13" s="52"/>
      <c r="J13" s="52"/>
      <c r="K13" s="53"/>
      <c r="L13" s="52"/>
      <c r="M13" s="52"/>
      <c r="N13" s="53"/>
      <c r="O13" s="52"/>
      <c r="P13" s="52"/>
      <c r="Q13" s="53"/>
      <c r="R13" s="52"/>
      <c r="S13" s="52"/>
      <c r="T13" s="53"/>
      <c r="U13" s="52"/>
      <c r="V13" s="52"/>
    </row>
    <row r="14" spans="1:22" s="35" customFormat="1" ht="11.25" customHeight="1">
      <c r="A14" s="35" t="s">
        <v>34</v>
      </c>
      <c r="B14" s="57">
        <v>12263</v>
      </c>
      <c r="C14" s="58">
        <v>19564</v>
      </c>
      <c r="D14" s="52">
        <f>SUM(B14:C14)</f>
        <v>31827</v>
      </c>
      <c r="E14" s="53">
        <v>10113</v>
      </c>
      <c r="F14" s="52">
        <v>15843</v>
      </c>
      <c r="G14" s="52">
        <f>SUM(E14:F14)</f>
        <v>25956</v>
      </c>
      <c r="H14" s="127">
        <v>2126</v>
      </c>
      <c r="I14" s="35">
        <v>3064</v>
      </c>
      <c r="J14" s="52">
        <f>SUM(H14:I14)</f>
        <v>5190</v>
      </c>
      <c r="K14" s="53">
        <v>2932</v>
      </c>
      <c r="L14" s="52">
        <v>4317</v>
      </c>
      <c r="M14" s="52">
        <f>SUM(K14:L14)</f>
        <v>7249</v>
      </c>
      <c r="N14" s="127">
        <v>3241</v>
      </c>
      <c r="O14" s="35">
        <v>4102</v>
      </c>
      <c r="P14" s="131">
        <f>SUM(N14:O14)</f>
        <v>7343</v>
      </c>
      <c r="Q14" s="36">
        <v>782</v>
      </c>
      <c r="R14" s="35">
        <v>610</v>
      </c>
      <c r="S14" s="52">
        <f>SUM(Q14:R14)</f>
        <v>1392</v>
      </c>
      <c r="T14" s="53">
        <f>SUM(Q14,N14,K14,H14,E14,B14)</f>
        <v>31457</v>
      </c>
      <c r="U14" s="52">
        <f>SUM(R14,O14,L14,I14,F14,C14)</f>
        <v>47500</v>
      </c>
      <c r="V14" s="52">
        <f>SUM(T14:U14)</f>
        <v>78957</v>
      </c>
    </row>
    <row r="15" spans="2:22" s="35" customFormat="1" ht="11.25" customHeight="1">
      <c r="B15" s="57"/>
      <c r="C15" s="58"/>
      <c r="D15" s="52"/>
      <c r="E15" s="53"/>
      <c r="F15" s="52"/>
      <c r="G15" s="52"/>
      <c r="H15" s="53"/>
      <c r="I15" s="52"/>
      <c r="J15" s="52"/>
      <c r="K15" s="53"/>
      <c r="L15" s="52"/>
      <c r="M15" s="52"/>
      <c r="N15" s="53"/>
      <c r="O15" s="52"/>
      <c r="P15" s="52"/>
      <c r="Q15" s="53"/>
      <c r="R15" s="52"/>
      <c r="S15" s="52"/>
      <c r="T15" s="53"/>
      <c r="U15" s="52"/>
      <c r="V15" s="52"/>
    </row>
    <row r="16" spans="1:22" s="35" customFormat="1" ht="11.25" customHeight="1">
      <c r="A16" s="35" t="s">
        <v>35</v>
      </c>
      <c r="B16" s="57">
        <v>3319</v>
      </c>
      <c r="C16" s="58">
        <v>8041</v>
      </c>
      <c r="D16" s="52">
        <f>SUM(B16:C16)</f>
        <v>11360</v>
      </c>
      <c r="E16" s="53">
        <v>2095</v>
      </c>
      <c r="F16" s="52">
        <v>6053</v>
      </c>
      <c r="G16" s="52">
        <f>SUM(E16:F16)</f>
        <v>8148</v>
      </c>
      <c r="H16" s="53">
        <v>192</v>
      </c>
      <c r="I16" s="52">
        <v>538</v>
      </c>
      <c r="J16" s="52">
        <f>SUM(H16:I16)</f>
        <v>730</v>
      </c>
      <c r="K16" s="53">
        <v>185</v>
      </c>
      <c r="L16" s="52">
        <v>468</v>
      </c>
      <c r="M16" s="52">
        <f>SUM(K16:L16)</f>
        <v>653</v>
      </c>
      <c r="N16" s="53">
        <v>138</v>
      </c>
      <c r="O16" s="52">
        <v>409</v>
      </c>
      <c r="P16" s="52">
        <f>SUM(N16:O16)</f>
        <v>547</v>
      </c>
      <c r="Q16" s="53">
        <v>21</v>
      </c>
      <c r="R16" s="52">
        <v>53</v>
      </c>
      <c r="S16" s="52">
        <f>SUM(Q16:R16)</f>
        <v>74</v>
      </c>
      <c r="T16" s="53">
        <f>SUM(Q16,N16,K16,H16,E16,B16)</f>
        <v>5950</v>
      </c>
      <c r="U16" s="52">
        <f>SUM(R16,O16,L16,I16,F16,C16)</f>
        <v>15562</v>
      </c>
      <c r="V16" s="52">
        <f>SUM(T16:U16)</f>
        <v>21512</v>
      </c>
    </row>
    <row r="17" spans="2:22" s="35" customFormat="1" ht="11.25" customHeight="1">
      <c r="B17" s="57"/>
      <c r="C17" s="58"/>
      <c r="D17" s="52"/>
      <c r="E17" s="53"/>
      <c r="F17" s="52"/>
      <c r="G17" s="52"/>
      <c r="H17" s="53"/>
      <c r="I17" s="52"/>
      <c r="J17" s="52"/>
      <c r="K17" s="53"/>
      <c r="L17" s="52"/>
      <c r="M17" s="52"/>
      <c r="N17" s="53"/>
      <c r="O17" s="52"/>
      <c r="P17" s="52"/>
      <c r="Q17" s="53"/>
      <c r="R17" s="52"/>
      <c r="S17" s="52"/>
      <c r="T17" s="53"/>
      <c r="U17" s="52"/>
      <c r="V17" s="52"/>
    </row>
    <row r="18" spans="1:22" s="35" customFormat="1" ht="11.25" customHeight="1">
      <c r="A18" s="59" t="s">
        <v>36</v>
      </c>
      <c r="B18" s="57">
        <v>294</v>
      </c>
      <c r="C18" s="52">
        <v>8655</v>
      </c>
      <c r="D18" s="52">
        <f>SUM(B18:C18)</f>
        <v>8949</v>
      </c>
      <c r="E18" s="53">
        <v>64</v>
      </c>
      <c r="F18" s="52">
        <v>3249</v>
      </c>
      <c r="G18" s="52">
        <f>SUM(E18:F18)</f>
        <v>3313</v>
      </c>
      <c r="H18" s="53">
        <v>14</v>
      </c>
      <c r="I18" s="52">
        <v>365</v>
      </c>
      <c r="J18" s="52">
        <f>SUM(H18:I18)</f>
        <v>379</v>
      </c>
      <c r="K18" s="127">
        <v>7</v>
      </c>
      <c r="L18" s="36">
        <v>327</v>
      </c>
      <c r="M18" s="52">
        <f>SUM(K18:L18)</f>
        <v>334</v>
      </c>
      <c r="N18" s="53">
        <v>4</v>
      </c>
      <c r="O18" s="52">
        <v>115</v>
      </c>
      <c r="P18" s="52">
        <f>SUM(N18:O18)</f>
        <v>119</v>
      </c>
      <c r="Q18" s="53">
        <v>0</v>
      </c>
      <c r="R18" s="52">
        <v>3</v>
      </c>
      <c r="S18" s="52">
        <f>SUM(Q18:R18)</f>
        <v>3</v>
      </c>
      <c r="T18" s="53">
        <f>SUM(Q18,N18,K18,H18,E18,B18)</f>
        <v>383</v>
      </c>
      <c r="U18" s="52">
        <f>SUM(R18,O18,L18,I18,F18,C18)</f>
        <v>12714</v>
      </c>
      <c r="V18" s="52">
        <f>SUM(T18:U18)</f>
        <v>13097</v>
      </c>
    </row>
    <row r="19" spans="1:22" s="35" customFormat="1" ht="12">
      <c r="A19" s="54"/>
      <c r="B19" s="53"/>
      <c r="C19" s="52"/>
      <c r="D19" s="52"/>
      <c r="E19" s="53"/>
      <c r="F19" s="52"/>
      <c r="G19" s="52"/>
      <c r="H19" s="53"/>
      <c r="I19" s="52"/>
      <c r="J19" s="52"/>
      <c r="K19" s="53"/>
      <c r="L19" s="52"/>
      <c r="M19" s="52"/>
      <c r="N19" s="53"/>
      <c r="O19" s="52"/>
      <c r="P19" s="52"/>
      <c r="Q19" s="53"/>
      <c r="R19" s="52"/>
      <c r="S19" s="52"/>
      <c r="T19" s="53"/>
      <c r="U19" s="52"/>
      <c r="V19" s="52"/>
    </row>
    <row r="20" spans="1:22" s="54" customFormat="1" ht="24">
      <c r="A20" s="60" t="s">
        <v>17</v>
      </c>
      <c r="B20" s="61">
        <f>SUM(B18,B16,B14)</f>
        <v>15876</v>
      </c>
      <c r="C20" s="62">
        <f>SUM(C18,C16,C14)</f>
        <v>36260</v>
      </c>
      <c r="D20" s="62">
        <f>SUM(D18,D16,D14)</f>
        <v>52136</v>
      </c>
      <c r="E20" s="61">
        <f>SUM(E16,E18,E14)</f>
        <v>12272</v>
      </c>
      <c r="F20" s="62">
        <f>SUM(F16,F18,F14)</f>
        <v>25145</v>
      </c>
      <c r="G20" s="62">
        <f>SUM(G16,G18,G14)</f>
        <v>37417</v>
      </c>
      <c r="H20" s="61">
        <f aca="true" t="shared" si="0" ref="H20:O20">SUM(H18,H16,H14)</f>
        <v>2332</v>
      </c>
      <c r="I20" s="62">
        <f t="shared" si="0"/>
        <v>3967</v>
      </c>
      <c r="J20" s="62">
        <f t="shared" si="0"/>
        <v>6299</v>
      </c>
      <c r="K20" s="61">
        <f t="shared" si="0"/>
        <v>3124</v>
      </c>
      <c r="L20" s="62">
        <f t="shared" si="0"/>
        <v>5112</v>
      </c>
      <c r="M20" s="62">
        <f t="shared" si="0"/>
        <v>8236</v>
      </c>
      <c r="N20" s="61">
        <f t="shared" si="0"/>
        <v>3383</v>
      </c>
      <c r="O20" s="62">
        <f t="shared" si="0"/>
        <v>4626</v>
      </c>
      <c r="P20" s="62">
        <f>SUM(N20:O20)</f>
        <v>8009</v>
      </c>
      <c r="Q20" s="61">
        <f>SUM(Q18,Q16,Q14)</f>
        <v>803</v>
      </c>
      <c r="R20" s="62">
        <f>SUM(R18,R16,R14)</f>
        <v>666</v>
      </c>
      <c r="S20" s="62">
        <f>SUM(Q20:R20)</f>
        <v>1469</v>
      </c>
      <c r="T20" s="61">
        <f>SUM(Q20,N20,K20,H20,E20,B20)</f>
        <v>37790</v>
      </c>
      <c r="U20" s="62">
        <f>SUM(R20,O20,L20,I20,F20,C20)</f>
        <v>75776</v>
      </c>
      <c r="V20" s="62">
        <f>SUM(T20:U20)</f>
        <v>113566</v>
      </c>
    </row>
    <row r="21" spans="2:22" s="35" customFormat="1" ht="11.25" customHeight="1">
      <c r="B21" s="57"/>
      <c r="C21" s="58"/>
      <c r="D21" s="52"/>
      <c r="E21" s="53"/>
      <c r="F21" s="52"/>
      <c r="G21" s="52"/>
      <c r="H21" s="53"/>
      <c r="I21" s="52"/>
      <c r="J21" s="52"/>
      <c r="K21" s="53"/>
      <c r="L21" s="52"/>
      <c r="M21" s="52"/>
      <c r="N21" s="53"/>
      <c r="O21" s="52"/>
      <c r="P21" s="52"/>
      <c r="Q21" s="53"/>
      <c r="R21" s="52"/>
      <c r="S21" s="52"/>
      <c r="T21" s="53"/>
      <c r="U21" s="52"/>
      <c r="V21" s="52"/>
    </row>
    <row r="22" spans="1:22" s="54" customFormat="1" ht="11.25" customHeight="1">
      <c r="A22" s="54" t="s">
        <v>4</v>
      </c>
      <c r="B22" s="63">
        <f aca="true" t="shared" si="1" ref="B22:G22">SUM(B20,B11)</f>
        <v>28138</v>
      </c>
      <c r="C22" s="64">
        <f t="shared" si="1"/>
        <v>60784</v>
      </c>
      <c r="D22" s="64">
        <f t="shared" si="1"/>
        <v>88922</v>
      </c>
      <c r="E22" s="63">
        <f t="shared" si="1"/>
        <v>15214</v>
      </c>
      <c r="F22" s="64">
        <f t="shared" si="1"/>
        <v>31666</v>
      </c>
      <c r="G22" s="64">
        <f t="shared" si="1"/>
        <v>46880</v>
      </c>
      <c r="H22" s="63">
        <f>SUM(H20:H21,H11)</f>
        <v>2649</v>
      </c>
      <c r="I22" s="64">
        <f>SUM(I20,I11)</f>
        <v>4833</v>
      </c>
      <c r="J22" s="64">
        <f>SUM(J20,J11)</f>
        <v>7482</v>
      </c>
      <c r="K22" s="63">
        <f>SUM(K20:K21,K11)</f>
        <v>4339</v>
      </c>
      <c r="L22" s="64">
        <f>SUM(L20,L11)</f>
        <v>8276</v>
      </c>
      <c r="M22" s="64">
        <f>SUM(M20,M11)</f>
        <v>12615</v>
      </c>
      <c r="N22" s="63">
        <f>SUM(N20:N21,N11)</f>
        <v>5777</v>
      </c>
      <c r="O22" s="64">
        <f aca="true" t="shared" si="2" ref="O22:V22">SUM(O20,O11)</f>
        <v>11826</v>
      </c>
      <c r="P22" s="64">
        <f t="shared" si="2"/>
        <v>17603</v>
      </c>
      <c r="Q22" s="63">
        <f t="shared" si="2"/>
        <v>2151</v>
      </c>
      <c r="R22" s="64">
        <f t="shared" si="2"/>
        <v>2971</v>
      </c>
      <c r="S22" s="64">
        <f t="shared" si="2"/>
        <v>5122</v>
      </c>
      <c r="T22" s="63">
        <f t="shared" si="2"/>
        <v>58268</v>
      </c>
      <c r="U22" s="64">
        <f t="shared" si="2"/>
        <v>120356</v>
      </c>
      <c r="V22" s="64">
        <f t="shared" si="2"/>
        <v>178624</v>
      </c>
    </row>
    <row r="23" spans="1:22" ht="11.25">
      <c r="A23" s="40"/>
      <c r="B23" s="40"/>
      <c r="C23" s="42"/>
      <c r="D23" s="42"/>
      <c r="E23" s="40"/>
      <c r="F23" s="42"/>
      <c r="G23" s="42"/>
      <c r="H23" s="40"/>
      <c r="I23" s="42"/>
      <c r="J23" s="42"/>
      <c r="K23" s="40"/>
      <c r="L23" s="42"/>
      <c r="M23" s="42"/>
      <c r="N23" s="40"/>
      <c r="O23" s="42"/>
      <c r="P23" s="42"/>
      <c r="Q23" s="40"/>
      <c r="R23" s="42"/>
      <c r="S23" s="42"/>
      <c r="T23" s="40"/>
      <c r="U23" s="42"/>
      <c r="V23" s="42"/>
    </row>
    <row r="24" ht="11.25">
      <c r="A24" s="34" t="s">
        <v>18</v>
      </c>
    </row>
    <row r="25" spans="1:12" ht="11.25">
      <c r="A25" s="35" t="s">
        <v>37</v>
      </c>
      <c r="I25" s="35"/>
      <c r="K25" s="36"/>
      <c r="L25" s="35"/>
    </row>
    <row r="26" spans="9:12" ht="11.25">
      <c r="I26" s="35"/>
      <c r="K26" s="36"/>
      <c r="L26" s="35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1.00390625" style="11" customWidth="1"/>
    <col min="2" max="2" width="18.7109375" style="11" customWidth="1"/>
    <col min="3" max="3" width="21.140625" style="11" customWidth="1"/>
    <col min="4" max="6" width="18.7109375" style="11" customWidth="1"/>
    <col min="7" max="16384" width="9.140625" style="11" customWidth="1"/>
  </cols>
  <sheetData>
    <row r="1" spans="1:13" s="34" customFormat="1" ht="12" customHeight="1">
      <c r="A1" s="10" t="s">
        <v>65</v>
      </c>
      <c r="B1" s="10"/>
      <c r="C1" s="65"/>
      <c r="D1" s="66"/>
      <c r="E1" s="10"/>
      <c r="F1" s="65"/>
      <c r="G1" s="66"/>
      <c r="H1" s="10"/>
      <c r="I1" s="65"/>
      <c r="J1" s="66"/>
      <c r="K1" s="10"/>
      <c r="L1" s="65"/>
      <c r="M1" s="66"/>
    </row>
    <row r="2" spans="1:6" ht="12">
      <c r="A2" s="19" t="s">
        <v>0</v>
      </c>
      <c r="B2" s="19"/>
      <c r="C2" s="19"/>
      <c r="D2" s="19"/>
      <c r="E2" s="20"/>
      <c r="F2" s="19"/>
    </row>
    <row r="3" spans="1:6" ht="12">
      <c r="A3" s="19"/>
      <c r="B3" s="19"/>
      <c r="C3" s="19"/>
      <c r="D3" s="19"/>
      <c r="E3" s="20"/>
      <c r="F3" s="19"/>
    </row>
    <row r="4" spans="1:6" ht="12">
      <c r="A4" s="19" t="s">
        <v>38</v>
      </c>
      <c r="B4" s="19"/>
      <c r="C4" s="19"/>
      <c r="D4" s="19"/>
      <c r="E4" s="20"/>
      <c r="F4" s="19"/>
    </row>
    <row r="5" spans="1:6" ht="12">
      <c r="A5" s="21" t="s">
        <v>66</v>
      </c>
      <c r="B5" s="19"/>
      <c r="C5" s="19"/>
      <c r="D5" s="19"/>
      <c r="E5" s="19"/>
      <c r="F5" s="19"/>
    </row>
    <row r="6" ht="12" thickBot="1"/>
    <row r="7" spans="1:6" ht="11.25">
      <c r="A7" s="22"/>
      <c r="B7" s="23" t="s">
        <v>39</v>
      </c>
      <c r="C7" s="24" t="s">
        <v>40</v>
      </c>
      <c r="D7" s="24" t="s">
        <v>40</v>
      </c>
      <c r="E7" s="24" t="s">
        <v>41</v>
      </c>
      <c r="F7" s="24" t="s">
        <v>41</v>
      </c>
    </row>
    <row r="8" spans="1:6" ht="11.25">
      <c r="A8" s="25"/>
      <c r="B8" s="26" t="s">
        <v>42</v>
      </c>
      <c r="C8" s="27" t="s">
        <v>43</v>
      </c>
      <c r="D8" s="28" t="s">
        <v>44</v>
      </c>
      <c r="E8" s="28" t="s">
        <v>45</v>
      </c>
      <c r="F8" s="28" t="s">
        <v>46</v>
      </c>
    </row>
    <row r="9" spans="1:6" ht="11.25">
      <c r="A9" s="5"/>
      <c r="B9" s="29"/>
      <c r="C9" s="29"/>
      <c r="D9" s="29"/>
      <c r="E9" s="29"/>
      <c r="F9" s="29"/>
    </row>
    <row r="10" spans="1:6" s="30" customFormat="1" ht="12">
      <c r="A10" s="12" t="s">
        <v>8</v>
      </c>
      <c r="B10" s="124">
        <f>'16_dko_03'!V10</f>
        <v>65058</v>
      </c>
      <c r="C10" s="117">
        <f>('16_dko_03'!D10+'16_dko_03'!G10)/'16_dko_03'!V10</f>
        <v>0.7108887454271573</v>
      </c>
      <c r="D10" s="117">
        <f>('16_dko_03'!J10+'16_dko_03'!M10+'16_dko_03'!P10+'16_dko_03'!S10)/'16_dko_03'!V10</f>
        <v>0.2891112545728427</v>
      </c>
      <c r="E10" s="117">
        <f>'16_dko_03'!T10/'16_dko_03'!V10</f>
        <v>0.3147652863598635</v>
      </c>
      <c r="F10" s="117">
        <f>'16_dko_03'!U10/'16_dko_03'!V10</f>
        <v>0.6852347136401364</v>
      </c>
    </row>
    <row r="11" spans="1:6" s="30" customFormat="1" ht="12">
      <c r="A11" s="12"/>
      <c r="B11" s="116"/>
      <c r="C11" s="117"/>
      <c r="D11" s="117"/>
      <c r="E11" s="130"/>
      <c r="F11" s="118"/>
    </row>
    <row r="12" spans="1:6" ht="11.25">
      <c r="A12" s="5" t="s">
        <v>34</v>
      </c>
      <c r="B12" s="110">
        <f>'16_dko_03'!V14</f>
        <v>78957</v>
      </c>
      <c r="C12" s="115">
        <f>('16_dko_03'!D14+'16_dko_03'!G14)/'16_dko_03'!V14</f>
        <v>0.7318287168965386</v>
      </c>
      <c r="D12" s="115">
        <f>('16_dko_03'!J14+'16_dko_03'!M14+'16_dko_03'!P14+'16_dko_03'!S14)/'16_dko_03'!V14</f>
        <v>0.2681712831034614</v>
      </c>
      <c r="E12" s="115">
        <f>'16_dko_03'!T14/'16_dko_03'!V14</f>
        <v>0.3984067277125524</v>
      </c>
      <c r="F12" s="115">
        <f>'16_dko_03'!U14/'16_dko_03'!V14</f>
        <v>0.6015932722874476</v>
      </c>
    </row>
    <row r="13" spans="1:6" ht="3" customHeight="1">
      <c r="A13" s="5"/>
      <c r="B13" s="110"/>
      <c r="C13" s="119"/>
      <c r="D13" s="119"/>
      <c r="E13" s="119"/>
      <c r="F13" s="120"/>
    </row>
    <row r="14" spans="1:6" ht="11.25">
      <c r="A14" s="5" t="s">
        <v>35</v>
      </c>
      <c r="B14" s="110">
        <f>'16_dko_03'!V16</f>
        <v>21512</v>
      </c>
      <c r="C14" s="115">
        <f>('16_dko_03'!D16+'16_dko_03'!G16)/'16_dko_03'!V16</f>
        <v>0.9068426924507251</v>
      </c>
      <c r="D14" s="115">
        <f>('16_dko_03'!J16+'16_dko_03'!M16+'16_dko_03'!P16+'16_dko_03'!S16)/'16_dko_03'!V16</f>
        <v>0.09315730754927483</v>
      </c>
      <c r="E14" s="115">
        <f>'16_dko_03'!T16/'16_dko_03'!V16</f>
        <v>0.2765898103384158</v>
      </c>
      <c r="F14" s="115">
        <f>'16_dko_03'!U16/'16_dko_03'!V16</f>
        <v>0.7234101896615842</v>
      </c>
    </row>
    <row r="15" spans="1:6" ht="3" customHeight="1">
      <c r="A15" s="5"/>
      <c r="B15" s="121"/>
      <c r="C15" s="119"/>
      <c r="D15" s="119"/>
      <c r="E15" s="119"/>
      <c r="F15" s="120"/>
    </row>
    <row r="16" spans="1:6" ht="11.25">
      <c r="A16" s="5" t="s">
        <v>36</v>
      </c>
      <c r="B16" s="110">
        <f>'16_dko_03'!V18</f>
        <v>13097</v>
      </c>
      <c r="C16" s="115">
        <f>('16_dko_03'!D18+'16_dko_03'!G18)/'16_dko_03'!V18</f>
        <v>0.936244941589677</v>
      </c>
      <c r="D16" s="115">
        <f>('16_dko_03'!J18+'16_dko_03'!M18+'16_dko_03'!P18+'16_dko_03'!S18)/'16_dko_03'!V18</f>
        <v>0.06375505841032297</v>
      </c>
      <c r="E16" s="115">
        <f>'16_dko_03'!T18/'16_dko_03'!V18</f>
        <v>0.029243338169046347</v>
      </c>
      <c r="F16" s="115">
        <f>'16_dko_03'!U18/'16_dko_03'!V18</f>
        <v>0.9707566618309537</v>
      </c>
    </row>
    <row r="17" spans="1:6" ht="3" customHeight="1">
      <c r="A17" s="5"/>
      <c r="B17" s="122"/>
      <c r="C17" s="123"/>
      <c r="D17" s="123"/>
      <c r="E17" s="123"/>
      <c r="F17" s="123"/>
    </row>
    <row r="18" spans="1:6" s="30" customFormat="1" ht="12">
      <c r="A18" s="12" t="s">
        <v>16</v>
      </c>
      <c r="B18" s="124">
        <f>'16_dko_03'!V20</f>
        <v>113566</v>
      </c>
      <c r="C18" s="117">
        <f>('16_dko_03'!D20+'16_dko_03'!G20)/'16_dko_03'!V20</f>
        <v>0.7885546730535548</v>
      </c>
      <c r="D18" s="117">
        <f>('16_dko_03'!J20+'16_dko_03'!M20+'16_dko_03'!P20+'16_dko_03'!S20)/'16_dko_03'!V20</f>
        <v>0.21144532694644524</v>
      </c>
      <c r="E18" s="117">
        <f>'16_dko_03'!T20/'16_dko_03'!V20</f>
        <v>0.332758043780709</v>
      </c>
      <c r="F18" s="117">
        <f>'16_dko_03'!U20/'16_dko_03'!V20</f>
        <v>0.6672419562192909</v>
      </c>
    </row>
    <row r="19" spans="1:6" ht="9" customHeight="1">
      <c r="A19" s="5"/>
      <c r="B19" s="122"/>
      <c r="C19" s="125"/>
      <c r="D19" s="125"/>
      <c r="E19" s="125"/>
      <c r="F19" s="125"/>
    </row>
    <row r="20" spans="1:6" s="5" customFormat="1" ht="12">
      <c r="A20" s="31" t="s">
        <v>4</v>
      </c>
      <c r="B20" s="128">
        <f>'16_dko_03'!V22</f>
        <v>178624</v>
      </c>
      <c r="C20" s="129">
        <f>('16_dko_03'!D22+'16_dko_03'!G22)/'16_dko_03'!V22</f>
        <v>0.7602673772841275</v>
      </c>
      <c r="D20" s="129">
        <f>('16_dko_03'!J22+'16_dko_03'!M22+'16_dko_03'!P22+'16_dko_03'!S22)/'16_dko_03'!V22</f>
        <v>0.23973262271587245</v>
      </c>
      <c r="E20" s="129">
        <f>'16_dko_03'!T22/'16_dko_03'!V22</f>
        <v>0.32620476531709064</v>
      </c>
      <c r="F20" s="129">
        <f>'16_dko_03'!U22/'16_dko_03'!V22</f>
        <v>0.6737952346829094</v>
      </c>
    </row>
    <row r="21" spans="1:6" s="5" customFormat="1" ht="9.75" customHeight="1">
      <c r="A21" s="6"/>
      <c r="B21" s="32"/>
      <c r="C21" s="33"/>
      <c r="D21" s="33"/>
      <c r="E21" s="33"/>
      <c r="F21" s="33"/>
    </row>
    <row r="22" spans="1:6" s="5" customFormat="1" ht="12">
      <c r="A22" s="34" t="s">
        <v>18</v>
      </c>
      <c r="B22" s="32"/>
      <c r="C22" s="33"/>
      <c r="D22" s="33"/>
      <c r="E22" s="33"/>
      <c r="F22" s="3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1">
      <selection activeCell="A98" sqref="A98"/>
    </sheetView>
  </sheetViews>
  <sheetFormatPr defaultColWidth="30.00390625" defaultRowHeight="15" customHeight="1"/>
  <cols>
    <col min="1" max="1" width="44.8515625" style="5" customWidth="1"/>
    <col min="2" max="2" width="28.00390625" style="11" customWidth="1"/>
    <col min="3" max="3" width="28.00390625" style="5" customWidth="1"/>
    <col min="4" max="16384" width="30.00390625" style="11" customWidth="1"/>
  </cols>
  <sheetData>
    <row r="1" spans="1:9" s="34" customFormat="1" ht="12" customHeight="1">
      <c r="A1" s="10" t="s">
        <v>65</v>
      </c>
      <c r="B1" s="10"/>
      <c r="C1" s="65"/>
      <c r="D1" s="10"/>
      <c r="E1" s="65"/>
      <c r="F1" s="66"/>
      <c r="G1" s="10"/>
      <c r="H1" s="65"/>
      <c r="I1" s="66"/>
    </row>
    <row r="2" spans="1:3" ht="15" customHeight="1">
      <c r="A2" s="133" t="s">
        <v>0</v>
      </c>
      <c r="B2" s="133"/>
      <c r="C2" s="133"/>
    </row>
    <row r="3" ht="9.75" customHeight="1">
      <c r="B3" s="12"/>
    </row>
    <row r="4" spans="1:3" ht="12" customHeight="1">
      <c r="A4" s="134" t="s">
        <v>72</v>
      </c>
      <c r="B4" s="134"/>
      <c r="C4" s="134"/>
    </row>
    <row r="5" spans="1:3" ht="12" customHeight="1">
      <c r="A5" s="135" t="s">
        <v>66</v>
      </c>
      <c r="B5" s="135"/>
      <c r="C5" s="135"/>
    </row>
    <row r="6" ht="12" customHeight="1" thickBot="1"/>
    <row r="7" spans="1:3" s="16" customFormat="1" ht="22.5" customHeight="1">
      <c r="A7" s="13" t="s">
        <v>73</v>
      </c>
      <c r="B7" s="14" t="s">
        <v>47</v>
      </c>
      <c r="C7" s="15" t="s">
        <v>48</v>
      </c>
    </row>
    <row r="8" spans="1:3" ht="13.5" customHeight="1">
      <c r="A8" s="136" t="s">
        <v>96</v>
      </c>
      <c r="B8" s="108">
        <v>19971</v>
      </c>
      <c r="C8" s="138">
        <f aca="true" t="shared" si="0" ref="C8:C39">B8/$B$89</f>
        <v>0.29933002592964525</v>
      </c>
    </row>
    <row r="9" spans="1:3" ht="13.5" customHeight="1">
      <c r="A9" s="136" t="s">
        <v>97</v>
      </c>
      <c r="B9" s="108">
        <v>11191</v>
      </c>
      <c r="C9" s="138">
        <f t="shared" si="0"/>
        <v>0.16773332933647087</v>
      </c>
    </row>
    <row r="10" spans="1:3" ht="13.5" customHeight="1">
      <c r="A10" s="136" t="s">
        <v>98</v>
      </c>
      <c r="B10" s="108">
        <v>4903</v>
      </c>
      <c r="C10" s="138">
        <f t="shared" si="0"/>
        <v>0.07348731245971912</v>
      </c>
    </row>
    <row r="11" spans="1:3" ht="13.5" customHeight="1">
      <c r="A11" s="136" t="s">
        <v>99</v>
      </c>
      <c r="B11" s="108">
        <v>3760</v>
      </c>
      <c r="C11" s="138">
        <f t="shared" si="0"/>
        <v>0.056355760727828656</v>
      </c>
    </row>
    <row r="12" spans="1:3" ht="13.5" customHeight="1">
      <c r="A12" s="136" t="s">
        <v>100</v>
      </c>
      <c r="B12" s="108">
        <v>3725</v>
      </c>
      <c r="C12" s="138">
        <f t="shared" si="0"/>
        <v>0.055831172529564294</v>
      </c>
    </row>
    <row r="13" spans="1:3" ht="13.5" customHeight="1">
      <c r="A13" s="136" t="s">
        <v>101</v>
      </c>
      <c r="B13" s="108">
        <v>3077</v>
      </c>
      <c r="C13" s="138">
        <f t="shared" si="0"/>
        <v>0.046118796744555525</v>
      </c>
    </row>
    <row r="14" spans="1:3" ht="13.5" customHeight="1">
      <c r="A14" s="136" t="s">
        <v>102</v>
      </c>
      <c r="B14" s="108">
        <v>2189</v>
      </c>
      <c r="C14" s="138">
        <f t="shared" si="0"/>
        <v>0.032809244742876845</v>
      </c>
    </row>
    <row r="15" spans="1:3" ht="13.5" customHeight="1">
      <c r="A15" s="136" t="s">
        <v>103</v>
      </c>
      <c r="B15" s="108">
        <v>2177</v>
      </c>
      <c r="C15" s="138">
        <f t="shared" si="0"/>
        <v>0.03262938593204335</v>
      </c>
    </row>
    <row r="16" spans="1:3" ht="13.5" customHeight="1">
      <c r="A16" s="136" t="s">
        <v>104</v>
      </c>
      <c r="B16" s="108">
        <v>1638</v>
      </c>
      <c r="C16" s="138">
        <f t="shared" si="0"/>
        <v>0.024550727678772165</v>
      </c>
    </row>
    <row r="17" spans="1:3" ht="13.5" customHeight="1">
      <c r="A17" s="136" t="s">
        <v>105</v>
      </c>
      <c r="B17" s="108">
        <v>1433</v>
      </c>
      <c r="C17" s="138">
        <f t="shared" si="0"/>
        <v>0.021478139660366612</v>
      </c>
    </row>
    <row r="18" spans="1:3" ht="13.5" customHeight="1">
      <c r="A18" s="136" t="s">
        <v>106</v>
      </c>
      <c r="B18" s="108">
        <v>821</v>
      </c>
      <c r="C18" s="138">
        <f t="shared" si="0"/>
        <v>0.01230534030785833</v>
      </c>
    </row>
    <row r="19" spans="1:3" ht="13.5" customHeight="1">
      <c r="A19" s="136" t="s">
        <v>107</v>
      </c>
      <c r="B19" s="108">
        <v>760</v>
      </c>
      <c r="C19" s="138">
        <f t="shared" si="0"/>
        <v>0.011391058019454729</v>
      </c>
    </row>
    <row r="20" spans="1:3" ht="13.5" customHeight="1">
      <c r="A20" s="136" t="s">
        <v>108</v>
      </c>
      <c r="B20" s="108">
        <v>708</v>
      </c>
      <c r="C20" s="138">
        <f t="shared" si="0"/>
        <v>0.010611669839176247</v>
      </c>
    </row>
    <row r="21" spans="1:3" ht="13.5" customHeight="1">
      <c r="A21" s="136" t="s">
        <v>109</v>
      </c>
      <c r="B21" s="108">
        <v>679</v>
      </c>
      <c r="C21" s="138">
        <f t="shared" si="0"/>
        <v>0.010177011046328632</v>
      </c>
    </row>
    <row r="22" spans="1:3" ht="13.5" customHeight="1">
      <c r="A22" s="136" t="s">
        <v>110</v>
      </c>
      <c r="B22" s="108">
        <v>599</v>
      </c>
      <c r="C22" s="138">
        <f t="shared" si="0"/>
        <v>0.00897795230743866</v>
      </c>
    </row>
    <row r="23" spans="1:3" ht="13.5" customHeight="1">
      <c r="A23" s="136" t="s">
        <v>111</v>
      </c>
      <c r="B23" s="108">
        <v>580</v>
      </c>
      <c r="C23" s="138">
        <f t="shared" si="0"/>
        <v>0.008693175856952293</v>
      </c>
    </row>
    <row r="24" spans="1:3" ht="13.5" customHeight="1">
      <c r="A24" s="136" t="s">
        <v>112</v>
      </c>
      <c r="B24" s="108">
        <v>577</v>
      </c>
      <c r="C24" s="138">
        <f t="shared" si="0"/>
        <v>0.008648211154243919</v>
      </c>
    </row>
    <row r="25" spans="1:3" ht="13.5" customHeight="1">
      <c r="A25" s="136" t="s">
        <v>113</v>
      </c>
      <c r="B25" s="108">
        <v>438</v>
      </c>
      <c r="C25" s="138">
        <f t="shared" si="0"/>
        <v>0.006564846595422593</v>
      </c>
    </row>
    <row r="26" spans="1:3" ht="13.5" customHeight="1">
      <c r="A26" s="136" t="s">
        <v>114</v>
      </c>
      <c r="B26" s="108">
        <v>424</v>
      </c>
      <c r="C26" s="138">
        <f t="shared" si="0"/>
        <v>0.006355011316116849</v>
      </c>
    </row>
    <row r="27" spans="1:3" ht="13.5" customHeight="1">
      <c r="A27" s="136" t="s">
        <v>115</v>
      </c>
      <c r="B27" s="108">
        <v>361</v>
      </c>
      <c r="C27" s="138">
        <f t="shared" si="0"/>
        <v>0.005410752559240996</v>
      </c>
    </row>
    <row r="28" spans="1:3" ht="13.5" customHeight="1">
      <c r="A28" s="136" t="s">
        <v>116</v>
      </c>
      <c r="B28" s="108">
        <v>318</v>
      </c>
      <c r="C28" s="138">
        <f t="shared" si="0"/>
        <v>0.0047662584870876365</v>
      </c>
    </row>
    <row r="29" spans="1:3" ht="13.5" customHeight="1">
      <c r="A29" s="136" t="s">
        <v>117</v>
      </c>
      <c r="B29" s="108">
        <v>299</v>
      </c>
      <c r="C29" s="138">
        <f t="shared" si="0"/>
        <v>0.004481482036601268</v>
      </c>
    </row>
    <row r="30" spans="1:3" ht="13.5" customHeight="1">
      <c r="A30" s="136" t="s">
        <v>118</v>
      </c>
      <c r="B30" s="108">
        <v>195</v>
      </c>
      <c r="C30" s="138">
        <f t="shared" si="0"/>
        <v>0.002922705676044305</v>
      </c>
    </row>
    <row r="31" spans="1:3" ht="13.5" customHeight="1">
      <c r="A31" s="136" t="s">
        <v>119</v>
      </c>
      <c r="B31" s="108">
        <v>188</v>
      </c>
      <c r="C31" s="138">
        <f t="shared" si="0"/>
        <v>0.0028177880363914327</v>
      </c>
    </row>
    <row r="32" spans="1:3" ht="13.5" customHeight="1">
      <c r="A32" s="136" t="s">
        <v>120</v>
      </c>
      <c r="B32" s="108">
        <v>181</v>
      </c>
      <c r="C32" s="138">
        <f t="shared" si="0"/>
        <v>0.0027128703967385604</v>
      </c>
    </row>
    <row r="33" spans="1:3" ht="13.5" customHeight="1">
      <c r="A33" s="136" t="s">
        <v>121</v>
      </c>
      <c r="B33" s="108">
        <v>140</v>
      </c>
      <c r="C33" s="138">
        <f t="shared" si="0"/>
        <v>0.00209835279305745</v>
      </c>
    </row>
    <row r="34" spans="1:3" ht="13.5" customHeight="1">
      <c r="A34" s="136" t="s">
        <v>122</v>
      </c>
      <c r="B34" s="108">
        <v>132</v>
      </c>
      <c r="C34" s="138">
        <f t="shared" si="0"/>
        <v>0.0019784469191684527</v>
      </c>
    </row>
    <row r="35" spans="1:3" ht="13.5" customHeight="1">
      <c r="A35" s="136" t="s">
        <v>123</v>
      </c>
      <c r="B35" s="108">
        <v>122</v>
      </c>
      <c r="C35" s="138">
        <f t="shared" si="0"/>
        <v>0.0018285645768072064</v>
      </c>
    </row>
    <row r="36" spans="1:3" ht="13.5" customHeight="1">
      <c r="A36" s="136" t="s">
        <v>124</v>
      </c>
      <c r="B36" s="108">
        <v>85</v>
      </c>
      <c r="C36" s="138">
        <f t="shared" si="0"/>
        <v>0.0012739999100705947</v>
      </c>
    </row>
    <row r="37" spans="1:3" ht="13.5" customHeight="1">
      <c r="A37" s="136" t="s">
        <v>125</v>
      </c>
      <c r="B37" s="108">
        <v>82</v>
      </c>
      <c r="C37" s="138">
        <f t="shared" si="0"/>
        <v>0.0012290352073622206</v>
      </c>
    </row>
    <row r="38" spans="1:3" ht="13.5" customHeight="1">
      <c r="A38" s="136" t="s">
        <v>126</v>
      </c>
      <c r="B38" s="108">
        <v>82</v>
      </c>
      <c r="C38" s="138">
        <f t="shared" si="0"/>
        <v>0.0012290352073622206</v>
      </c>
    </row>
    <row r="39" spans="1:3" ht="13.5" customHeight="1">
      <c r="A39" s="136" t="s">
        <v>127</v>
      </c>
      <c r="B39" s="108">
        <v>77</v>
      </c>
      <c r="C39" s="138">
        <f t="shared" si="0"/>
        <v>0.0011540940361815975</v>
      </c>
    </row>
    <row r="40" spans="1:3" ht="13.5" customHeight="1">
      <c r="A40" s="136" t="s">
        <v>128</v>
      </c>
      <c r="B40" s="108">
        <v>74</v>
      </c>
      <c r="C40" s="138">
        <f aca="true" t="shared" si="1" ref="C40:C61">B40/$B$89</f>
        <v>0.0011091293334732236</v>
      </c>
    </row>
    <row r="41" spans="1:3" ht="13.5" customHeight="1">
      <c r="A41" s="136" t="s">
        <v>129</v>
      </c>
      <c r="B41" s="108">
        <v>71</v>
      </c>
      <c r="C41" s="138">
        <f t="shared" si="1"/>
        <v>0.0010641646307648497</v>
      </c>
    </row>
    <row r="42" spans="1:3" ht="13.5" customHeight="1">
      <c r="A42" s="136" t="s">
        <v>130</v>
      </c>
      <c r="B42" s="108">
        <v>64</v>
      </c>
      <c r="C42" s="138">
        <f t="shared" si="1"/>
        <v>0.0009592469911119771</v>
      </c>
    </row>
    <row r="43" spans="1:3" ht="13.5" customHeight="1">
      <c r="A43" s="136" t="s">
        <v>131</v>
      </c>
      <c r="B43" s="108">
        <v>62</v>
      </c>
      <c r="C43" s="138">
        <f t="shared" si="1"/>
        <v>0.0009292705226397278</v>
      </c>
    </row>
    <row r="44" spans="1:3" ht="13.5" customHeight="1">
      <c r="A44" s="136" t="s">
        <v>132</v>
      </c>
      <c r="B44" s="108">
        <v>55</v>
      </c>
      <c r="C44" s="138">
        <f t="shared" si="1"/>
        <v>0.0008243528829868553</v>
      </c>
    </row>
    <row r="45" spans="1:3" ht="13.5" customHeight="1">
      <c r="A45" s="136" t="s">
        <v>133</v>
      </c>
      <c r="B45" s="108">
        <v>50</v>
      </c>
      <c r="C45" s="138">
        <f t="shared" si="1"/>
        <v>0.0007494117118062321</v>
      </c>
    </row>
    <row r="46" spans="1:3" ht="13.5" customHeight="1">
      <c r="A46" s="136" t="s">
        <v>134</v>
      </c>
      <c r="B46" s="108">
        <v>40</v>
      </c>
      <c r="C46" s="138">
        <f t="shared" si="1"/>
        <v>0.0005995293694449857</v>
      </c>
    </row>
    <row r="47" spans="1:3" ht="13.5" customHeight="1">
      <c r="A47" s="136" t="s">
        <v>135</v>
      </c>
      <c r="B47" s="108">
        <v>27</v>
      </c>
      <c r="C47" s="138">
        <f t="shared" si="1"/>
        <v>0.00040468232437536534</v>
      </c>
    </row>
    <row r="48" spans="1:3" ht="13.5" customHeight="1">
      <c r="A48" s="136" t="s">
        <v>136</v>
      </c>
      <c r="B48" s="108">
        <v>27</v>
      </c>
      <c r="C48" s="138">
        <f t="shared" si="1"/>
        <v>0.00040468232437536534</v>
      </c>
    </row>
    <row r="49" spans="1:3" ht="13.5" customHeight="1">
      <c r="A49" s="136" t="s">
        <v>137</v>
      </c>
      <c r="B49" s="108">
        <v>26</v>
      </c>
      <c r="C49" s="138">
        <f t="shared" si="1"/>
        <v>0.0003896940901392407</v>
      </c>
    </row>
    <row r="50" spans="1:3" ht="13.5" customHeight="1">
      <c r="A50" s="136" t="s">
        <v>138</v>
      </c>
      <c r="B50" s="108">
        <v>16</v>
      </c>
      <c r="C50" s="138">
        <f t="shared" si="1"/>
        <v>0.00023981174777799427</v>
      </c>
    </row>
    <row r="51" spans="1:3" ht="13.5" customHeight="1">
      <c r="A51" s="136" t="s">
        <v>139</v>
      </c>
      <c r="B51" s="108">
        <v>13</v>
      </c>
      <c r="C51" s="138">
        <f t="shared" si="1"/>
        <v>0.00019484704506962034</v>
      </c>
    </row>
    <row r="52" spans="1:3" ht="13.5" customHeight="1">
      <c r="A52" s="137" t="s">
        <v>140</v>
      </c>
      <c r="B52" s="108">
        <v>11</v>
      </c>
      <c r="C52" s="138">
        <f t="shared" si="1"/>
        <v>0.00016487057659737107</v>
      </c>
    </row>
    <row r="53" spans="1:3" ht="13.5" customHeight="1">
      <c r="A53" s="136" t="s">
        <v>141</v>
      </c>
      <c r="B53" s="108">
        <v>11</v>
      </c>
      <c r="C53" s="138">
        <f t="shared" si="1"/>
        <v>0.00016487057659737107</v>
      </c>
    </row>
    <row r="54" spans="1:3" ht="13.5" customHeight="1">
      <c r="A54" s="136" t="s">
        <v>142</v>
      </c>
      <c r="B54" s="108">
        <v>9</v>
      </c>
      <c r="C54" s="138">
        <f t="shared" si="1"/>
        <v>0.00013489410812512177</v>
      </c>
    </row>
    <row r="55" spans="1:3" ht="13.5" customHeight="1">
      <c r="A55" s="136" t="s">
        <v>143</v>
      </c>
      <c r="B55" s="108">
        <v>8</v>
      </c>
      <c r="C55" s="138">
        <f t="shared" si="1"/>
        <v>0.00011990587388899713</v>
      </c>
    </row>
    <row r="56" spans="1:3" ht="13.5" customHeight="1">
      <c r="A56" s="136" t="s">
        <v>144</v>
      </c>
      <c r="B56" s="108">
        <v>8</v>
      </c>
      <c r="C56" s="138">
        <f t="shared" si="1"/>
        <v>0.00011990587388899713</v>
      </c>
    </row>
    <row r="57" spans="1:3" ht="13.5" customHeight="1">
      <c r="A57" s="136" t="s">
        <v>145</v>
      </c>
      <c r="B57" s="109">
        <v>7</v>
      </c>
      <c r="C57" s="138">
        <f t="shared" si="1"/>
        <v>0.0001049176396528725</v>
      </c>
    </row>
    <row r="58" spans="1:3" ht="13.5" customHeight="1">
      <c r="A58" s="136" t="s">
        <v>146</v>
      </c>
      <c r="B58" s="108">
        <v>7</v>
      </c>
      <c r="C58" s="138">
        <f t="shared" si="1"/>
        <v>0.0001049176396528725</v>
      </c>
    </row>
    <row r="59" spans="1:3" ht="13.5" customHeight="1">
      <c r="A59" s="136" t="s">
        <v>147</v>
      </c>
      <c r="B59" s="108">
        <v>7</v>
      </c>
      <c r="C59" s="138">
        <f t="shared" si="1"/>
        <v>0.0001049176396528725</v>
      </c>
    </row>
    <row r="60" spans="1:3" ht="13.5" customHeight="1">
      <c r="A60" s="136" t="s">
        <v>148</v>
      </c>
      <c r="B60" s="108">
        <v>6</v>
      </c>
      <c r="C60" s="138">
        <f t="shared" si="1"/>
        <v>8.992940541674785E-05</v>
      </c>
    </row>
    <row r="61" spans="1:3" ht="13.5" customHeight="1">
      <c r="A61" s="136" t="s">
        <v>149</v>
      </c>
      <c r="B61" s="108">
        <v>6</v>
      </c>
      <c r="C61" s="138">
        <f t="shared" si="1"/>
        <v>8.992940541674785E-05</v>
      </c>
    </row>
    <row r="62" spans="1:3" ht="13.5" customHeight="1">
      <c r="A62" s="136" t="s">
        <v>150</v>
      </c>
      <c r="B62" s="108">
        <v>3</v>
      </c>
      <c r="C62" s="138">
        <f>B62/$B$89</f>
        <v>4.4964702708373924E-05</v>
      </c>
    </row>
    <row r="63" spans="1:3" ht="13.5" customHeight="1">
      <c r="A63" s="136" t="s">
        <v>151</v>
      </c>
      <c r="B63" s="108">
        <v>2</v>
      </c>
      <c r="C63" s="138">
        <f>B63/$B$89</f>
        <v>2.9976468472249284E-05</v>
      </c>
    </row>
    <row r="64" spans="1:3" ht="13.5" customHeight="1" thickBot="1">
      <c r="A64" s="136" t="s">
        <v>152</v>
      </c>
      <c r="B64" s="108">
        <v>2</v>
      </c>
      <c r="C64" s="138">
        <f>B64/$B$89</f>
        <v>2.9976468472249284E-05</v>
      </c>
    </row>
    <row r="65" spans="1:3" ht="14.25" customHeight="1">
      <c r="A65" s="13" t="s">
        <v>49</v>
      </c>
      <c r="B65" s="14" t="s">
        <v>47</v>
      </c>
      <c r="C65" s="104" t="s">
        <v>48</v>
      </c>
    </row>
    <row r="66" spans="1:3" ht="14.25" customHeight="1">
      <c r="A66" s="5" t="s">
        <v>80</v>
      </c>
      <c r="B66" s="110">
        <v>1157</v>
      </c>
      <c r="C66" s="138">
        <f>B66/$B$89</f>
        <v>0.01734138701119621</v>
      </c>
    </row>
    <row r="67" spans="1:3" ht="14.25" customHeight="1">
      <c r="A67" s="5" t="s">
        <v>81</v>
      </c>
      <c r="B67" s="110">
        <v>1084</v>
      </c>
      <c r="C67" s="138">
        <f>B67/$B$89</f>
        <v>0.016247245911959113</v>
      </c>
    </row>
    <row r="68" spans="1:3" ht="14.25" customHeight="1">
      <c r="A68" s="5" t="s">
        <v>82</v>
      </c>
      <c r="B68" s="110">
        <v>483</v>
      </c>
      <c r="C68" s="138">
        <f>B69/$B$89</f>
        <v>0.006639787766603216</v>
      </c>
    </row>
    <row r="69" spans="1:3" ht="14.25" customHeight="1">
      <c r="A69" s="5" t="s">
        <v>83</v>
      </c>
      <c r="B69" s="110">
        <v>443</v>
      </c>
      <c r="C69" s="138">
        <f>B68/$B$89</f>
        <v>0.0072393171360482025</v>
      </c>
    </row>
    <row r="70" spans="1:3" ht="14.25" customHeight="1">
      <c r="A70" s="5" t="s">
        <v>84</v>
      </c>
      <c r="B70" s="110">
        <v>316</v>
      </c>
      <c r="C70" s="138">
        <f aca="true" t="shared" si="2" ref="C70:C81">B70/$B$89</f>
        <v>0.004736282018615387</v>
      </c>
    </row>
    <row r="71" spans="1:3" ht="14.25" customHeight="1">
      <c r="A71" s="5" t="s">
        <v>85</v>
      </c>
      <c r="B71" s="110">
        <v>116</v>
      </c>
      <c r="C71" s="138">
        <f t="shared" si="2"/>
        <v>0.0017386351713904586</v>
      </c>
    </row>
    <row r="72" spans="1:3" ht="14.25" customHeight="1">
      <c r="A72" s="5" t="s">
        <v>86</v>
      </c>
      <c r="B72" s="110">
        <v>71</v>
      </c>
      <c r="C72" s="138">
        <f t="shared" si="2"/>
        <v>0.0010641646307648497</v>
      </c>
    </row>
    <row r="73" spans="1:5" s="16" customFormat="1" ht="14.25" customHeight="1">
      <c r="A73" s="5" t="s">
        <v>87</v>
      </c>
      <c r="B73" s="110">
        <v>45</v>
      </c>
      <c r="C73" s="138">
        <f t="shared" si="2"/>
        <v>0.0006744705406256089</v>
      </c>
      <c r="D73" s="11"/>
      <c r="E73" s="11"/>
    </row>
    <row r="74" spans="1:3" ht="14.25" customHeight="1">
      <c r="A74" s="5" t="s">
        <v>88</v>
      </c>
      <c r="B74" s="110">
        <v>24</v>
      </c>
      <c r="C74" s="138">
        <f t="shared" si="2"/>
        <v>0.0003597176216669914</v>
      </c>
    </row>
    <row r="75" spans="1:3" ht="14.25" customHeight="1">
      <c r="A75" s="5" t="s">
        <v>89</v>
      </c>
      <c r="B75" s="111">
        <v>21</v>
      </c>
      <c r="C75" s="138">
        <f t="shared" si="2"/>
        <v>0.0003147529189586175</v>
      </c>
    </row>
    <row r="76" spans="1:3" ht="14.25" customHeight="1">
      <c r="A76" s="5" t="s">
        <v>90</v>
      </c>
      <c r="B76" s="111">
        <v>21</v>
      </c>
      <c r="C76" s="138">
        <f t="shared" si="2"/>
        <v>0.0003147529189586175</v>
      </c>
    </row>
    <row r="77" spans="1:3" ht="14.25" customHeight="1">
      <c r="A77" s="5" t="s">
        <v>91</v>
      </c>
      <c r="B77" s="110">
        <v>18</v>
      </c>
      <c r="C77" s="138">
        <f t="shared" si="2"/>
        <v>0.00026978821625024354</v>
      </c>
    </row>
    <row r="78" spans="1:3" ht="14.25" customHeight="1">
      <c r="A78" s="5" t="s">
        <v>92</v>
      </c>
      <c r="B78" s="110">
        <v>17</v>
      </c>
      <c r="C78" s="138">
        <f t="shared" si="2"/>
        <v>0.0002547999820141189</v>
      </c>
    </row>
    <row r="79" spans="1:3" ht="14.25" customHeight="1">
      <c r="A79" s="5" t="s">
        <v>93</v>
      </c>
      <c r="B79" s="110">
        <v>12</v>
      </c>
      <c r="C79" s="138">
        <f t="shared" si="2"/>
        <v>0.0001798588108334957</v>
      </c>
    </row>
    <row r="80" spans="1:3" ht="14.25" customHeight="1">
      <c r="A80" s="5" t="s">
        <v>94</v>
      </c>
      <c r="B80" s="110">
        <v>4</v>
      </c>
      <c r="C80" s="138">
        <f t="shared" si="2"/>
        <v>5.995293694449857E-05</v>
      </c>
    </row>
    <row r="81" spans="1:3" ht="14.25" customHeight="1" thickBot="1">
      <c r="A81" s="5" t="s">
        <v>95</v>
      </c>
      <c r="B81" s="112">
        <v>2</v>
      </c>
      <c r="C81" s="138">
        <f t="shared" si="2"/>
        <v>2.9976468472249284E-05</v>
      </c>
    </row>
    <row r="82" spans="1:3" ht="15" customHeight="1">
      <c r="A82" s="13" t="s">
        <v>51</v>
      </c>
      <c r="B82" s="14" t="s">
        <v>47</v>
      </c>
      <c r="C82" s="104" t="s">
        <v>48</v>
      </c>
    </row>
    <row r="83" spans="1:3" ht="14.25" customHeight="1">
      <c r="A83" s="5" t="s">
        <v>59</v>
      </c>
      <c r="B83" s="113">
        <v>160</v>
      </c>
      <c r="C83" s="138">
        <f aca="true" t="shared" si="3" ref="C83:C88">B83/$B$89</f>
        <v>0.0023981174777799427</v>
      </c>
    </row>
    <row r="84" spans="1:3" ht="14.25" customHeight="1">
      <c r="A84" s="5" t="s">
        <v>60</v>
      </c>
      <c r="B84" s="110">
        <v>83</v>
      </c>
      <c r="C84" s="138">
        <f t="shared" si="3"/>
        <v>0.0012440234415983453</v>
      </c>
    </row>
    <row r="85" spans="1:3" ht="14.25" customHeight="1">
      <c r="A85" s="114" t="s">
        <v>61</v>
      </c>
      <c r="B85" s="111">
        <v>61</v>
      </c>
      <c r="C85" s="138">
        <f t="shared" si="3"/>
        <v>0.0009142822884036032</v>
      </c>
    </row>
    <row r="86" spans="1:3" ht="14.25" customHeight="1">
      <c r="A86" s="114" t="s">
        <v>62</v>
      </c>
      <c r="B86" s="111">
        <v>36</v>
      </c>
      <c r="C86" s="138">
        <f t="shared" si="3"/>
        <v>0.0005395764325004871</v>
      </c>
    </row>
    <row r="87" spans="1:3" ht="14.25" customHeight="1">
      <c r="A87" s="114" t="s">
        <v>63</v>
      </c>
      <c r="B87" s="111">
        <v>18</v>
      </c>
      <c r="C87" s="138">
        <f t="shared" si="3"/>
        <v>0.00026978821625024354</v>
      </c>
    </row>
    <row r="88" spans="1:3" ht="14.25" customHeight="1">
      <c r="A88" s="114" t="s">
        <v>64</v>
      </c>
      <c r="B88" s="111">
        <v>3</v>
      </c>
      <c r="C88" s="138">
        <f t="shared" si="3"/>
        <v>4.4964702708373924E-05</v>
      </c>
    </row>
    <row r="89" spans="1:3" ht="18" customHeight="1">
      <c r="A89" s="132" t="s">
        <v>74</v>
      </c>
      <c r="B89" s="17">
        <f>SUM(B83:B88,B66:B81,B8:B64)</f>
        <v>66719</v>
      </c>
      <c r="C89" s="18">
        <v>100</v>
      </c>
    </row>
    <row r="90" spans="1:3" ht="13.5" customHeight="1">
      <c r="A90" s="6"/>
      <c r="B90" s="7"/>
      <c r="C90" s="8"/>
    </row>
    <row r="91" spans="1:3" ht="13.5" customHeight="1">
      <c r="A91" s="9" t="s">
        <v>75</v>
      </c>
      <c r="B91" s="9"/>
      <c r="C91" s="9"/>
    </row>
    <row r="92" spans="1:3" ht="13.5" customHeight="1">
      <c r="A92" s="9" t="s">
        <v>79</v>
      </c>
      <c r="B92" s="9"/>
      <c r="C92" s="9"/>
    </row>
    <row r="93" spans="1:3" ht="13.5" customHeight="1">
      <c r="A93" s="9" t="s">
        <v>76</v>
      </c>
      <c r="B93" s="9"/>
      <c r="C93" s="9"/>
    </row>
    <row r="94" spans="1:3" ht="13.5" customHeight="1">
      <c r="A94" s="9" t="s">
        <v>77</v>
      </c>
      <c r="B94" s="9"/>
      <c r="C94" s="9"/>
    </row>
    <row r="95" spans="1:3" ht="15" customHeight="1">
      <c r="A95" s="9" t="s">
        <v>50</v>
      </c>
      <c r="B95" s="9"/>
      <c r="C95" s="9"/>
    </row>
    <row r="96" spans="1:3" ht="15" customHeight="1">
      <c r="A96" s="9" t="s">
        <v>78</v>
      </c>
      <c r="B96" s="9"/>
      <c r="C96" s="9"/>
    </row>
  </sheetData>
  <sheetProtection/>
  <mergeCells count="3">
    <mergeCell ref="A2:C2"/>
    <mergeCell ref="A4:C4"/>
    <mergeCell ref="A5:C5"/>
  </mergeCells>
  <printOptions horizontalCentered="1"/>
  <pageMargins left="0.4330708661417323" right="0.2755905511811024" top="0.1968503937007874" bottom="0.1968503937007874" header="0.2755905511811024" footer="0.5118110236220472"/>
  <pageSetup fitToHeight="1" fitToWidth="1" horizontalDpi="600" verticalDpi="600" orientation="portrait" paperSize="9" scale="5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Floriaan Vossen</dc:creator>
  <cp:keywords/>
  <dc:description/>
  <cp:lastModifiedBy>Vermeulen, Geert</cp:lastModifiedBy>
  <cp:lastPrinted>2017-08-10T14:09:01Z</cp:lastPrinted>
  <dcterms:created xsi:type="dcterms:W3CDTF">2005-06-20T09:23:07Z</dcterms:created>
  <dcterms:modified xsi:type="dcterms:W3CDTF">2017-08-24T08:15:03Z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0x010100FE22D54FD2392A4BACD5A7AA4A8BF190</vt:lpwstr>
  </property>
</Properties>
</file>