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600" documentId="13_ncr:3_{7871640A-5DCA-40E2-99CE-F6B1DAA6FD2F}" xr6:coauthVersionLast="47" xr6:coauthVersionMax="47" xr10:uidLastSave="{80C37F51-FD2D-4D8A-8AC1-C395F1C91D0E}"/>
  <bookViews>
    <workbookView xWindow="-108" yWindow="-108" windowWidth="23256" windowHeight="12576" activeTab="2" xr2:uid="{00000000-000D-0000-FFFF-FFFF00000000}"/>
  </bookViews>
  <sheets>
    <sheet name="Inhoud" sheetId="8" r:id="rId1"/>
    <sheet name="5.1" sheetId="2" r:id="rId2"/>
    <sheet name="5.2" sheetId="3" r:id="rId3"/>
    <sheet name="5.3" sheetId="4" r:id="rId4"/>
    <sheet name="5.4" sheetId="5" r:id="rId5"/>
    <sheet name="5.5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7" l="1"/>
  <c r="I13" i="7"/>
  <c r="I8" i="7"/>
  <c r="I11" i="5"/>
  <c r="I9" i="5"/>
  <c r="H5" i="4"/>
  <c r="H9" i="3"/>
  <c r="H5" i="3"/>
  <c r="H7" i="3"/>
  <c r="H9" i="2"/>
  <c r="G9" i="3"/>
  <c r="G9" i="2"/>
  <c r="D10" i="4"/>
  <c r="F12" i="5"/>
  <c r="G11" i="5"/>
  <c r="D12" i="5"/>
  <c r="C15" i="7"/>
  <c r="C13" i="7"/>
  <c r="C8" i="7"/>
  <c r="D8" i="7"/>
  <c r="D16" i="7" s="1"/>
  <c r="D13" i="7"/>
  <c r="C11" i="5"/>
  <c r="B10" i="4"/>
  <c r="C10" i="4"/>
  <c r="E10" i="4"/>
  <c r="B9" i="2"/>
  <c r="C9" i="2"/>
  <c r="D9" i="2"/>
</calcChain>
</file>

<file path=xl/sharedStrings.xml><?xml version="1.0" encoding="utf-8"?>
<sst xmlns="http://schemas.openxmlformats.org/spreadsheetml/2006/main" count="91" uniqueCount="59">
  <si>
    <t>Inhoud tabellen Hoofdstuk 5 Budget</t>
  </si>
  <si>
    <t>Tabel 5.1</t>
  </si>
  <si>
    <t>Uitgavenkredieten (inclusief VRK - VEK)</t>
  </si>
  <si>
    <t>Tabel 5.2</t>
  </si>
  <si>
    <t>Inkomstenoverzicht</t>
  </si>
  <si>
    <t>Tabel 5.3</t>
  </si>
  <si>
    <t>Budget per strategische doelstelling (in K euro)</t>
  </si>
  <si>
    <t>Tabel 5.4</t>
  </si>
  <si>
    <t>Beleidskredieten per programma (in K euro)</t>
  </si>
  <si>
    <t>Tabel 5.5</t>
  </si>
  <si>
    <t>Beleidskredieten per uitgavensoort en programma (in K euro)</t>
  </si>
  <si>
    <t>Terug naar inhoud</t>
  </si>
  <si>
    <t>Tabel 5.1: uitgavenkredieten (exclusief provisie -  VEK)</t>
  </si>
  <si>
    <t>Beleidsveld</t>
  </si>
  <si>
    <t>€</t>
  </si>
  <si>
    <t>Apparaat</t>
  </si>
  <si>
    <t>Kleuter- en leerplichtonderwijs</t>
  </si>
  <si>
    <t>Deeltijds Kunstonderwijs</t>
  </si>
  <si>
    <t>Ondersteuning van het onderwijsveld</t>
  </si>
  <si>
    <t xml:space="preserve">Totaal </t>
  </si>
  <si>
    <t>Tabel 5.2: inkomstenoverzicht*</t>
  </si>
  <si>
    <t>Terugvorderingen lonen**</t>
  </si>
  <si>
    <t>PWB-ontvangsten</t>
  </si>
  <si>
    <t>Detacheringen</t>
  </si>
  <si>
    <t>Andere***</t>
  </si>
  <si>
    <t>Inschrijvingsgelden DKO</t>
  </si>
  <si>
    <t>** de terugvorderingen van lonen aan leerkrachten en terugvorderingen aan inrichtende machten omwille van teveel ingerichte lesuren en IV</t>
  </si>
  <si>
    <t>***bevat voornamelijk de terugvorderingen van Actiris (Brussels Hoofdstedelijk Gewest)</t>
  </si>
  <si>
    <t>Tabel 5.3: budget per strategische doelstelling (in K euro)</t>
  </si>
  <si>
    <t>SD1 Financiering en omkadering</t>
  </si>
  <si>
    <t>SD2 Salarisverwerking (incl. lonen apparaat)</t>
  </si>
  <si>
    <t>SD3 Gelijke kansen en inschrijvingsrecht faciliteren</t>
  </si>
  <si>
    <t>SD7 Aansluiting onderwijs-arbeidsmarkt</t>
  </si>
  <si>
    <t>SD8 Beleidsvoerend vermogen scholen verbeteren –opleiding schoolsecretariaten</t>
  </si>
  <si>
    <t>Totaal</t>
  </si>
  <si>
    <t>Tabel 5.4: beleidskredieten per programma (in K euro)</t>
  </si>
  <si>
    <t>Programma</t>
  </si>
  <si>
    <t>Basisonderwijs</t>
  </si>
  <si>
    <t>Secundair onderwijs</t>
  </si>
  <si>
    <t>Deeltijds kunstonderwijs</t>
  </si>
  <si>
    <t>Niveau-overschrijdend</t>
  </si>
  <si>
    <t>Systeem-ondersteuning (internaten, specifieke lonen, CLB en PBD)</t>
  </si>
  <si>
    <t>Leerling ondersteuning  en algemeen</t>
  </si>
  <si>
    <t>Infrastructuur</t>
  </si>
  <si>
    <t>Totaal niveau-overschrijdend</t>
  </si>
  <si>
    <t>Tabel 5.5: beleidskredieten per uitgavensoort en programma (in K euro)</t>
  </si>
  <si>
    <t>Uitgavensoort</t>
  </si>
  <si>
    <t>Salarissen</t>
  </si>
  <si>
    <t>Basis</t>
  </si>
  <si>
    <t>Secundair</t>
  </si>
  <si>
    <t>DKO</t>
  </si>
  <si>
    <t>Andere niveaus</t>
  </si>
  <si>
    <t>Totaal salarissen</t>
  </si>
  <si>
    <t>Werking</t>
  </si>
  <si>
    <t>Andere</t>
  </si>
  <si>
    <t>Totaal werking</t>
  </si>
  <si>
    <t>Totaal andere</t>
  </si>
  <si>
    <t>Eindtotaal</t>
  </si>
  <si>
    <t>*Stand van de inkomsten op 31-12-2022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</si>
</sst>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1" fillId="2" borderId="0" xfId="0" applyFont="1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4" fontId="4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wrapText="1"/>
    </xf>
    <xf numFmtId="0" fontId="9" fillId="0" borderId="0" xfId="0" applyFont="1"/>
    <xf numFmtId="0" fontId="11" fillId="0" borderId="0" xfId="1"/>
    <xf numFmtId="0" fontId="11" fillId="2" borderId="0" xfId="1" applyFill="1"/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/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295D6-9243-4115-9FF4-15D7E88DF499}">
  <dimension ref="A1:B7"/>
  <sheetViews>
    <sheetView workbookViewId="0">
      <selection activeCell="B8" sqref="B8"/>
    </sheetView>
  </sheetViews>
  <sheetFormatPr defaultRowHeight="14.4" x14ac:dyDescent="0.3"/>
  <sheetData>
    <row r="1" spans="1:2" ht="15.6" x14ac:dyDescent="0.3">
      <c r="A1" s="40" t="s">
        <v>0</v>
      </c>
    </row>
    <row r="3" spans="1:2" x14ac:dyDescent="0.3">
      <c r="A3" s="41" t="s">
        <v>1</v>
      </c>
      <c r="B3" t="s">
        <v>2</v>
      </c>
    </row>
    <row r="4" spans="1:2" x14ac:dyDescent="0.3">
      <c r="A4" s="41" t="s">
        <v>3</v>
      </c>
      <c r="B4" t="s">
        <v>4</v>
      </c>
    </row>
    <row r="5" spans="1:2" x14ac:dyDescent="0.3">
      <c r="A5" s="41" t="s">
        <v>5</v>
      </c>
      <c r="B5" t="s">
        <v>6</v>
      </c>
    </row>
    <row r="6" spans="1:2" x14ac:dyDescent="0.3">
      <c r="A6" s="41" t="s">
        <v>7</v>
      </c>
      <c r="B6" t="s">
        <v>8</v>
      </c>
    </row>
    <row r="7" spans="1:2" x14ac:dyDescent="0.3">
      <c r="A7" s="41" t="s">
        <v>9</v>
      </c>
      <c r="B7" t="s">
        <v>10</v>
      </c>
    </row>
  </sheetData>
  <phoneticPr fontId="10" type="noConversion"/>
  <hyperlinks>
    <hyperlink ref="A3" location="'5.1'!A1" display="Tabel 5.1" xr:uid="{B81446EE-61DF-4EE1-9463-B19348B30B64}"/>
    <hyperlink ref="A4" location="'5.2'!A1" display="Tabel 5.2" xr:uid="{CB2EDB47-E0FD-42EB-BEE2-6F85570336A3}"/>
    <hyperlink ref="A5" location="'5.3'!A1" display="Tabel 5.3" xr:uid="{980B8F2E-0A62-44C4-BA57-AF84FC9C20AD}"/>
    <hyperlink ref="A6" location="'5.4'!A1" display="Tabel 5.4" xr:uid="{C1B77AB4-4FF8-4B0D-9223-60B4C4A6C4C5}"/>
    <hyperlink ref="A7" location="'5.5'!A1" display="Tabel 5.5" xr:uid="{E3FCA2C7-9EB9-4ACB-B945-575EAC633A24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17475-D695-407D-A9D3-8BFA3C203FC1}">
  <dimension ref="A1:H9"/>
  <sheetViews>
    <sheetView workbookViewId="0">
      <selection activeCell="A2" sqref="A2"/>
    </sheetView>
  </sheetViews>
  <sheetFormatPr defaultColWidth="9.109375" defaultRowHeight="14.4" x14ac:dyDescent="0.3"/>
  <cols>
    <col min="1" max="1" width="44.33203125" style="1" bestFit="1" customWidth="1"/>
    <col min="2" max="7" width="15.6640625" style="1" customWidth="1"/>
    <col min="8" max="8" width="17.44140625" style="1" customWidth="1"/>
    <col min="9" max="16384" width="9.109375" style="1"/>
  </cols>
  <sheetData>
    <row r="1" spans="1:8" x14ac:dyDescent="0.3">
      <c r="A1" s="42" t="s">
        <v>11</v>
      </c>
    </row>
    <row r="2" spans="1:8" x14ac:dyDescent="0.3">
      <c r="A2" s="8" t="s">
        <v>12</v>
      </c>
      <c r="B2" s="8"/>
      <c r="C2" s="8"/>
      <c r="D2" s="8"/>
      <c r="E2" s="8"/>
    </row>
    <row r="3" spans="1:8" x14ac:dyDescent="0.3">
      <c r="A3" s="43" t="s">
        <v>13</v>
      </c>
      <c r="B3" s="33">
        <v>2016</v>
      </c>
      <c r="C3" s="33">
        <v>2017</v>
      </c>
      <c r="D3" s="33">
        <v>2018</v>
      </c>
      <c r="E3" s="33">
        <v>2019</v>
      </c>
      <c r="F3" s="6">
        <v>2020</v>
      </c>
      <c r="G3" s="6">
        <v>2021</v>
      </c>
      <c r="H3" s="6">
        <v>2022</v>
      </c>
    </row>
    <row r="4" spans="1:8" x14ac:dyDescent="0.3">
      <c r="A4" s="43"/>
      <c r="B4" s="35" t="s">
        <v>14</v>
      </c>
      <c r="C4" s="34" t="s">
        <v>14</v>
      </c>
      <c r="D4" s="34" t="s">
        <v>14</v>
      </c>
      <c r="E4" s="7" t="s">
        <v>14</v>
      </c>
      <c r="F4" s="7" t="s">
        <v>14</v>
      </c>
      <c r="G4" s="7" t="s">
        <v>14</v>
      </c>
      <c r="H4" s="7" t="s">
        <v>14</v>
      </c>
    </row>
    <row r="5" spans="1:8" x14ac:dyDescent="0.3">
      <c r="A5" s="2" t="s">
        <v>15</v>
      </c>
      <c r="B5" s="3">
        <v>21939951.07</v>
      </c>
      <c r="C5" s="3">
        <v>23381749.059999999</v>
      </c>
      <c r="D5" s="3">
        <v>31940173.84</v>
      </c>
      <c r="E5" s="3">
        <v>33034000</v>
      </c>
      <c r="F5" s="3">
        <v>32859772</v>
      </c>
      <c r="G5" s="3">
        <v>34209000</v>
      </c>
      <c r="H5" s="3">
        <v>39995000</v>
      </c>
    </row>
    <row r="6" spans="1:8" x14ac:dyDescent="0.3">
      <c r="A6" s="2" t="s">
        <v>16</v>
      </c>
      <c r="B6" s="3">
        <v>7234774544.4499998</v>
      </c>
      <c r="C6" s="3">
        <v>7451145846.9700003</v>
      </c>
      <c r="D6" s="3">
        <v>7618033337.1300001</v>
      </c>
      <c r="E6" s="3">
        <v>8460820000</v>
      </c>
      <c r="F6" s="3">
        <v>9339399308</v>
      </c>
      <c r="G6" s="3">
        <v>9433942000</v>
      </c>
      <c r="H6" s="3">
        <v>10019381000</v>
      </c>
    </row>
    <row r="7" spans="1:8" x14ac:dyDescent="0.3">
      <c r="A7" s="2" t="s">
        <v>17</v>
      </c>
      <c r="B7" s="3">
        <v>1083412062.9100001</v>
      </c>
      <c r="C7" s="3">
        <v>1054769589.9299999</v>
      </c>
      <c r="D7" s="3">
        <v>1084913950.3399999</v>
      </c>
      <c r="E7" s="3">
        <v>236408000</v>
      </c>
      <c r="F7" s="3">
        <v>272104910</v>
      </c>
      <c r="G7" s="3">
        <v>283343000</v>
      </c>
      <c r="H7" s="3">
        <v>280602000</v>
      </c>
    </row>
    <row r="8" spans="1:8" x14ac:dyDescent="0.3">
      <c r="A8" s="2" t="s">
        <v>18</v>
      </c>
      <c r="B8" s="3">
        <v>367687061.75</v>
      </c>
      <c r="C8" s="3">
        <v>382597061.75</v>
      </c>
      <c r="D8" s="3">
        <v>403639969.55000001</v>
      </c>
      <c r="E8" s="3">
        <v>737009000</v>
      </c>
      <c r="F8" s="3">
        <v>645376057</v>
      </c>
      <c r="G8" s="3">
        <v>714346000</v>
      </c>
      <c r="H8" s="3">
        <v>768809000</v>
      </c>
    </row>
    <row r="9" spans="1:8" x14ac:dyDescent="0.3">
      <c r="A9" s="4" t="s">
        <v>19</v>
      </c>
      <c r="B9" s="5">
        <f>SUM(B5:B8)</f>
        <v>8707813620.1800003</v>
      </c>
      <c r="C9" s="5">
        <f>SUM(C5:C8)</f>
        <v>8911894247.710001</v>
      </c>
      <c r="D9" s="5">
        <f>SUM(D5:D8)</f>
        <v>9138527430.8599987</v>
      </c>
      <c r="E9" s="5">
        <v>9467271000</v>
      </c>
      <c r="F9" s="5">
        <v>10289740049</v>
      </c>
      <c r="G9" s="5">
        <f>SUM(G5:G8)</f>
        <v>10465840000</v>
      </c>
      <c r="H9" s="5">
        <f>SUM(H5:H8)</f>
        <v>11108787000</v>
      </c>
    </row>
  </sheetData>
  <mergeCells count="1">
    <mergeCell ref="A3:A4"/>
  </mergeCells>
  <hyperlinks>
    <hyperlink ref="A1" location="Inhoud!A1" display="Terug naar inhoud" xr:uid="{0D0CA88C-79B4-4A01-88F4-CF4C2C39C813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DF82E-FF38-4955-AA76-33432EA95B15}">
  <dimension ref="A1:H13"/>
  <sheetViews>
    <sheetView tabSelected="1" workbookViewId="0">
      <selection activeCell="A12" sqref="A12"/>
    </sheetView>
  </sheetViews>
  <sheetFormatPr defaultColWidth="9.109375" defaultRowHeight="14.4" x14ac:dyDescent="0.3"/>
  <cols>
    <col min="1" max="1" width="24.33203125" style="1" customWidth="1"/>
    <col min="2" max="7" width="15.6640625" style="1" customWidth="1"/>
    <col min="8" max="8" width="19.44140625" style="1" customWidth="1"/>
    <col min="9" max="16384" width="9.109375" style="1"/>
  </cols>
  <sheetData>
    <row r="1" spans="1:8" x14ac:dyDescent="0.3">
      <c r="A1" s="42" t="s">
        <v>11</v>
      </c>
    </row>
    <row r="2" spans="1:8" x14ac:dyDescent="0.3">
      <c r="A2" s="8" t="s">
        <v>20</v>
      </c>
      <c r="B2" s="8"/>
    </row>
    <row r="3" spans="1:8" x14ac:dyDescent="0.3">
      <c r="A3" s="44"/>
      <c r="B3" s="6">
        <v>2016</v>
      </c>
      <c r="C3" s="6">
        <v>2017</v>
      </c>
      <c r="D3" s="6">
        <v>2018</v>
      </c>
      <c r="E3" s="6">
        <v>2019</v>
      </c>
      <c r="F3" s="6">
        <v>2020</v>
      </c>
      <c r="G3" s="6">
        <v>2021</v>
      </c>
      <c r="H3" s="6">
        <v>2022</v>
      </c>
    </row>
    <row r="4" spans="1:8" x14ac:dyDescent="0.3">
      <c r="A4" s="44"/>
      <c r="B4" s="7" t="s">
        <v>14</v>
      </c>
      <c r="C4" s="7" t="s">
        <v>14</v>
      </c>
      <c r="D4" s="7" t="s">
        <v>14</v>
      </c>
      <c r="E4" s="7" t="s">
        <v>14</v>
      </c>
      <c r="F4" s="7" t="s">
        <v>14</v>
      </c>
      <c r="G4" s="7" t="s">
        <v>14</v>
      </c>
      <c r="H4" s="7" t="s">
        <v>14</v>
      </c>
    </row>
    <row r="5" spans="1:8" x14ac:dyDescent="0.3">
      <c r="A5" s="30" t="s">
        <v>21</v>
      </c>
      <c r="B5" s="3">
        <v>1492888</v>
      </c>
      <c r="C5" s="3">
        <v>1681537</v>
      </c>
      <c r="D5" s="17">
        <v>6444801</v>
      </c>
      <c r="E5" s="17">
        <v>328205</v>
      </c>
      <c r="F5" s="31">
        <v>6151632.29</v>
      </c>
      <c r="G5" s="31">
        <v>7018620.9199999999</v>
      </c>
      <c r="H5" s="31">
        <f>7725388+35358</f>
        <v>7760746</v>
      </c>
    </row>
    <row r="6" spans="1:8" x14ac:dyDescent="0.3">
      <c r="A6" s="30" t="s">
        <v>22</v>
      </c>
      <c r="B6" s="3">
        <v>25757260</v>
      </c>
      <c r="C6" s="3">
        <v>30040568</v>
      </c>
      <c r="D6" s="17">
        <v>25426771</v>
      </c>
      <c r="E6" s="17">
        <v>36690506</v>
      </c>
      <c r="F6" s="31">
        <v>40001510.159999996</v>
      </c>
      <c r="G6" s="39">
        <v>52679092.829999998</v>
      </c>
      <c r="H6" s="39">
        <v>58264358</v>
      </c>
    </row>
    <row r="7" spans="1:8" x14ac:dyDescent="0.3">
      <c r="A7" s="30" t="s">
        <v>23</v>
      </c>
      <c r="B7" s="3">
        <v>29751058</v>
      </c>
      <c r="C7" s="3">
        <v>28169630</v>
      </c>
      <c r="D7" s="17">
        <v>31230966</v>
      </c>
      <c r="E7" s="17">
        <v>42120284</v>
      </c>
      <c r="F7" s="31">
        <v>31424910.260000002</v>
      </c>
      <c r="G7" s="31">
        <v>30964686.75</v>
      </c>
      <c r="H7" s="31">
        <f>33365900</f>
        <v>33365900</v>
      </c>
    </row>
    <row r="8" spans="1:8" x14ac:dyDescent="0.3">
      <c r="A8" s="30" t="s">
        <v>24</v>
      </c>
      <c r="B8" s="3">
        <v>966420</v>
      </c>
      <c r="C8" s="3">
        <v>3272735</v>
      </c>
      <c r="D8" s="17">
        <v>855398</v>
      </c>
      <c r="E8" s="17">
        <v>387613</v>
      </c>
      <c r="F8" s="31">
        <v>1701546.17</v>
      </c>
      <c r="G8" s="31">
        <v>975000</v>
      </c>
      <c r="H8" s="31">
        <v>1010384</v>
      </c>
    </row>
    <row r="9" spans="1:8" x14ac:dyDescent="0.3">
      <c r="A9" s="30" t="s">
        <v>19</v>
      </c>
      <c r="B9" s="3">
        <v>57967626</v>
      </c>
      <c r="C9" s="3">
        <v>63164469</v>
      </c>
      <c r="D9" s="17">
        <v>63957936</v>
      </c>
      <c r="E9" s="17">
        <v>79526610</v>
      </c>
      <c r="F9" s="31">
        <v>79279598.879999995</v>
      </c>
      <c r="G9" s="31">
        <f>SUM(G5:G8)</f>
        <v>91637400.5</v>
      </c>
      <c r="H9" s="31">
        <f>SUM(H5:H8)</f>
        <v>100401388</v>
      </c>
    </row>
    <row r="10" spans="1:8" x14ac:dyDescent="0.3">
      <c r="A10" s="30" t="s">
        <v>25</v>
      </c>
      <c r="B10" s="3">
        <v>19648000</v>
      </c>
      <c r="C10" s="3">
        <v>19261444</v>
      </c>
      <c r="D10" s="17">
        <v>19888014</v>
      </c>
      <c r="E10" s="17">
        <v>19879525</v>
      </c>
      <c r="F10" s="31">
        <v>21513450.530000001</v>
      </c>
      <c r="G10" s="31">
        <v>22101000</v>
      </c>
      <c r="H10" s="31">
        <v>23519846</v>
      </c>
    </row>
    <row r="11" spans="1:8" x14ac:dyDescent="0.3">
      <c r="A11" s="32" t="s">
        <v>58</v>
      </c>
      <c r="B11" s="32"/>
    </row>
    <row r="12" spans="1:8" x14ac:dyDescent="0.3">
      <c r="A12" s="1" t="s">
        <v>26</v>
      </c>
    </row>
    <row r="13" spans="1:8" x14ac:dyDescent="0.3">
      <c r="A13" s="1" t="s">
        <v>27</v>
      </c>
    </row>
  </sheetData>
  <mergeCells count="1">
    <mergeCell ref="A3:A4"/>
  </mergeCells>
  <hyperlinks>
    <hyperlink ref="A1" location="Inhoud!A1" display="Terug naar inhoud" xr:uid="{9C1FE14E-DBBA-420E-956F-C86E315D0AD1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59942-F075-47BC-A485-44972369E22C}">
  <dimension ref="A1:H10"/>
  <sheetViews>
    <sheetView workbookViewId="0">
      <selection activeCell="H10" sqref="H10"/>
    </sheetView>
  </sheetViews>
  <sheetFormatPr defaultColWidth="9.109375" defaultRowHeight="14.4" x14ac:dyDescent="0.3"/>
  <cols>
    <col min="1" max="1" width="68.44140625" style="9" bestFit="1" customWidth="1"/>
    <col min="2" max="4" width="15.6640625" style="9" customWidth="1"/>
    <col min="5" max="6" width="15.6640625" style="1" customWidth="1"/>
    <col min="7" max="7" width="11.44140625" style="1" customWidth="1"/>
    <col min="8" max="8" width="14.44140625" style="1" customWidth="1"/>
    <col min="9" max="16384" width="9.109375" style="1"/>
  </cols>
  <sheetData>
    <row r="1" spans="1:8" x14ac:dyDescent="0.3">
      <c r="A1" s="42" t="s">
        <v>11</v>
      </c>
    </row>
    <row r="2" spans="1:8" x14ac:dyDescent="0.3">
      <c r="A2" s="10" t="s">
        <v>28</v>
      </c>
      <c r="B2" s="10"/>
      <c r="C2" s="10"/>
      <c r="D2" s="10"/>
    </row>
    <row r="3" spans="1:8" x14ac:dyDescent="0.3">
      <c r="A3" s="44"/>
      <c r="B3" s="37">
        <v>2016</v>
      </c>
      <c r="C3" s="37">
        <v>2017</v>
      </c>
      <c r="D3" s="37">
        <v>2018</v>
      </c>
      <c r="E3" s="37">
        <v>2019</v>
      </c>
      <c r="F3" s="37">
        <v>2020</v>
      </c>
      <c r="G3" s="37">
        <v>2021</v>
      </c>
      <c r="H3" s="37">
        <v>2022</v>
      </c>
    </row>
    <row r="4" spans="1:8" x14ac:dyDescent="0.3">
      <c r="A4" s="44"/>
      <c r="B4" s="38" t="s">
        <v>14</v>
      </c>
      <c r="C4" s="38" t="s">
        <v>14</v>
      </c>
      <c r="D4" s="38" t="s">
        <v>14</v>
      </c>
      <c r="E4" s="38" t="s">
        <v>14</v>
      </c>
      <c r="F4" s="38" t="s">
        <v>14</v>
      </c>
      <c r="G4" s="38" t="s">
        <v>14</v>
      </c>
      <c r="H4" s="38" t="s">
        <v>14</v>
      </c>
    </row>
    <row r="5" spans="1:8" x14ac:dyDescent="0.3">
      <c r="A5" s="11" t="s">
        <v>29</v>
      </c>
      <c r="B5" s="12">
        <v>1439134265.29</v>
      </c>
      <c r="C5" s="12">
        <v>1424115010.6400001</v>
      </c>
      <c r="D5" s="12">
        <v>1843862754.5899999</v>
      </c>
      <c r="E5" s="12">
        <v>1592180000</v>
      </c>
      <c r="F5" s="12">
        <v>2116082</v>
      </c>
      <c r="G5" s="12">
        <v>1926775</v>
      </c>
      <c r="H5" s="12">
        <f>H10-H6-H7-H8-H9</f>
        <v>1770336</v>
      </c>
    </row>
    <row r="6" spans="1:8" x14ac:dyDescent="0.3">
      <c r="A6" s="11" t="s">
        <v>30</v>
      </c>
      <c r="B6" s="12">
        <v>7255910222.9399996</v>
      </c>
      <c r="C6" s="12">
        <v>7473548356.6700001</v>
      </c>
      <c r="D6" s="12">
        <v>7640306676.2700005</v>
      </c>
      <c r="E6" s="12">
        <v>7860657000</v>
      </c>
      <c r="F6" s="12">
        <v>8165935</v>
      </c>
      <c r="G6" s="12">
        <v>8530970</v>
      </c>
      <c r="H6" s="12">
        <v>9327491</v>
      </c>
    </row>
    <row r="7" spans="1:8" x14ac:dyDescent="0.3">
      <c r="A7" s="11" t="s">
        <v>31</v>
      </c>
      <c r="B7" s="12">
        <v>2619450.88</v>
      </c>
      <c r="C7" s="12">
        <v>2632702</v>
      </c>
      <c r="D7" s="12">
        <v>2824000</v>
      </c>
      <c r="E7" s="12">
        <v>2921000</v>
      </c>
      <c r="F7" s="12">
        <v>4546</v>
      </c>
      <c r="G7" s="12">
        <v>4685</v>
      </c>
      <c r="H7" s="12">
        <v>6740</v>
      </c>
    </row>
    <row r="8" spans="1:8" x14ac:dyDescent="0.3">
      <c r="A8" s="11" t="s">
        <v>32</v>
      </c>
      <c r="B8" s="12">
        <v>10120778.57</v>
      </c>
      <c r="C8" s="12">
        <v>11569178.4</v>
      </c>
      <c r="D8" s="12">
        <v>11515000</v>
      </c>
      <c r="E8" s="12">
        <v>11484000</v>
      </c>
      <c r="F8" s="12">
        <v>3147</v>
      </c>
      <c r="G8" s="12">
        <v>3380</v>
      </c>
      <c r="H8" s="12">
        <v>4190</v>
      </c>
    </row>
    <row r="9" spans="1:8" x14ac:dyDescent="0.3">
      <c r="A9" s="11" t="s">
        <v>33</v>
      </c>
      <c r="B9" s="12">
        <v>29000</v>
      </c>
      <c r="C9" s="12">
        <v>29000</v>
      </c>
      <c r="D9" s="12">
        <v>19000</v>
      </c>
      <c r="E9" s="12">
        <v>29000</v>
      </c>
      <c r="F9" s="12">
        <v>30</v>
      </c>
      <c r="G9" s="12">
        <v>30</v>
      </c>
      <c r="H9" s="12">
        <v>30</v>
      </c>
    </row>
    <row r="10" spans="1:8" x14ac:dyDescent="0.3">
      <c r="A10" s="13" t="s">
        <v>34</v>
      </c>
      <c r="B10" s="36">
        <f>SUM(B5:B9)</f>
        <v>8707813717.6799984</v>
      </c>
      <c r="C10" s="36">
        <f>SUM(C5:C9)</f>
        <v>8911894247.7099991</v>
      </c>
      <c r="D10" s="29">
        <f>SUM(D5:D9)</f>
        <v>9498527430.8600006</v>
      </c>
      <c r="E10" s="14">
        <f>SUM(E5:E9)</f>
        <v>9467271000</v>
      </c>
      <c r="F10" s="14">
        <v>10289740</v>
      </c>
      <c r="G10" s="14">
        <v>10465840</v>
      </c>
      <c r="H10" s="14">
        <v>11108787</v>
      </c>
    </row>
  </sheetData>
  <mergeCells count="1">
    <mergeCell ref="A3:A4"/>
  </mergeCells>
  <hyperlinks>
    <hyperlink ref="A1" location="Inhoud!A1" display="Terug naar inhoud" xr:uid="{5DDAD65D-C3C2-41F2-96A9-30AD2449073D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10C13-C3B5-4233-8968-0613C6B5A6B9}">
  <dimension ref="A1:I12"/>
  <sheetViews>
    <sheetView workbookViewId="0">
      <selection activeCell="B7" sqref="B7:B8"/>
    </sheetView>
  </sheetViews>
  <sheetFormatPr defaultColWidth="9.109375" defaultRowHeight="14.4" x14ac:dyDescent="0.3"/>
  <cols>
    <col min="1" max="1" width="21.44140625" style="1" customWidth="1"/>
    <col min="2" max="2" width="28.44140625" style="1" customWidth="1"/>
    <col min="3" max="7" width="15.6640625" style="1" customWidth="1"/>
    <col min="8" max="8" width="12.6640625" style="1" customWidth="1"/>
    <col min="9" max="9" width="14.109375" style="1" customWidth="1"/>
    <col min="10" max="16384" width="9.109375" style="1"/>
  </cols>
  <sheetData>
    <row r="1" spans="1:9" x14ac:dyDescent="0.3">
      <c r="A1" s="42" t="s">
        <v>11</v>
      </c>
    </row>
    <row r="2" spans="1:9" x14ac:dyDescent="0.3">
      <c r="A2" s="8" t="s">
        <v>35</v>
      </c>
    </row>
    <row r="3" spans="1:9" x14ac:dyDescent="0.3">
      <c r="A3" s="46" t="s">
        <v>36</v>
      </c>
      <c r="B3" s="46"/>
      <c r="C3" s="15">
        <v>2016</v>
      </c>
      <c r="D3" s="27">
        <v>2017</v>
      </c>
      <c r="E3" s="15">
        <v>2018</v>
      </c>
      <c r="F3" s="15">
        <v>2019</v>
      </c>
      <c r="G3" s="16">
        <v>2020</v>
      </c>
      <c r="H3" s="16">
        <v>2021</v>
      </c>
      <c r="I3" s="16">
        <v>2022</v>
      </c>
    </row>
    <row r="4" spans="1:9" x14ac:dyDescent="0.3">
      <c r="A4" s="48" t="s">
        <v>37</v>
      </c>
      <c r="B4" s="48"/>
      <c r="C4" s="28">
        <v>3674703</v>
      </c>
      <c r="D4" s="28">
        <v>3750864</v>
      </c>
      <c r="E4" s="28">
        <v>3911964</v>
      </c>
      <c r="F4" s="12">
        <v>4054069</v>
      </c>
      <c r="G4" s="17">
        <v>4479684</v>
      </c>
      <c r="H4" s="17">
        <v>4517201</v>
      </c>
      <c r="I4" s="17">
        <v>4843785</v>
      </c>
    </row>
    <row r="5" spans="1:9" x14ac:dyDescent="0.3">
      <c r="A5" s="48" t="s">
        <v>38</v>
      </c>
      <c r="B5" s="48"/>
      <c r="C5" s="28">
        <v>4015483</v>
      </c>
      <c r="D5" s="28">
        <v>4085066</v>
      </c>
      <c r="E5" s="28">
        <v>4191082</v>
      </c>
      <c r="F5" s="12">
        <v>4313141</v>
      </c>
      <c r="G5" s="17">
        <v>4676309</v>
      </c>
      <c r="H5" s="17">
        <v>4678815</v>
      </c>
      <c r="I5" s="17">
        <v>5066889</v>
      </c>
    </row>
    <row r="6" spans="1:9" x14ac:dyDescent="0.3">
      <c r="A6" s="48" t="s">
        <v>39</v>
      </c>
      <c r="B6" s="48"/>
      <c r="C6" s="28">
        <v>254786</v>
      </c>
      <c r="D6" s="28">
        <v>258106</v>
      </c>
      <c r="E6" s="28">
        <v>246799</v>
      </c>
      <c r="F6" s="12">
        <v>236408</v>
      </c>
      <c r="G6" s="17">
        <v>247620</v>
      </c>
      <c r="H6" s="17">
        <v>262979</v>
      </c>
      <c r="I6" s="17">
        <v>280602</v>
      </c>
    </row>
    <row r="7" spans="1:9" x14ac:dyDescent="0.3">
      <c r="A7" s="49" t="s">
        <v>40</v>
      </c>
      <c r="B7" s="49" t="s">
        <v>41</v>
      </c>
      <c r="C7" s="47">
        <v>273950</v>
      </c>
      <c r="D7" s="47">
        <v>333534</v>
      </c>
      <c r="E7" s="50">
        <v>293798</v>
      </c>
      <c r="F7" s="52">
        <v>304048</v>
      </c>
      <c r="G7" s="45">
        <v>331313</v>
      </c>
      <c r="H7" s="45">
        <v>358254</v>
      </c>
      <c r="I7" s="45">
        <v>359839</v>
      </c>
    </row>
    <row r="8" spans="1:9" x14ac:dyDescent="0.3">
      <c r="A8" s="49"/>
      <c r="B8" s="49"/>
      <c r="C8" s="47"/>
      <c r="D8" s="47"/>
      <c r="E8" s="51">
        <v>293798</v>
      </c>
      <c r="F8" s="52"/>
      <c r="G8" s="45"/>
      <c r="H8" s="45"/>
      <c r="I8" s="45"/>
    </row>
    <row r="9" spans="1:9" ht="28.8" x14ac:dyDescent="0.3">
      <c r="A9" s="49"/>
      <c r="B9" s="18" t="s">
        <v>42</v>
      </c>
      <c r="C9" s="28">
        <v>121205</v>
      </c>
      <c r="D9" s="28">
        <v>110710</v>
      </c>
      <c r="E9" s="28">
        <v>120804</v>
      </c>
      <c r="F9" s="12">
        <v>111090</v>
      </c>
      <c r="G9" s="17">
        <v>107985</v>
      </c>
      <c r="H9" s="17">
        <v>349510</v>
      </c>
      <c r="I9" s="17">
        <f>I12-I10-I7-I6-I5-I4</f>
        <v>125100</v>
      </c>
    </row>
    <row r="10" spans="1:9" x14ac:dyDescent="0.3">
      <c r="A10" s="49"/>
      <c r="B10" s="19" t="s">
        <v>43</v>
      </c>
      <c r="C10" s="28">
        <v>367687</v>
      </c>
      <c r="D10" s="28">
        <v>373615</v>
      </c>
      <c r="E10" s="28">
        <v>374099</v>
      </c>
      <c r="F10" s="12">
        <v>448515</v>
      </c>
      <c r="G10" s="3">
        <v>346067</v>
      </c>
      <c r="H10" s="3">
        <v>299081</v>
      </c>
      <c r="I10" s="3">
        <v>432572</v>
      </c>
    </row>
    <row r="11" spans="1:9" x14ac:dyDescent="0.3">
      <c r="A11" s="46" t="s">
        <v>44</v>
      </c>
      <c r="B11" s="46"/>
      <c r="C11" s="29">
        <f>SUM(C7:C10)</f>
        <v>762842</v>
      </c>
      <c r="D11" s="29">
        <v>817859</v>
      </c>
      <c r="E11" s="29">
        <v>775739</v>
      </c>
      <c r="F11" s="14">
        <v>863563</v>
      </c>
      <c r="G11" s="5">
        <f>SUM(G7:G10)</f>
        <v>785365</v>
      </c>
      <c r="H11" s="5">
        <v>1006845</v>
      </c>
      <c r="I11" s="5">
        <f>SUM(I7:I10)</f>
        <v>917511</v>
      </c>
    </row>
    <row r="12" spans="1:9" x14ac:dyDescent="0.3">
      <c r="A12" s="46" t="s">
        <v>34</v>
      </c>
      <c r="B12" s="46"/>
      <c r="C12" s="29">
        <v>8707813</v>
      </c>
      <c r="D12" s="29">
        <f>D4+D5+D6+D11</f>
        <v>8911895</v>
      </c>
      <c r="E12" s="29">
        <v>9138527</v>
      </c>
      <c r="F12" s="29">
        <f>F4+F5+F6+F11</f>
        <v>9467181</v>
      </c>
      <c r="G12" s="5">
        <v>10188977</v>
      </c>
      <c r="H12" s="5">
        <v>10465840</v>
      </c>
      <c r="I12" s="5">
        <v>11108787</v>
      </c>
    </row>
  </sheetData>
  <mergeCells count="15">
    <mergeCell ref="I7:I8"/>
    <mergeCell ref="A12:B12"/>
    <mergeCell ref="D7:D8"/>
    <mergeCell ref="C7:C8"/>
    <mergeCell ref="A3:B3"/>
    <mergeCell ref="A4:B4"/>
    <mergeCell ref="A5:B5"/>
    <mergeCell ref="A6:B6"/>
    <mergeCell ref="A7:A10"/>
    <mergeCell ref="B7:B8"/>
    <mergeCell ref="H7:H8"/>
    <mergeCell ref="E7:E8"/>
    <mergeCell ref="F7:F8"/>
    <mergeCell ref="G7:G8"/>
    <mergeCell ref="A11:B11"/>
  </mergeCells>
  <hyperlinks>
    <hyperlink ref="A1" location="Inhoud!A1" display="Terug naar inhoud" xr:uid="{453F1E14-7D4E-46AC-B377-FAFD838652F5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955AF-03A0-46FF-A23A-2A18A92C2DEE}">
  <dimension ref="A1:I16"/>
  <sheetViews>
    <sheetView workbookViewId="0">
      <selection activeCell="H11" sqref="H11"/>
    </sheetView>
  </sheetViews>
  <sheetFormatPr defaultColWidth="9.109375" defaultRowHeight="14.4" x14ac:dyDescent="0.3"/>
  <cols>
    <col min="1" max="1" width="16.88671875" style="1" customWidth="1"/>
    <col min="2" max="2" width="15" style="1" bestFit="1" customWidth="1"/>
    <col min="3" max="3" width="15" style="1" customWidth="1"/>
    <col min="4" max="4" width="13.88671875" style="1" customWidth="1"/>
    <col min="5" max="5" width="10.6640625" style="1" customWidth="1"/>
    <col min="6" max="6" width="13.33203125" style="1" customWidth="1"/>
    <col min="7" max="7" width="15.44140625" style="1" customWidth="1"/>
    <col min="8" max="8" width="12.109375" style="1" customWidth="1"/>
    <col min="9" max="9" width="14.109375" style="1" customWidth="1"/>
    <col min="10" max="16384" width="9.109375" style="1"/>
  </cols>
  <sheetData>
    <row r="1" spans="1:9" x14ac:dyDescent="0.3">
      <c r="A1" s="42" t="s">
        <v>11</v>
      </c>
    </row>
    <row r="2" spans="1:9" x14ac:dyDescent="0.3">
      <c r="A2" s="8" t="s">
        <v>45</v>
      </c>
    </row>
    <row r="3" spans="1:9" x14ac:dyDescent="0.3">
      <c r="A3" s="20" t="s">
        <v>46</v>
      </c>
      <c r="B3" s="20" t="s">
        <v>36</v>
      </c>
      <c r="C3" s="20">
        <v>2016</v>
      </c>
      <c r="D3" s="21">
        <v>2017</v>
      </c>
      <c r="E3" s="21">
        <v>2018</v>
      </c>
      <c r="F3" s="21">
        <v>2019</v>
      </c>
      <c r="G3" s="27">
        <v>2020</v>
      </c>
      <c r="H3" s="27">
        <v>2021</v>
      </c>
      <c r="I3" s="27">
        <v>2022</v>
      </c>
    </row>
    <row r="4" spans="1:9" x14ac:dyDescent="0.3">
      <c r="A4" s="53" t="s">
        <v>47</v>
      </c>
      <c r="B4" s="22" t="s">
        <v>48</v>
      </c>
      <c r="C4" s="23">
        <v>3169598</v>
      </c>
      <c r="D4" s="23">
        <v>3237452</v>
      </c>
      <c r="E4" s="23">
        <v>3377131</v>
      </c>
      <c r="F4" s="24">
        <v>3507006</v>
      </c>
      <c r="G4" s="28">
        <v>3629186</v>
      </c>
      <c r="H4" s="28">
        <v>3830128</v>
      </c>
      <c r="I4" s="28">
        <v>4169262</v>
      </c>
    </row>
    <row r="5" spans="1:9" x14ac:dyDescent="0.3">
      <c r="A5" s="53"/>
      <c r="B5" s="22" t="s">
        <v>49</v>
      </c>
      <c r="C5" s="23">
        <v>3573019</v>
      </c>
      <c r="D5" s="23">
        <v>3636553</v>
      </c>
      <c r="E5" s="23">
        <v>3741060</v>
      </c>
      <c r="F5" s="24">
        <v>3841958</v>
      </c>
      <c r="G5" s="28">
        <v>4011171</v>
      </c>
      <c r="H5" s="28">
        <v>4154768</v>
      </c>
      <c r="I5" s="28">
        <v>4561439</v>
      </c>
    </row>
    <row r="6" spans="1:9" x14ac:dyDescent="0.3">
      <c r="A6" s="53"/>
      <c r="B6" s="22" t="s">
        <v>50</v>
      </c>
      <c r="C6" s="23">
        <v>250212</v>
      </c>
      <c r="D6" s="23">
        <v>253528</v>
      </c>
      <c r="E6" s="23">
        <v>242194</v>
      </c>
      <c r="F6" s="24">
        <v>234652</v>
      </c>
      <c r="G6" s="28">
        <v>243190</v>
      </c>
      <c r="H6" s="28">
        <v>254322</v>
      </c>
      <c r="I6" s="28">
        <v>278841</v>
      </c>
    </row>
    <row r="7" spans="1:9" x14ac:dyDescent="0.3">
      <c r="A7" s="53"/>
      <c r="B7" s="22" t="s">
        <v>51</v>
      </c>
      <c r="C7" s="23">
        <v>263080</v>
      </c>
      <c r="D7" s="23">
        <v>323613</v>
      </c>
      <c r="E7" s="23">
        <v>257647</v>
      </c>
      <c r="F7" s="24">
        <v>254800</v>
      </c>
      <c r="G7" s="28">
        <v>282385</v>
      </c>
      <c r="H7" s="28">
        <v>291752</v>
      </c>
      <c r="I7" s="28">
        <v>293642</v>
      </c>
    </row>
    <row r="8" spans="1:9" x14ac:dyDescent="0.3">
      <c r="A8" s="20" t="s">
        <v>52</v>
      </c>
      <c r="B8" s="20"/>
      <c r="C8" s="25">
        <f>SUM(C4:C7)</f>
        <v>7255909</v>
      </c>
      <c r="D8" s="25">
        <f>SUM(D4:D7)</f>
        <v>7451146</v>
      </c>
      <c r="E8" s="25">
        <v>7618033</v>
      </c>
      <c r="F8" s="26">
        <v>7838416</v>
      </c>
      <c r="G8" s="29">
        <v>8165935</v>
      </c>
      <c r="H8" s="29">
        <v>8530970</v>
      </c>
      <c r="I8" s="29">
        <f>SUM(I3:I7)</f>
        <v>9305206</v>
      </c>
    </row>
    <row r="9" spans="1:9" x14ac:dyDescent="0.3">
      <c r="A9" s="53" t="s">
        <v>53</v>
      </c>
      <c r="B9" s="22" t="s">
        <v>48</v>
      </c>
      <c r="C9" s="23">
        <v>505105</v>
      </c>
      <c r="D9" s="23">
        <v>513412</v>
      </c>
      <c r="E9" s="23">
        <v>534833</v>
      </c>
      <c r="F9" s="24">
        <v>547063</v>
      </c>
      <c r="G9" s="28">
        <v>850497</v>
      </c>
      <c r="H9" s="28">
        <v>687073</v>
      </c>
      <c r="I9" s="28">
        <v>674482</v>
      </c>
    </row>
    <row r="10" spans="1:9" x14ac:dyDescent="0.3">
      <c r="A10" s="53"/>
      <c r="B10" s="22" t="s">
        <v>49</v>
      </c>
      <c r="C10" s="23">
        <v>442464</v>
      </c>
      <c r="D10" s="23">
        <v>448513</v>
      </c>
      <c r="E10" s="23">
        <v>450021</v>
      </c>
      <c r="F10" s="24">
        <v>471183</v>
      </c>
      <c r="G10" s="28">
        <v>665137</v>
      </c>
      <c r="H10" s="28">
        <v>524047</v>
      </c>
      <c r="I10" s="28">
        <v>505450</v>
      </c>
    </row>
    <row r="11" spans="1:9" x14ac:dyDescent="0.3">
      <c r="A11" s="53"/>
      <c r="B11" s="22" t="s">
        <v>50</v>
      </c>
      <c r="C11" s="23">
        <v>4574</v>
      </c>
      <c r="D11" s="23">
        <v>4578</v>
      </c>
      <c r="E11" s="23">
        <v>4586</v>
      </c>
      <c r="F11" s="24">
        <v>1756</v>
      </c>
      <c r="G11" s="28">
        <v>4430</v>
      </c>
      <c r="H11" s="28">
        <v>8475</v>
      </c>
      <c r="I11" s="28">
        <v>1761</v>
      </c>
    </row>
    <row r="12" spans="1:9" x14ac:dyDescent="0.3">
      <c r="A12" s="53"/>
      <c r="B12" s="22" t="s">
        <v>54</v>
      </c>
      <c r="C12" s="23">
        <v>132073</v>
      </c>
      <c r="D12" s="23">
        <v>88267</v>
      </c>
      <c r="E12" s="23">
        <v>95473</v>
      </c>
      <c r="F12" s="24">
        <v>49296</v>
      </c>
      <c r="G12" s="28">
        <v>70924</v>
      </c>
      <c r="H12" s="28">
        <v>66503</v>
      </c>
      <c r="I12" s="28">
        <v>66197</v>
      </c>
    </row>
    <row r="13" spans="1:9" x14ac:dyDescent="0.3">
      <c r="A13" s="20" t="s">
        <v>55</v>
      </c>
      <c r="B13" s="20" t="s">
        <v>51</v>
      </c>
      <c r="C13" s="25">
        <f>SUM(C9:C12)</f>
        <v>1084216</v>
      </c>
      <c r="D13" s="25">
        <f>SUM(D9:D12)</f>
        <v>1054770</v>
      </c>
      <c r="E13" s="25">
        <v>1084914</v>
      </c>
      <c r="F13" s="26">
        <v>1069298</v>
      </c>
      <c r="G13" s="29">
        <v>1590989</v>
      </c>
      <c r="H13" s="29">
        <v>1286098</v>
      </c>
      <c r="I13" s="29">
        <f>SUM(I9:I12)</f>
        <v>1247890</v>
      </c>
    </row>
    <row r="14" spans="1:9" x14ac:dyDescent="0.3">
      <c r="A14" s="22" t="s">
        <v>54</v>
      </c>
      <c r="B14" s="22"/>
      <c r="C14" s="23">
        <v>367687</v>
      </c>
      <c r="D14" s="23">
        <v>405979</v>
      </c>
      <c r="E14" s="23">
        <v>435580</v>
      </c>
      <c r="F14" s="24">
        <v>559557</v>
      </c>
      <c r="G14" s="28">
        <v>432055</v>
      </c>
      <c r="H14" s="28">
        <v>648772</v>
      </c>
      <c r="I14" s="28">
        <f>I16-I13-I8</f>
        <v>555691</v>
      </c>
    </row>
    <row r="15" spans="1:9" x14ac:dyDescent="0.3">
      <c r="A15" s="20" t="s">
        <v>56</v>
      </c>
      <c r="B15" s="20"/>
      <c r="C15" s="25">
        <f>SUM(C14)</f>
        <v>367687</v>
      </c>
      <c r="D15" s="25">
        <v>405979</v>
      </c>
      <c r="E15" s="25">
        <v>435580</v>
      </c>
      <c r="F15" s="26">
        <v>559557</v>
      </c>
      <c r="G15" s="29">
        <v>432055</v>
      </c>
      <c r="H15" s="29">
        <v>648772</v>
      </c>
      <c r="I15" s="29">
        <v>555691</v>
      </c>
    </row>
    <row r="16" spans="1:9" x14ac:dyDescent="0.3">
      <c r="A16" s="20" t="s">
        <v>57</v>
      </c>
      <c r="B16" s="20"/>
      <c r="C16" s="25">
        <v>8707813</v>
      </c>
      <c r="D16" s="25">
        <f>D8+D13+D15</f>
        <v>8911895</v>
      </c>
      <c r="E16" s="25">
        <v>9138527</v>
      </c>
      <c r="F16" s="26">
        <v>9467271</v>
      </c>
      <c r="G16" s="29">
        <v>10188980</v>
      </c>
      <c r="H16" s="29">
        <v>10465840</v>
      </c>
      <c r="I16" s="29">
        <v>11108787</v>
      </c>
    </row>
  </sheetData>
  <mergeCells count="2">
    <mergeCell ref="A4:A7"/>
    <mergeCell ref="A9:A12"/>
  </mergeCells>
  <hyperlinks>
    <hyperlink ref="A1" location="Inhoud!A1" display="Terug naar inhoud" xr:uid="{AD8CC703-62D2-4C00-8AF2-2638BDA90C5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e5ecd4-640d-42d4-8d53-116c80b125de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CA810236A2A4CB614BEF20BCB512B" ma:contentTypeVersion="18" ma:contentTypeDescription="Een nieuw document maken." ma:contentTypeScope="" ma:versionID="59b7b046b0a5e8c7581f9b42a96172ca">
  <xsd:schema xmlns:xsd="http://www.w3.org/2001/XMLSchema" xmlns:xs="http://www.w3.org/2001/XMLSchema" xmlns:p="http://schemas.microsoft.com/office/2006/metadata/properties" xmlns:ns2="5ae5ecd4-640d-42d4-8d53-116c80b125de" xmlns:ns3="c00577b3-22c8-48c6-a5fa-98178e34ec9c" xmlns:ns4="9a9ec0f0-7796-43d0-ac1f-4c8c46ee0bd1" targetNamespace="http://schemas.microsoft.com/office/2006/metadata/properties" ma:root="true" ma:fieldsID="d2e931edd8c426a1c5aaad98bb3c448b" ns2:_="" ns3:_="" ns4:_="">
    <xsd:import namespace="5ae5ecd4-640d-42d4-8d53-116c80b125de"/>
    <xsd:import namespace="c00577b3-22c8-48c6-a5fa-98178e34ec9c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5ecd4-640d-42d4-8d53-116c80b12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577b3-22c8-48c6-a5fa-98178e34ec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9d408bd-7ef0-4d7b-928c-d90451726316}" ma:internalName="TaxCatchAll" ma:showField="CatchAllData" ma:web="0e209c18-1af9-4bd8-9d98-92fb4771c0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F02AE8-4E9A-4DD0-8852-E00273C517DE}">
  <ds:schemaRefs>
    <ds:schemaRef ds:uri="http://purl.org/dc/elements/1.1/"/>
    <ds:schemaRef ds:uri="http://schemas.microsoft.com/office/2006/documentManagement/types"/>
    <ds:schemaRef ds:uri="5ae5ecd4-640d-42d4-8d53-116c80b125de"/>
    <ds:schemaRef ds:uri="c00577b3-22c8-48c6-a5fa-98178e34ec9c"/>
    <ds:schemaRef ds:uri="http://purl.org/dc/terms/"/>
    <ds:schemaRef ds:uri="9a9ec0f0-7796-43d0-ac1f-4c8c46ee0bd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94B98F-E358-4051-A646-AFEB9D32B0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4FF9B8-22FC-4C61-BEE3-7539CDAD60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e5ecd4-640d-42d4-8d53-116c80b125de"/>
    <ds:schemaRef ds:uri="c00577b3-22c8-48c6-a5fa-98178e34ec9c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Inhoud</vt:lpstr>
      <vt:lpstr>5.1</vt:lpstr>
      <vt:lpstr>5.2</vt:lpstr>
      <vt:lpstr>5.3</vt:lpstr>
      <vt:lpstr>5.4</vt:lpstr>
      <vt:lpstr>5.5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</dc:title>
  <dc:subject/>
  <dc:creator/>
  <cp:keywords/>
  <dc:description/>
  <cp:lastModifiedBy/>
  <cp:revision/>
  <dcterms:created xsi:type="dcterms:W3CDTF">2015-06-05T18:17:20Z</dcterms:created>
  <dcterms:modified xsi:type="dcterms:W3CDTF">2023-11-29T15:19:51Z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0x010100F62CA810236A2A4CB614BEF20BCB512B</vt:lpwstr>
  </property>
  <property fmtid="{D5CDD505-2E9C-101B-9397-08002B2CF9AE}" pid="3" name="MediaServiceImageTags">
    <vt:lpwstr/>
  </property>
</Properties>
</file>