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SO/"/>
    </mc:Choice>
  </mc:AlternateContent>
  <xr:revisionPtr revIDLastSave="54" documentId="8_{83BEA48B-23A6-4070-9F34-FF7BFE24556E}" xr6:coauthVersionLast="47" xr6:coauthVersionMax="47" xr10:uidLastSave="{2FFF3DE6-EBB6-4EF7-8C5B-C2E88F65E065}"/>
  <bookViews>
    <workbookView xWindow="-108" yWindow="-108" windowWidth="23256" windowHeight="12576" activeTab="1" xr2:uid="{78BC423E-79C6-43CB-846C-916234B9B803}"/>
  </bookViews>
  <sheets>
    <sheet name="Toelichting" sheetId="18" r:id="rId1"/>
    <sheet name="Scoreblad A-D-G-L" sheetId="16" r:id="rId2"/>
    <sheet name="Scorematrix A-D-G-L" sheetId="15" r:id="rId3"/>
    <sheet name="Evolutie pendel" sheetId="19" r:id="rId4"/>
  </sheets>
  <definedNames>
    <definedName name="_xlnm._FilterDatabase" localSheetId="3" hidden="1">'Evolutie pendel'!$A$1:$M$93</definedName>
    <definedName name="_xlnm._FilterDatabase" localSheetId="1" hidden="1">'Scoreblad A-D-G-L'!$A$7:$AW$95</definedName>
    <definedName name="_xlnm._FilterDatabase" localSheetId="2" hidden="1">'Scorematrix A-D-G-L'!$A$5:$AW$93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5" l="1"/>
  <c r="F3" i="15"/>
  <c r="Z7" i="15"/>
  <c r="AA7" i="15"/>
  <c r="AB7" i="15"/>
  <c r="AC7" i="15"/>
  <c r="Z8" i="15"/>
  <c r="AA8" i="15"/>
  <c r="AB8" i="15"/>
  <c r="AC8" i="15"/>
  <c r="Z9" i="15"/>
  <c r="AA9" i="15"/>
  <c r="AE9" i="15" s="1"/>
  <c r="AB9" i="15"/>
  <c r="AC9" i="15"/>
  <c r="AD9" i="15" s="1"/>
  <c r="Z10" i="15"/>
  <c r="AA10" i="15"/>
  <c r="AB10" i="15"/>
  <c r="AC10" i="15"/>
  <c r="Z11" i="15"/>
  <c r="AA11" i="15"/>
  <c r="AB11" i="15"/>
  <c r="AC11" i="15"/>
  <c r="Z12" i="15"/>
  <c r="AA12" i="15"/>
  <c r="AB12" i="15"/>
  <c r="AC12" i="15"/>
  <c r="Z13" i="15"/>
  <c r="AA13" i="15"/>
  <c r="AE13" i="15" s="1"/>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Z66" i="15"/>
  <c r="AA66" i="15"/>
  <c r="AB66" i="15"/>
  <c r="AC66" i="15"/>
  <c r="Z67" i="15"/>
  <c r="AA67" i="15"/>
  <c r="AB67" i="15"/>
  <c r="AC67" i="15"/>
  <c r="Z68" i="15"/>
  <c r="AA68" i="15"/>
  <c r="AB68" i="15"/>
  <c r="AC68" i="15"/>
  <c r="Z69" i="15"/>
  <c r="AA69" i="15"/>
  <c r="AB69" i="15"/>
  <c r="AC69" i="15"/>
  <c r="Z70" i="15"/>
  <c r="AA70" i="15"/>
  <c r="AB70" i="15"/>
  <c r="AC70" i="15"/>
  <c r="Z71" i="15"/>
  <c r="AA71" i="15"/>
  <c r="AB71" i="15"/>
  <c r="AC71" i="15"/>
  <c r="Z72" i="15"/>
  <c r="AA72" i="15"/>
  <c r="AB72" i="15"/>
  <c r="AC72" i="15"/>
  <c r="Z73" i="15"/>
  <c r="AA73" i="15"/>
  <c r="AB73" i="15"/>
  <c r="AC73" i="15"/>
  <c r="Z74" i="15"/>
  <c r="AA74" i="15"/>
  <c r="AB74" i="15"/>
  <c r="AC74" i="15"/>
  <c r="Z75" i="15"/>
  <c r="AA75" i="15"/>
  <c r="AB75" i="15"/>
  <c r="AC75" i="15"/>
  <c r="Z76" i="15"/>
  <c r="AA76" i="15"/>
  <c r="AB76" i="15"/>
  <c r="AC76" i="15"/>
  <c r="Z77" i="15"/>
  <c r="AA77" i="15"/>
  <c r="AB77" i="15"/>
  <c r="AC77" i="15"/>
  <c r="Z78" i="15"/>
  <c r="AA78" i="15"/>
  <c r="AB78" i="15"/>
  <c r="AC78" i="15"/>
  <c r="Z79" i="15"/>
  <c r="AA79" i="15"/>
  <c r="AB79" i="15"/>
  <c r="AC79" i="15"/>
  <c r="Z80" i="15"/>
  <c r="AA80" i="15"/>
  <c r="AB80" i="15"/>
  <c r="AC80" i="15"/>
  <c r="Z81" i="15"/>
  <c r="AA81" i="15"/>
  <c r="AB81" i="15"/>
  <c r="AC81" i="15"/>
  <c r="Z82" i="15"/>
  <c r="AA82" i="15"/>
  <c r="AB82" i="15"/>
  <c r="AC82" i="15"/>
  <c r="Z83" i="15"/>
  <c r="AA83" i="15"/>
  <c r="AB83" i="15"/>
  <c r="AC83" i="15"/>
  <c r="Z84" i="15"/>
  <c r="AA84" i="15"/>
  <c r="AB84" i="15"/>
  <c r="AC84" i="15"/>
  <c r="Z85" i="15"/>
  <c r="AA85" i="15"/>
  <c r="AB85" i="15"/>
  <c r="AC85" i="15"/>
  <c r="Z86" i="15"/>
  <c r="AA86" i="15"/>
  <c r="AB86" i="15"/>
  <c r="AC86" i="15"/>
  <c r="Z87" i="15"/>
  <c r="AA87" i="15"/>
  <c r="AB87" i="15"/>
  <c r="AC87" i="15"/>
  <c r="Z88" i="15"/>
  <c r="AA88" i="15"/>
  <c r="AB88" i="15"/>
  <c r="AC88" i="15"/>
  <c r="Z89" i="15"/>
  <c r="AA89" i="15"/>
  <c r="AB89" i="15"/>
  <c r="AC89" i="15"/>
  <c r="Z90" i="15"/>
  <c r="AA90" i="15"/>
  <c r="AB90" i="15"/>
  <c r="AC90" i="15"/>
  <c r="Z91" i="15"/>
  <c r="AA91" i="15"/>
  <c r="AB91" i="15"/>
  <c r="AC91" i="15"/>
  <c r="Z92" i="15"/>
  <c r="AA92" i="15"/>
  <c r="AB92" i="15"/>
  <c r="AC92" i="15"/>
  <c r="Z93" i="15"/>
  <c r="AA93" i="15"/>
  <c r="AB93" i="15"/>
  <c r="AC93" i="15"/>
  <c r="AA6" i="15"/>
  <c r="AB6" i="15"/>
  <c r="AC6" i="15"/>
  <c r="Z6" i="15"/>
  <c r="R7" i="15"/>
  <c r="S7" i="15"/>
  <c r="T7" i="15"/>
  <c r="U7" i="15"/>
  <c r="R8" i="15"/>
  <c r="S8" i="15"/>
  <c r="T8" i="15"/>
  <c r="U8" i="15"/>
  <c r="R9" i="15"/>
  <c r="S9" i="15"/>
  <c r="V9" i="15" s="1"/>
  <c r="T9" i="15"/>
  <c r="U9" i="15"/>
  <c r="W9" i="15" s="1"/>
  <c r="R10" i="15"/>
  <c r="S10" i="15"/>
  <c r="T10" i="15"/>
  <c r="U10" i="15"/>
  <c r="R11" i="15"/>
  <c r="S11" i="15"/>
  <c r="T11" i="15"/>
  <c r="U11" i="15"/>
  <c r="R12" i="15"/>
  <c r="S12" i="15"/>
  <c r="T12" i="15"/>
  <c r="U12" i="15"/>
  <c r="R13" i="15"/>
  <c r="S13" i="15"/>
  <c r="V13" i="15" s="1"/>
  <c r="T13" i="15"/>
  <c r="U13" i="15"/>
  <c r="R14" i="15"/>
  <c r="S14" i="15"/>
  <c r="T14" i="15"/>
  <c r="U14" i="15"/>
  <c r="R15" i="15"/>
  <c r="S15" i="15"/>
  <c r="T15" i="15"/>
  <c r="U15" i="15"/>
  <c r="R16" i="15"/>
  <c r="S16" i="15"/>
  <c r="T16" i="15"/>
  <c r="U16" i="15"/>
  <c r="R17" i="15"/>
  <c r="S17" i="15"/>
  <c r="T17" i="15"/>
  <c r="U17" i="15"/>
  <c r="R18" i="15"/>
  <c r="S18" i="15"/>
  <c r="T18" i="15"/>
  <c r="U18" i="15"/>
  <c r="R19" i="15"/>
  <c r="S19" i="15"/>
  <c r="T19" i="15"/>
  <c r="U19" i="15"/>
  <c r="R20" i="15"/>
  <c r="S20" i="15"/>
  <c r="T20" i="15"/>
  <c r="U20" i="15"/>
  <c r="R21" i="15"/>
  <c r="S21" i="15"/>
  <c r="T21" i="15"/>
  <c r="U21" i="15"/>
  <c r="R22" i="15"/>
  <c r="S22" i="15"/>
  <c r="T22" i="15"/>
  <c r="U22"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6" i="15"/>
  <c r="S36" i="15"/>
  <c r="T36" i="15"/>
  <c r="U36"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R45" i="15"/>
  <c r="S45" i="15"/>
  <c r="T45" i="15"/>
  <c r="U45" i="15"/>
  <c r="R46" i="15"/>
  <c r="S46" i="15"/>
  <c r="T46" i="15"/>
  <c r="U46" i="15"/>
  <c r="R47" i="15"/>
  <c r="S47" i="15"/>
  <c r="T47" i="15"/>
  <c r="U47" i="15"/>
  <c r="R48" i="15"/>
  <c r="S48" i="15"/>
  <c r="T48" i="15"/>
  <c r="U48" i="15"/>
  <c r="R49" i="15"/>
  <c r="S49" i="15"/>
  <c r="T49" i="15"/>
  <c r="U49" i="15"/>
  <c r="R50" i="15"/>
  <c r="S50" i="15"/>
  <c r="T50" i="15"/>
  <c r="U50" i="15"/>
  <c r="R51" i="15"/>
  <c r="S51" i="15"/>
  <c r="T51" i="15"/>
  <c r="U51" i="15"/>
  <c r="R52" i="15"/>
  <c r="S52" i="15"/>
  <c r="T52" i="15"/>
  <c r="U52" i="15"/>
  <c r="R53" i="15"/>
  <c r="S53" i="15"/>
  <c r="T53" i="15"/>
  <c r="U53" i="15"/>
  <c r="R54" i="15"/>
  <c r="S54" i="15"/>
  <c r="T54" i="15"/>
  <c r="U54" i="15"/>
  <c r="R55" i="15"/>
  <c r="S55" i="15"/>
  <c r="T55" i="15"/>
  <c r="U55" i="15"/>
  <c r="R56" i="15"/>
  <c r="S56" i="15"/>
  <c r="T56" i="15"/>
  <c r="U56" i="15"/>
  <c r="R57" i="15"/>
  <c r="S57" i="15"/>
  <c r="T57" i="15"/>
  <c r="U57" i="15"/>
  <c r="R58" i="15"/>
  <c r="S58" i="15"/>
  <c r="T58" i="15"/>
  <c r="U58" i="15"/>
  <c r="R59" i="15"/>
  <c r="S59" i="15"/>
  <c r="T59" i="15"/>
  <c r="U59" i="15"/>
  <c r="R60" i="15"/>
  <c r="S60" i="15"/>
  <c r="T60" i="15"/>
  <c r="U60" i="15"/>
  <c r="R61" i="15"/>
  <c r="S61" i="15"/>
  <c r="T61" i="15"/>
  <c r="U61" i="15"/>
  <c r="R62" i="15"/>
  <c r="S62" i="15"/>
  <c r="T62" i="15"/>
  <c r="U62" i="15"/>
  <c r="R63" i="15"/>
  <c r="S63" i="15"/>
  <c r="T63" i="15"/>
  <c r="U63" i="15"/>
  <c r="R64" i="15"/>
  <c r="S64" i="15"/>
  <c r="T64" i="15"/>
  <c r="U64" i="15"/>
  <c r="R65" i="15"/>
  <c r="S65" i="15"/>
  <c r="T65" i="15"/>
  <c r="U65" i="15"/>
  <c r="R66" i="15"/>
  <c r="S66" i="15"/>
  <c r="T66" i="15"/>
  <c r="U66" i="15"/>
  <c r="R67" i="15"/>
  <c r="S67" i="15"/>
  <c r="T67" i="15"/>
  <c r="U67" i="15"/>
  <c r="R68" i="15"/>
  <c r="S68" i="15"/>
  <c r="T68" i="15"/>
  <c r="U68" i="15"/>
  <c r="R69" i="15"/>
  <c r="S69" i="15"/>
  <c r="T69" i="15"/>
  <c r="U69" i="15"/>
  <c r="R70" i="15"/>
  <c r="S70" i="15"/>
  <c r="T70" i="15"/>
  <c r="U70" i="15"/>
  <c r="R71" i="15"/>
  <c r="S71" i="15"/>
  <c r="T71" i="15"/>
  <c r="U71" i="15"/>
  <c r="R72" i="15"/>
  <c r="S72" i="15"/>
  <c r="T72" i="15"/>
  <c r="U72" i="15"/>
  <c r="R73" i="15"/>
  <c r="S73" i="15"/>
  <c r="T73" i="15"/>
  <c r="U73" i="15"/>
  <c r="R74" i="15"/>
  <c r="S74" i="15"/>
  <c r="T74" i="15"/>
  <c r="U74" i="15"/>
  <c r="R75" i="15"/>
  <c r="S75" i="15"/>
  <c r="T75" i="15"/>
  <c r="U75" i="15"/>
  <c r="R76" i="15"/>
  <c r="S76" i="15"/>
  <c r="T76" i="15"/>
  <c r="U76" i="15"/>
  <c r="R77" i="15"/>
  <c r="S77" i="15"/>
  <c r="T77" i="15"/>
  <c r="U77" i="15"/>
  <c r="R78" i="15"/>
  <c r="S78" i="15"/>
  <c r="T78" i="15"/>
  <c r="U78" i="15"/>
  <c r="R79" i="15"/>
  <c r="S79" i="15"/>
  <c r="T79" i="15"/>
  <c r="U79" i="15"/>
  <c r="R80" i="15"/>
  <c r="S80" i="15"/>
  <c r="T80" i="15"/>
  <c r="U80" i="15"/>
  <c r="R81" i="15"/>
  <c r="S81" i="15"/>
  <c r="T81" i="15"/>
  <c r="U81" i="15"/>
  <c r="R82" i="15"/>
  <c r="S82" i="15"/>
  <c r="T82" i="15"/>
  <c r="U82" i="15"/>
  <c r="R83" i="15"/>
  <c r="S83" i="15"/>
  <c r="T83" i="15"/>
  <c r="U83" i="15"/>
  <c r="R84" i="15"/>
  <c r="S84" i="15"/>
  <c r="T84" i="15"/>
  <c r="U84" i="15"/>
  <c r="R85" i="15"/>
  <c r="S85" i="15"/>
  <c r="T85" i="15"/>
  <c r="U85" i="15"/>
  <c r="R86" i="15"/>
  <c r="S86" i="15"/>
  <c r="T86" i="15"/>
  <c r="U86" i="15"/>
  <c r="R87" i="15"/>
  <c r="S87" i="15"/>
  <c r="T87" i="15"/>
  <c r="U87" i="15"/>
  <c r="R88" i="15"/>
  <c r="S88" i="15"/>
  <c r="T88" i="15"/>
  <c r="U88" i="15"/>
  <c r="R89" i="15"/>
  <c r="S89" i="15"/>
  <c r="T89" i="15"/>
  <c r="U89" i="15"/>
  <c r="R90" i="15"/>
  <c r="S90" i="15"/>
  <c r="T90" i="15"/>
  <c r="U90" i="15"/>
  <c r="R91" i="15"/>
  <c r="S91" i="15"/>
  <c r="T91" i="15"/>
  <c r="U91" i="15"/>
  <c r="R92" i="15"/>
  <c r="S92" i="15"/>
  <c r="T92" i="15"/>
  <c r="U92" i="15"/>
  <c r="R93" i="15"/>
  <c r="S93" i="15"/>
  <c r="T93" i="15"/>
  <c r="U93" i="15"/>
  <c r="S6" i="15"/>
  <c r="T6" i="15"/>
  <c r="U6" i="15"/>
  <c r="R6" i="15"/>
  <c r="J38" i="15"/>
  <c r="K38" i="15"/>
  <c r="L38" i="15"/>
  <c r="J39" i="15"/>
  <c r="K39" i="15"/>
  <c r="L39" i="15"/>
  <c r="J40" i="15"/>
  <c r="K40" i="15"/>
  <c r="L40" i="15"/>
  <c r="J41" i="15"/>
  <c r="K41" i="15"/>
  <c r="L41" i="15"/>
  <c r="J42" i="15"/>
  <c r="K42" i="15"/>
  <c r="L42" i="15"/>
  <c r="J43" i="15"/>
  <c r="K43" i="15"/>
  <c r="L43" i="15"/>
  <c r="J44" i="15"/>
  <c r="K44" i="15"/>
  <c r="L44" i="15"/>
  <c r="J45" i="15"/>
  <c r="K45" i="15"/>
  <c r="L45" i="15"/>
  <c r="J46" i="15"/>
  <c r="K46" i="15"/>
  <c r="L46" i="15"/>
  <c r="J47" i="15"/>
  <c r="K47" i="15"/>
  <c r="L47" i="15"/>
  <c r="J48" i="15"/>
  <c r="K48" i="15"/>
  <c r="L48" i="15"/>
  <c r="J49" i="15"/>
  <c r="K49" i="15"/>
  <c r="L49" i="15"/>
  <c r="J50" i="15"/>
  <c r="K50" i="15"/>
  <c r="L50" i="15"/>
  <c r="J51" i="15"/>
  <c r="K51" i="15"/>
  <c r="L51" i="15"/>
  <c r="J52" i="15"/>
  <c r="K52" i="15"/>
  <c r="L52" i="15"/>
  <c r="J53" i="15"/>
  <c r="K53" i="15"/>
  <c r="L53" i="15"/>
  <c r="J54" i="15"/>
  <c r="K54" i="15"/>
  <c r="L54" i="15"/>
  <c r="J55" i="15"/>
  <c r="K55" i="15"/>
  <c r="L55" i="15"/>
  <c r="J56" i="15"/>
  <c r="K56" i="15"/>
  <c r="L56" i="15"/>
  <c r="J57" i="15"/>
  <c r="K57" i="15"/>
  <c r="L57" i="15"/>
  <c r="J58" i="15"/>
  <c r="K58" i="15"/>
  <c r="L58" i="15"/>
  <c r="J59" i="15"/>
  <c r="K59" i="15"/>
  <c r="L59" i="15"/>
  <c r="J60" i="15"/>
  <c r="K60" i="15"/>
  <c r="L60" i="15"/>
  <c r="J61" i="15"/>
  <c r="K61" i="15"/>
  <c r="L61" i="15"/>
  <c r="J62" i="15"/>
  <c r="K62" i="15"/>
  <c r="L62" i="15"/>
  <c r="J63" i="15"/>
  <c r="K63" i="15"/>
  <c r="L63" i="15"/>
  <c r="J64" i="15"/>
  <c r="K64" i="15"/>
  <c r="L64" i="15"/>
  <c r="J65" i="15"/>
  <c r="K65" i="15"/>
  <c r="L65" i="15"/>
  <c r="J66" i="15"/>
  <c r="K66" i="15"/>
  <c r="L66" i="15"/>
  <c r="J67" i="15"/>
  <c r="K67" i="15"/>
  <c r="L67" i="15"/>
  <c r="J68" i="15"/>
  <c r="K68" i="15"/>
  <c r="L68" i="15"/>
  <c r="J69" i="15"/>
  <c r="K69" i="15"/>
  <c r="L69" i="15"/>
  <c r="J70" i="15"/>
  <c r="K70" i="15"/>
  <c r="L70" i="15"/>
  <c r="J71" i="15"/>
  <c r="K71" i="15"/>
  <c r="L71" i="15"/>
  <c r="J72" i="15"/>
  <c r="K72" i="15"/>
  <c r="L72" i="15"/>
  <c r="J73" i="15"/>
  <c r="K73" i="15"/>
  <c r="L73" i="15"/>
  <c r="J74" i="15"/>
  <c r="K74" i="15"/>
  <c r="L74" i="15"/>
  <c r="J75" i="15"/>
  <c r="K75" i="15"/>
  <c r="L75" i="15"/>
  <c r="J76" i="15"/>
  <c r="K76" i="15"/>
  <c r="L76" i="15"/>
  <c r="J77" i="15"/>
  <c r="K77" i="15"/>
  <c r="L77" i="15"/>
  <c r="J78" i="15"/>
  <c r="K78" i="15"/>
  <c r="L78" i="15"/>
  <c r="J79" i="15"/>
  <c r="K79" i="15"/>
  <c r="L79" i="15"/>
  <c r="J80" i="15"/>
  <c r="K80" i="15"/>
  <c r="L80" i="15"/>
  <c r="J81" i="15"/>
  <c r="K81" i="15"/>
  <c r="L81" i="15"/>
  <c r="J82" i="15"/>
  <c r="K82" i="15"/>
  <c r="L82" i="15"/>
  <c r="J83" i="15"/>
  <c r="K83" i="15"/>
  <c r="L83" i="15"/>
  <c r="J84" i="15"/>
  <c r="K84" i="15"/>
  <c r="L84" i="15"/>
  <c r="J85" i="15"/>
  <c r="K85" i="15"/>
  <c r="L85" i="15"/>
  <c r="J86" i="15"/>
  <c r="K86" i="15"/>
  <c r="L86" i="15"/>
  <c r="J87" i="15"/>
  <c r="K87" i="15"/>
  <c r="L87" i="15"/>
  <c r="J88" i="15"/>
  <c r="K88" i="15"/>
  <c r="L88" i="15"/>
  <c r="J89" i="15"/>
  <c r="K89" i="15"/>
  <c r="L89" i="15"/>
  <c r="J90" i="15"/>
  <c r="K90" i="15"/>
  <c r="L90" i="15"/>
  <c r="J91" i="15"/>
  <c r="K91" i="15"/>
  <c r="L91" i="15"/>
  <c r="J92" i="15"/>
  <c r="K92" i="15"/>
  <c r="L92" i="15"/>
  <c r="J93" i="15"/>
  <c r="K93" i="15"/>
  <c r="L93" i="15"/>
  <c r="K37" i="15"/>
  <c r="L37" i="15"/>
  <c r="J37" i="15"/>
  <c r="J36" i="15"/>
  <c r="K36" i="15"/>
  <c r="L36" i="15"/>
  <c r="J13" i="15"/>
  <c r="H13" i="15" s="1"/>
  <c r="AL13" i="15" s="1"/>
  <c r="K13" i="15"/>
  <c r="L13" i="15"/>
  <c r="J14" i="15"/>
  <c r="K14" i="15"/>
  <c r="L14" i="15"/>
  <c r="J15" i="15"/>
  <c r="K15" i="15"/>
  <c r="L15" i="15"/>
  <c r="J16" i="15"/>
  <c r="K16" i="15"/>
  <c r="L16" i="15"/>
  <c r="J17" i="15"/>
  <c r="K17" i="15"/>
  <c r="L17" i="15"/>
  <c r="J18" i="15"/>
  <c r="K18" i="15"/>
  <c r="L18" i="15"/>
  <c r="J19" i="15"/>
  <c r="K19" i="15"/>
  <c r="L19" i="15"/>
  <c r="J20" i="15"/>
  <c r="K20" i="15"/>
  <c r="L20" i="15"/>
  <c r="J21" i="15"/>
  <c r="K21" i="15"/>
  <c r="L21" i="15"/>
  <c r="J22" i="15"/>
  <c r="K22" i="15"/>
  <c r="L22" i="15"/>
  <c r="J23" i="15"/>
  <c r="K23" i="15"/>
  <c r="L23" i="15"/>
  <c r="J24" i="15"/>
  <c r="K24" i="15"/>
  <c r="L24" i="15"/>
  <c r="J25" i="15"/>
  <c r="K25" i="15"/>
  <c r="L25" i="15"/>
  <c r="J26" i="15"/>
  <c r="K26" i="15"/>
  <c r="L26" i="15"/>
  <c r="J27" i="15"/>
  <c r="K27" i="15"/>
  <c r="L27" i="15"/>
  <c r="J28" i="15"/>
  <c r="K28" i="15"/>
  <c r="L28" i="15"/>
  <c r="J29" i="15"/>
  <c r="K29" i="15"/>
  <c r="L29" i="15"/>
  <c r="J30" i="15"/>
  <c r="K30" i="15"/>
  <c r="L30" i="15"/>
  <c r="J31" i="15"/>
  <c r="K31" i="15"/>
  <c r="L31" i="15"/>
  <c r="J32" i="15"/>
  <c r="K32" i="15"/>
  <c r="L32" i="15"/>
  <c r="J33" i="15"/>
  <c r="K33" i="15"/>
  <c r="L33" i="15"/>
  <c r="J34" i="15"/>
  <c r="K34" i="15"/>
  <c r="L34" i="15"/>
  <c r="J35" i="15"/>
  <c r="K35" i="15"/>
  <c r="L35" i="15"/>
  <c r="K12" i="15"/>
  <c r="L12" i="15"/>
  <c r="J12" i="15"/>
  <c r="J7" i="15"/>
  <c r="K7" i="15"/>
  <c r="L7" i="15"/>
  <c r="J8" i="15"/>
  <c r="K8" i="15"/>
  <c r="L8" i="15"/>
  <c r="J9" i="15"/>
  <c r="K9" i="15"/>
  <c r="M9" i="15" s="1"/>
  <c r="L9" i="15"/>
  <c r="J10" i="15"/>
  <c r="K10" i="15"/>
  <c r="L10" i="15"/>
  <c r="J11" i="15"/>
  <c r="K11" i="15"/>
  <c r="L11" i="15"/>
  <c r="K6" i="15"/>
  <c r="L6" i="15"/>
  <c r="J6" i="15"/>
  <c r="D13" i="15"/>
  <c r="AJ13" i="15" s="1"/>
  <c r="E13" i="15"/>
  <c r="D14" i="15"/>
  <c r="E14" i="15"/>
  <c r="D15" i="15"/>
  <c r="E15" i="15"/>
  <c r="D16" i="15"/>
  <c r="E16" i="15"/>
  <c r="D17" i="15"/>
  <c r="E17" i="15"/>
  <c r="D18" i="15"/>
  <c r="E18" i="15"/>
  <c r="D19" i="15"/>
  <c r="E19" i="15"/>
  <c r="D20" i="15"/>
  <c r="E20" i="15"/>
  <c r="D21" i="15"/>
  <c r="E21" i="15"/>
  <c r="D22" i="15"/>
  <c r="E22" i="15"/>
  <c r="D23" i="15"/>
  <c r="E23" i="15"/>
  <c r="D24" i="15"/>
  <c r="E24" i="15"/>
  <c r="D25" i="15"/>
  <c r="E25" i="15"/>
  <c r="D26" i="15"/>
  <c r="E26" i="15"/>
  <c r="D27" i="15"/>
  <c r="E27" i="15"/>
  <c r="D28" i="15"/>
  <c r="E28" i="15"/>
  <c r="D29" i="15"/>
  <c r="E29" i="15"/>
  <c r="D30" i="15"/>
  <c r="E30" i="15"/>
  <c r="D31" i="15"/>
  <c r="E31" i="15"/>
  <c r="D32" i="15"/>
  <c r="E32" i="15"/>
  <c r="D33" i="15"/>
  <c r="E33" i="15"/>
  <c r="D34" i="15"/>
  <c r="E34" i="15"/>
  <c r="D35" i="15"/>
  <c r="E35" i="15"/>
  <c r="D36" i="15"/>
  <c r="E36" i="15"/>
  <c r="D37" i="15"/>
  <c r="E37" i="15"/>
  <c r="D38" i="15"/>
  <c r="E38" i="15"/>
  <c r="D39" i="15"/>
  <c r="E39" i="15"/>
  <c r="D40" i="15"/>
  <c r="E40" i="15"/>
  <c r="D41" i="15"/>
  <c r="E41" i="15"/>
  <c r="D42" i="15"/>
  <c r="E42" i="15"/>
  <c r="D43" i="15"/>
  <c r="E43" i="15"/>
  <c r="D44" i="15"/>
  <c r="E44" i="15"/>
  <c r="D45" i="15"/>
  <c r="E45" i="15"/>
  <c r="D46" i="15"/>
  <c r="E46" i="15"/>
  <c r="D47" i="15"/>
  <c r="E47" i="15"/>
  <c r="D48" i="15"/>
  <c r="E48" i="15"/>
  <c r="D49" i="15"/>
  <c r="E49" i="15"/>
  <c r="D50" i="15"/>
  <c r="E50" i="15"/>
  <c r="D51" i="15"/>
  <c r="E51" i="15"/>
  <c r="D52" i="15"/>
  <c r="E52" i="15"/>
  <c r="D53" i="15"/>
  <c r="E53" i="15"/>
  <c r="D54" i="15"/>
  <c r="E54" i="15"/>
  <c r="D55" i="15"/>
  <c r="E55" i="15"/>
  <c r="D56" i="15"/>
  <c r="E56" i="15"/>
  <c r="D57" i="15"/>
  <c r="E57" i="15"/>
  <c r="D58" i="15"/>
  <c r="E58" i="15"/>
  <c r="D59" i="15"/>
  <c r="E59" i="15"/>
  <c r="D60" i="15"/>
  <c r="E60" i="15"/>
  <c r="D61" i="15"/>
  <c r="E61" i="15"/>
  <c r="D62" i="15"/>
  <c r="E62" i="15"/>
  <c r="D63" i="15"/>
  <c r="E63" i="15"/>
  <c r="D64" i="15"/>
  <c r="E64" i="15"/>
  <c r="D65" i="15"/>
  <c r="E65" i="15"/>
  <c r="D66" i="15"/>
  <c r="E66" i="15"/>
  <c r="D67" i="15"/>
  <c r="E67" i="15"/>
  <c r="D68" i="15"/>
  <c r="E68" i="15"/>
  <c r="D69" i="15"/>
  <c r="E69" i="15"/>
  <c r="D70" i="15"/>
  <c r="E70" i="15"/>
  <c r="D71" i="15"/>
  <c r="E71" i="15"/>
  <c r="D72" i="15"/>
  <c r="E72" i="15"/>
  <c r="D73" i="15"/>
  <c r="E73" i="15"/>
  <c r="D74" i="15"/>
  <c r="E74" i="15"/>
  <c r="D75" i="15"/>
  <c r="E75" i="15"/>
  <c r="D76" i="15"/>
  <c r="E76" i="15"/>
  <c r="D77" i="15"/>
  <c r="E77" i="15"/>
  <c r="D78" i="15"/>
  <c r="E78" i="15"/>
  <c r="D79" i="15"/>
  <c r="E79" i="15"/>
  <c r="D80" i="15"/>
  <c r="E80" i="15"/>
  <c r="D81" i="15"/>
  <c r="E81" i="15"/>
  <c r="D82" i="15"/>
  <c r="E82" i="15"/>
  <c r="D83" i="15"/>
  <c r="E83" i="15"/>
  <c r="D84" i="15"/>
  <c r="E84" i="15"/>
  <c r="D85" i="15"/>
  <c r="E85" i="15"/>
  <c r="D86" i="15"/>
  <c r="E86" i="15"/>
  <c r="D87" i="15"/>
  <c r="E87" i="15"/>
  <c r="D88" i="15"/>
  <c r="E88" i="15"/>
  <c r="D89" i="15"/>
  <c r="E89" i="15"/>
  <c r="D90" i="15"/>
  <c r="E90" i="15"/>
  <c r="D91" i="15"/>
  <c r="E91" i="15"/>
  <c r="D92" i="15"/>
  <c r="E92" i="15"/>
  <c r="D93" i="15"/>
  <c r="E93" i="15"/>
  <c r="D7" i="15"/>
  <c r="E7" i="15"/>
  <c r="D8" i="15"/>
  <c r="E8" i="15"/>
  <c r="D9" i="15"/>
  <c r="AJ9" i="15" s="1"/>
  <c r="E9" i="15"/>
  <c r="D10" i="15"/>
  <c r="E10" i="15"/>
  <c r="D11" i="15"/>
  <c r="E11" i="15"/>
  <c r="D12" i="15"/>
  <c r="E12" i="15"/>
  <c r="E6" i="15"/>
  <c r="D6" i="15"/>
  <c r="I10" i="15"/>
  <c r="Q13" i="15"/>
  <c r="W13" i="15"/>
  <c r="AF13" i="15"/>
  <c r="AN13" i="15" s="1"/>
  <c r="AD13" i="15" l="1"/>
  <c r="AR10" i="15"/>
  <c r="Y13" i="15"/>
  <c r="Y9" i="15"/>
  <c r="R3" i="15"/>
  <c r="I9" i="15"/>
  <c r="O13" i="15"/>
  <c r="I13" i="15"/>
  <c r="M13" i="15"/>
  <c r="O9" i="15"/>
  <c r="AQ9" i="15" s="1"/>
  <c r="AR9" i="15"/>
  <c r="Y6" i="15"/>
  <c r="Q9" i="15"/>
  <c r="H9" i="15" s="1"/>
  <c r="AL9" i="15" s="1"/>
  <c r="AF9" i="15"/>
  <c r="AN9" i="15" s="1"/>
  <c r="X9" i="15"/>
  <c r="X13" i="15"/>
  <c r="AP9" i="15" l="1"/>
  <c r="AT9" i="15" s="1"/>
  <c r="AS9" i="15"/>
  <c r="AT60" i="16" l="1"/>
  <c r="AT12" i="16"/>
  <c r="AT40" i="16"/>
  <c r="AT36" i="16"/>
  <c r="AT58" i="15"/>
  <c r="AT38" i="15"/>
  <c r="AT10" i="15"/>
  <c r="AT34" i="15"/>
  <c r="AR60" i="16" l="1"/>
  <c r="AR40" i="16"/>
  <c r="AR36" i="16"/>
  <c r="AR58" i="15"/>
  <c r="AR38" i="15"/>
  <c r="AR34" i="15"/>
  <c r="AR12" i="16"/>
  <c r="W30" i="15"/>
  <c r="V30" i="15"/>
  <c r="AR95" i="16" l="1"/>
  <c r="AR94" i="16"/>
  <c r="AR93" i="16"/>
  <c r="AR92" i="16"/>
  <c r="AR88" i="16"/>
  <c r="AR84" i="16"/>
  <c r="AT83" i="16"/>
  <c r="AR83" i="16"/>
  <c r="AT82" i="16"/>
  <c r="AR82" i="16"/>
  <c r="AT81" i="16"/>
  <c r="AR81" i="16"/>
  <c r="AT80" i="16"/>
  <c r="AR80" i="16"/>
  <c r="AT79" i="16"/>
  <c r="AR79" i="16"/>
  <c r="AT78" i="16"/>
  <c r="AR78" i="16"/>
  <c r="AT77" i="16"/>
  <c r="AR77" i="16"/>
  <c r="AT76" i="16"/>
  <c r="AR76" i="16"/>
  <c r="AR75" i="16"/>
  <c r="AR74" i="16"/>
  <c r="AR73" i="16"/>
  <c r="AR72" i="16"/>
  <c r="AR71" i="16"/>
  <c r="AR70" i="16"/>
  <c r="AR69" i="16"/>
  <c r="AR68" i="16"/>
  <c r="AR64" i="16"/>
  <c r="AT59" i="16"/>
  <c r="AR59" i="16"/>
  <c r="AT58" i="16"/>
  <c r="AR58" i="16"/>
  <c r="AT57" i="16"/>
  <c r="AR57" i="16"/>
  <c r="AT56" i="16"/>
  <c r="AR56" i="16"/>
  <c r="AR55" i="16"/>
  <c r="AR54" i="16"/>
  <c r="AR53" i="16"/>
  <c r="AR52" i="16"/>
  <c r="AR48" i="16"/>
  <c r="AR44" i="16"/>
  <c r="AR35" i="16"/>
  <c r="AR34" i="16"/>
  <c r="AR33" i="16"/>
  <c r="AR32" i="16"/>
  <c r="AR31" i="16"/>
  <c r="AR30" i="16"/>
  <c r="AR29" i="16"/>
  <c r="AR28" i="16"/>
  <c r="AR24" i="16"/>
  <c r="AR20" i="16"/>
  <c r="AT19" i="16"/>
  <c r="AR19" i="16"/>
  <c r="AT18" i="16"/>
  <c r="AR18" i="16"/>
  <c r="AT17" i="16"/>
  <c r="AR17" i="16"/>
  <c r="AT16" i="16"/>
  <c r="AR16" i="16"/>
  <c r="AR11" i="16"/>
  <c r="AR10" i="16"/>
  <c r="AR9" i="16"/>
  <c r="AR8" i="16"/>
  <c r="AR93" i="15"/>
  <c r="AR92" i="15"/>
  <c r="AR91" i="15"/>
  <c r="AR90" i="15"/>
  <c r="AR86" i="15"/>
  <c r="AR82" i="15"/>
  <c r="AT81" i="15"/>
  <c r="AR81" i="15"/>
  <c r="AT80" i="15"/>
  <c r="AR80" i="15"/>
  <c r="AT79" i="15"/>
  <c r="AR79" i="15"/>
  <c r="AT78" i="15"/>
  <c r="AR78" i="15"/>
  <c r="AT77" i="15"/>
  <c r="AR77" i="15"/>
  <c r="AT76" i="15"/>
  <c r="AR76" i="15"/>
  <c r="AT75" i="15"/>
  <c r="AR75" i="15"/>
  <c r="AT74" i="15"/>
  <c r="AR74" i="15"/>
  <c r="AR73" i="15"/>
  <c r="AR72" i="15"/>
  <c r="AR71" i="15"/>
  <c r="AR70" i="15"/>
  <c r="AR69" i="15"/>
  <c r="AR68" i="15"/>
  <c r="AR67" i="15"/>
  <c r="AR66" i="15"/>
  <c r="AR62" i="15"/>
  <c r="AT57" i="15"/>
  <c r="AR57" i="15"/>
  <c r="AT56" i="15"/>
  <c r="AR56" i="15"/>
  <c r="AT55" i="15"/>
  <c r="AR55" i="15"/>
  <c r="AT54" i="15"/>
  <c r="AR54" i="15"/>
  <c r="AR53" i="15"/>
  <c r="AR52" i="15"/>
  <c r="AR51" i="15"/>
  <c r="AR50" i="15"/>
  <c r="AR46" i="15"/>
  <c r="AR42" i="15"/>
  <c r="AR33" i="15"/>
  <c r="AR32" i="15"/>
  <c r="AR31" i="15"/>
  <c r="AR30" i="15"/>
  <c r="AR29" i="15"/>
  <c r="AR28" i="15"/>
  <c r="AR27" i="15"/>
  <c r="AR26" i="15"/>
  <c r="AR22" i="15"/>
  <c r="AR18" i="15"/>
  <c r="AT17" i="15"/>
  <c r="AR17" i="15"/>
  <c r="AT16" i="15"/>
  <c r="AR16" i="15"/>
  <c r="AT15" i="15"/>
  <c r="AR15" i="15"/>
  <c r="AT14" i="15"/>
  <c r="AR14" i="15"/>
  <c r="AR8" i="15"/>
  <c r="AR7" i="15"/>
  <c r="AR6" i="15"/>
  <c r="P87" i="16" l="1"/>
  <c r="P86" i="16"/>
  <c r="P85" i="16"/>
  <c r="P84" i="16"/>
  <c r="P85" i="15"/>
  <c r="P84" i="15"/>
  <c r="P83" i="15"/>
  <c r="P82" i="15"/>
  <c r="M93" i="16" l="1"/>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4" i="16"/>
  <c r="M95" i="16"/>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V6" i="15"/>
  <c r="W6" i="15"/>
  <c r="AJ95" i="16" l="1"/>
  <c r="AD95" i="16"/>
  <c r="AF95" i="16" s="1"/>
  <c r="AN95" i="16" s="1"/>
  <c r="Y95" i="16"/>
  <c r="W95" i="16"/>
  <c r="V95" i="16"/>
  <c r="Q95" i="16"/>
  <c r="H95" i="16" s="1"/>
  <c r="AL95" i="16" s="1"/>
  <c r="O95" i="16"/>
  <c r="I95" i="16"/>
  <c r="AJ94" i="16"/>
  <c r="AD94" i="16"/>
  <c r="AE94" i="16" s="1"/>
  <c r="Y94" i="16"/>
  <c r="W94" i="16"/>
  <c r="V94" i="16"/>
  <c r="Q94" i="16"/>
  <c r="H94" i="16" s="1"/>
  <c r="AL94" i="16" s="1"/>
  <c r="O94" i="16"/>
  <c r="I94" i="16"/>
  <c r="AJ93" i="16"/>
  <c r="AD93" i="16"/>
  <c r="AF93" i="16" s="1"/>
  <c r="AN93" i="16" s="1"/>
  <c r="Y93" i="16"/>
  <c r="W93" i="16"/>
  <c r="V93" i="16"/>
  <c r="Q93" i="16"/>
  <c r="H93" i="16" s="1"/>
  <c r="AL93" i="16" s="1"/>
  <c r="O93" i="16"/>
  <c r="I93" i="16"/>
  <c r="AJ92" i="16"/>
  <c r="AD92" i="16"/>
  <c r="AF92" i="16" s="1"/>
  <c r="AN92" i="16" s="1"/>
  <c r="Y92" i="16"/>
  <c r="W92" i="16"/>
  <c r="V92" i="16"/>
  <c r="Q92" i="16"/>
  <c r="H92" i="16" s="1"/>
  <c r="AL92" i="16" s="1"/>
  <c r="O92" i="16"/>
  <c r="I92" i="16"/>
  <c r="AJ91" i="16"/>
  <c r="AF91" i="16"/>
  <c r="AN91" i="16" s="1"/>
  <c r="AE91" i="16"/>
  <c r="AD91" i="16"/>
  <c r="Y91" i="16"/>
  <c r="W91" i="16"/>
  <c r="V91" i="16"/>
  <c r="Q91" i="16"/>
  <c r="O91" i="16"/>
  <c r="I91" i="16"/>
  <c r="H91" i="16"/>
  <c r="AL91" i="16" s="1"/>
  <c r="AJ90" i="16"/>
  <c r="AF90" i="16"/>
  <c r="AN90" i="16" s="1"/>
  <c r="AE90" i="16"/>
  <c r="AD90" i="16"/>
  <c r="Y90" i="16"/>
  <c r="W90" i="16"/>
  <c r="V90" i="16"/>
  <c r="Q90" i="16"/>
  <c r="O90" i="16"/>
  <c r="I90" i="16"/>
  <c r="H90" i="16"/>
  <c r="AL90" i="16" s="1"/>
  <c r="AJ89" i="16"/>
  <c r="AD89" i="16"/>
  <c r="AF89" i="16" s="1"/>
  <c r="AN89" i="16" s="1"/>
  <c r="Y89" i="16"/>
  <c r="W89" i="16"/>
  <c r="V89" i="16"/>
  <c r="Q89" i="16"/>
  <c r="H89" i="16" s="1"/>
  <c r="AL89" i="16" s="1"/>
  <c r="O89" i="16"/>
  <c r="I89" i="16"/>
  <c r="AJ88" i="16"/>
  <c r="AF88" i="16"/>
  <c r="AN88" i="16" s="1"/>
  <c r="AE88" i="16"/>
  <c r="AD88" i="16"/>
  <c r="Y88" i="16"/>
  <c r="W88" i="16"/>
  <c r="V88" i="16"/>
  <c r="Q88" i="16"/>
  <c r="O88" i="16"/>
  <c r="I88" i="16"/>
  <c r="H88" i="16"/>
  <c r="AL88" i="16" s="1"/>
  <c r="AJ87" i="16"/>
  <c r="AF87" i="16"/>
  <c r="AN87" i="16" s="1"/>
  <c r="AE87" i="16"/>
  <c r="AD87" i="16"/>
  <c r="Y87" i="16"/>
  <c r="AH87" i="16" s="1"/>
  <c r="AO87" i="16" s="1"/>
  <c r="W87" i="16"/>
  <c r="V87" i="16"/>
  <c r="Q87" i="16"/>
  <c r="O87" i="16"/>
  <c r="I87" i="16"/>
  <c r="G87" i="16" s="1"/>
  <c r="AM87" i="16" s="1"/>
  <c r="H87" i="16"/>
  <c r="AL87" i="16" s="1"/>
  <c r="AJ86" i="16"/>
  <c r="AF86" i="16"/>
  <c r="AN86" i="16" s="1"/>
  <c r="AE86" i="16"/>
  <c r="AD86" i="16"/>
  <c r="Y86" i="16"/>
  <c r="AH86" i="16" s="1"/>
  <c r="AO86" i="16" s="1"/>
  <c r="W86" i="16"/>
  <c r="V86" i="16"/>
  <c r="Q86" i="16"/>
  <c r="O86" i="16"/>
  <c r="I86" i="16"/>
  <c r="G86" i="16" s="1"/>
  <c r="AM86" i="16" s="1"/>
  <c r="H86" i="16"/>
  <c r="AL86" i="16" s="1"/>
  <c r="AJ85" i="16"/>
  <c r="AF85" i="16"/>
  <c r="AN85" i="16" s="1"/>
  <c r="AE85" i="16"/>
  <c r="AD85" i="16"/>
  <c r="Y85" i="16"/>
  <c r="AH85" i="16" s="1"/>
  <c r="AO85" i="16" s="1"/>
  <c r="W85" i="16"/>
  <c r="V85" i="16"/>
  <c r="Q85" i="16"/>
  <c r="O85" i="16"/>
  <c r="I85" i="16"/>
  <c r="G85" i="16" s="1"/>
  <c r="AM85" i="16" s="1"/>
  <c r="H85" i="16"/>
  <c r="AL85" i="16" s="1"/>
  <c r="AJ84" i="16"/>
  <c r="AF84" i="16"/>
  <c r="AN84" i="16" s="1"/>
  <c r="AE84" i="16"/>
  <c r="AD84" i="16"/>
  <c r="Y84" i="16"/>
  <c r="AH84" i="16" s="1"/>
  <c r="AO84" i="16" s="1"/>
  <c r="W84" i="16"/>
  <c r="V84" i="16"/>
  <c r="Q84" i="16"/>
  <c r="O84" i="16"/>
  <c r="I84" i="16"/>
  <c r="G84" i="16" s="1"/>
  <c r="AM84" i="16" s="1"/>
  <c r="H84" i="16"/>
  <c r="AL84" i="16" s="1"/>
  <c r="AJ83" i="16"/>
  <c r="AF83" i="16"/>
  <c r="AN83" i="16" s="1"/>
  <c r="AE83" i="16"/>
  <c r="AD83" i="16"/>
  <c r="Y83" i="16"/>
  <c r="W83" i="16"/>
  <c r="V83" i="16"/>
  <c r="Q83" i="16"/>
  <c r="O83" i="16"/>
  <c r="I83" i="16"/>
  <c r="H83" i="16"/>
  <c r="AL83" i="16" s="1"/>
  <c r="AJ82" i="16"/>
  <c r="AD82" i="16"/>
  <c r="AE82" i="16" s="1"/>
  <c r="Y82" i="16"/>
  <c r="W82" i="16"/>
  <c r="V82" i="16"/>
  <c r="Q82" i="16"/>
  <c r="H82" i="16" s="1"/>
  <c r="AL82" i="16" s="1"/>
  <c r="O82" i="16"/>
  <c r="I82" i="16"/>
  <c r="AJ81" i="16"/>
  <c r="AD81" i="16"/>
  <c r="AF81" i="16" s="1"/>
  <c r="AN81" i="16" s="1"/>
  <c r="Y81" i="16"/>
  <c r="W81" i="16"/>
  <c r="V81" i="16"/>
  <c r="Q81" i="16"/>
  <c r="H81" i="16" s="1"/>
  <c r="AL81" i="16" s="1"/>
  <c r="O81" i="16"/>
  <c r="I81" i="16"/>
  <c r="AJ80" i="16"/>
  <c r="AD80" i="16"/>
  <c r="Y80" i="16"/>
  <c r="W80" i="16"/>
  <c r="V80" i="16"/>
  <c r="Q80" i="16"/>
  <c r="H80" i="16" s="1"/>
  <c r="AL80" i="16" s="1"/>
  <c r="O80" i="16"/>
  <c r="I80" i="16"/>
  <c r="AJ79" i="16"/>
  <c r="AF79" i="16"/>
  <c r="AN79" i="16" s="1"/>
  <c r="AE79" i="16"/>
  <c r="AD79" i="16"/>
  <c r="Y79" i="16"/>
  <c r="W79" i="16"/>
  <c r="V79" i="16"/>
  <c r="Q79" i="16"/>
  <c r="O79" i="16"/>
  <c r="I79" i="16"/>
  <c r="H79" i="16"/>
  <c r="AL79" i="16" s="1"/>
  <c r="AJ78" i="16"/>
  <c r="AD78" i="16"/>
  <c r="AF78" i="16" s="1"/>
  <c r="AN78" i="16" s="1"/>
  <c r="Y78" i="16"/>
  <c r="W78" i="16"/>
  <c r="V78" i="16"/>
  <c r="Q78" i="16"/>
  <c r="H78" i="16" s="1"/>
  <c r="AL78" i="16" s="1"/>
  <c r="O78" i="16"/>
  <c r="I78" i="16"/>
  <c r="AJ77" i="16"/>
  <c r="AD77" i="16"/>
  <c r="AF77" i="16" s="1"/>
  <c r="AN77" i="16" s="1"/>
  <c r="Y77" i="16"/>
  <c r="W77" i="16"/>
  <c r="V77" i="16"/>
  <c r="Q77" i="16"/>
  <c r="H77" i="16" s="1"/>
  <c r="AL77" i="16" s="1"/>
  <c r="O77" i="16"/>
  <c r="I77" i="16"/>
  <c r="AJ76" i="16"/>
  <c r="AD76" i="16"/>
  <c r="Y76" i="16"/>
  <c r="W76" i="16"/>
  <c r="V76" i="16"/>
  <c r="Q76" i="16"/>
  <c r="H76" i="16" s="1"/>
  <c r="AL76" i="16" s="1"/>
  <c r="O76" i="16"/>
  <c r="I76" i="16"/>
  <c r="AJ75" i="16"/>
  <c r="AD75" i="16"/>
  <c r="AF75" i="16" s="1"/>
  <c r="AN75" i="16" s="1"/>
  <c r="Y75" i="16"/>
  <c r="W75" i="16"/>
  <c r="V75" i="16"/>
  <c r="Q75" i="16"/>
  <c r="H75" i="16" s="1"/>
  <c r="AL75" i="16" s="1"/>
  <c r="O75" i="16"/>
  <c r="I75" i="16"/>
  <c r="AJ74" i="16"/>
  <c r="AD74" i="16"/>
  <c r="AF74" i="16" s="1"/>
  <c r="AN74" i="16" s="1"/>
  <c r="Y74" i="16"/>
  <c r="W74" i="16"/>
  <c r="V74" i="16"/>
  <c r="Q74" i="16"/>
  <c r="H74" i="16" s="1"/>
  <c r="AL74" i="16" s="1"/>
  <c r="O74" i="16"/>
  <c r="I74" i="16"/>
  <c r="AJ73" i="16"/>
  <c r="AD73" i="16"/>
  <c r="Y73" i="16"/>
  <c r="W73" i="16"/>
  <c r="V73" i="16"/>
  <c r="Q73" i="16"/>
  <c r="H73" i="16" s="1"/>
  <c r="AL73" i="16" s="1"/>
  <c r="O73" i="16"/>
  <c r="I73" i="16"/>
  <c r="AJ72" i="16"/>
  <c r="AD72" i="16"/>
  <c r="Y72" i="16"/>
  <c r="W72" i="16"/>
  <c r="V72" i="16"/>
  <c r="Q72" i="16"/>
  <c r="H72" i="16" s="1"/>
  <c r="AL72" i="16" s="1"/>
  <c r="O72" i="16"/>
  <c r="I72" i="16"/>
  <c r="AJ71" i="16"/>
  <c r="AD71" i="16"/>
  <c r="AF71" i="16" s="1"/>
  <c r="AN71" i="16" s="1"/>
  <c r="Y71" i="16"/>
  <c r="W71" i="16"/>
  <c r="V71" i="16"/>
  <c r="Q71" i="16"/>
  <c r="H71" i="16" s="1"/>
  <c r="AL71" i="16" s="1"/>
  <c r="O71" i="16"/>
  <c r="I71" i="16"/>
  <c r="AJ70" i="16"/>
  <c r="AD70" i="16"/>
  <c r="AF70" i="16" s="1"/>
  <c r="AN70" i="16" s="1"/>
  <c r="Y70" i="16"/>
  <c r="W70" i="16"/>
  <c r="V70" i="16"/>
  <c r="Q70" i="16"/>
  <c r="H70" i="16" s="1"/>
  <c r="AL70" i="16" s="1"/>
  <c r="O70" i="16"/>
  <c r="I70" i="16"/>
  <c r="AJ69" i="16"/>
  <c r="AD69" i="16"/>
  <c r="AF69" i="16" s="1"/>
  <c r="AN69" i="16" s="1"/>
  <c r="Y69" i="16"/>
  <c r="W69" i="16"/>
  <c r="V69" i="16"/>
  <c r="Q69" i="16"/>
  <c r="H69" i="16" s="1"/>
  <c r="AL69" i="16" s="1"/>
  <c r="O69" i="16"/>
  <c r="I69" i="16"/>
  <c r="AJ68" i="16"/>
  <c r="AD68" i="16"/>
  <c r="Y68" i="16"/>
  <c r="W68" i="16"/>
  <c r="V68" i="16"/>
  <c r="Q68" i="16"/>
  <c r="H68" i="16" s="1"/>
  <c r="AL68" i="16" s="1"/>
  <c r="O68" i="16"/>
  <c r="I68" i="16"/>
  <c r="AJ67" i="16"/>
  <c r="AF67" i="16"/>
  <c r="AN67" i="16" s="1"/>
  <c r="AE67" i="16"/>
  <c r="AD67" i="16"/>
  <c r="Y67" i="16"/>
  <c r="W67" i="16"/>
  <c r="V67" i="16"/>
  <c r="Q67" i="16"/>
  <c r="O67" i="16"/>
  <c r="I67" i="16"/>
  <c r="H67" i="16"/>
  <c r="AL67" i="16" s="1"/>
  <c r="AJ66" i="16"/>
  <c r="AF66" i="16"/>
  <c r="AN66" i="16" s="1"/>
  <c r="AE66" i="16"/>
  <c r="AD66" i="16"/>
  <c r="Y66" i="16"/>
  <c r="W66" i="16"/>
  <c r="V66" i="16"/>
  <c r="Q66" i="16"/>
  <c r="O66" i="16"/>
  <c r="I66" i="16"/>
  <c r="H66" i="16"/>
  <c r="AL66" i="16" s="1"/>
  <c r="AJ65" i="16"/>
  <c r="AF65" i="16"/>
  <c r="AN65" i="16" s="1"/>
  <c r="AE65" i="16"/>
  <c r="AD65" i="16"/>
  <c r="Y65" i="16"/>
  <c r="W65" i="16"/>
  <c r="V65" i="16"/>
  <c r="Q65" i="16"/>
  <c r="O65" i="16"/>
  <c r="I65" i="16"/>
  <c r="H65" i="16"/>
  <c r="AL65" i="16" s="1"/>
  <c r="AJ64" i="16"/>
  <c r="AD64" i="16"/>
  <c r="Y64" i="16"/>
  <c r="W64" i="16"/>
  <c r="V64" i="16"/>
  <c r="Q64" i="16"/>
  <c r="H64" i="16" s="1"/>
  <c r="AL64" i="16" s="1"/>
  <c r="O64" i="16"/>
  <c r="I64" i="16"/>
  <c r="AJ63" i="16"/>
  <c r="AF63" i="16"/>
  <c r="AN63" i="16" s="1"/>
  <c r="AE63" i="16"/>
  <c r="AD63" i="16"/>
  <c r="Y63" i="16"/>
  <c r="W63" i="16"/>
  <c r="V63" i="16"/>
  <c r="Q63" i="16"/>
  <c r="O63" i="16"/>
  <c r="I63" i="16"/>
  <c r="H63" i="16"/>
  <c r="AL63" i="16" s="1"/>
  <c r="AJ62" i="16"/>
  <c r="AE62" i="16"/>
  <c r="AD62" i="16"/>
  <c r="AF62" i="16" s="1"/>
  <c r="AN62" i="16" s="1"/>
  <c r="Y62" i="16"/>
  <c r="W62" i="16"/>
  <c r="V62" i="16"/>
  <c r="Q62" i="16"/>
  <c r="O62" i="16"/>
  <c r="I62" i="16"/>
  <c r="H62" i="16"/>
  <c r="AL62" i="16" s="1"/>
  <c r="AJ61" i="16"/>
  <c r="AD61" i="16"/>
  <c r="Y61" i="16"/>
  <c r="W61" i="16"/>
  <c r="V61" i="16"/>
  <c r="Q61" i="16"/>
  <c r="H61" i="16" s="1"/>
  <c r="AL61" i="16" s="1"/>
  <c r="O61" i="16"/>
  <c r="I61" i="16"/>
  <c r="AJ60" i="16"/>
  <c r="AD60" i="16"/>
  <c r="AE60" i="16" s="1"/>
  <c r="Y60" i="16"/>
  <c r="W60" i="16"/>
  <c r="V60" i="16"/>
  <c r="Q60" i="16"/>
  <c r="H60" i="16" s="1"/>
  <c r="AL60" i="16" s="1"/>
  <c r="O60" i="16"/>
  <c r="I60" i="16"/>
  <c r="AJ59" i="16"/>
  <c r="AD59" i="16"/>
  <c r="AE59" i="16" s="1"/>
  <c r="Y59" i="16"/>
  <c r="W59" i="16"/>
  <c r="V59" i="16"/>
  <c r="Q59" i="16"/>
  <c r="H59" i="16" s="1"/>
  <c r="AL59" i="16" s="1"/>
  <c r="O59" i="16"/>
  <c r="I59" i="16"/>
  <c r="AJ58" i="16"/>
  <c r="AD58" i="16"/>
  <c r="AE58" i="16" s="1"/>
  <c r="Y58" i="16"/>
  <c r="W58" i="16"/>
  <c r="V58" i="16"/>
  <c r="Q58" i="16"/>
  <c r="H58" i="16" s="1"/>
  <c r="AL58" i="16" s="1"/>
  <c r="O58" i="16"/>
  <c r="I58" i="16"/>
  <c r="AJ57" i="16"/>
  <c r="AD57" i="16"/>
  <c r="AF57" i="16" s="1"/>
  <c r="AN57" i="16" s="1"/>
  <c r="Y57" i="16"/>
  <c r="W57" i="16"/>
  <c r="V57" i="16"/>
  <c r="Q57" i="16"/>
  <c r="H57" i="16" s="1"/>
  <c r="AL57" i="16" s="1"/>
  <c r="O57" i="16"/>
  <c r="I57" i="16"/>
  <c r="AJ56" i="16"/>
  <c r="AD56" i="16"/>
  <c r="AE56" i="16" s="1"/>
  <c r="Y56" i="16"/>
  <c r="W56" i="16"/>
  <c r="V56" i="16"/>
  <c r="Q56" i="16"/>
  <c r="H56" i="16" s="1"/>
  <c r="AL56" i="16" s="1"/>
  <c r="O56" i="16"/>
  <c r="I56" i="16"/>
  <c r="AJ55" i="16"/>
  <c r="AF55" i="16"/>
  <c r="AN55" i="16" s="1"/>
  <c r="AD55" i="16"/>
  <c r="AE55" i="16" s="1"/>
  <c r="Y55" i="16"/>
  <c r="W55" i="16"/>
  <c r="V55" i="16"/>
  <c r="Q55" i="16"/>
  <c r="H55" i="16" s="1"/>
  <c r="AL55" i="16" s="1"/>
  <c r="O55" i="16"/>
  <c r="I55" i="16"/>
  <c r="AJ54" i="16"/>
  <c r="AD54" i="16"/>
  <c r="AE54" i="16" s="1"/>
  <c r="Y54" i="16"/>
  <c r="W54" i="16"/>
  <c r="V54" i="16"/>
  <c r="Q54" i="16"/>
  <c r="H54" i="16" s="1"/>
  <c r="AL54" i="16" s="1"/>
  <c r="O54" i="16"/>
  <c r="I54" i="16"/>
  <c r="AJ53" i="16"/>
  <c r="AD53" i="16"/>
  <c r="Y53" i="16"/>
  <c r="W53" i="16"/>
  <c r="V53" i="16"/>
  <c r="Q53" i="16"/>
  <c r="H53" i="16" s="1"/>
  <c r="AL53" i="16" s="1"/>
  <c r="O53" i="16"/>
  <c r="I53" i="16"/>
  <c r="AJ52" i="16"/>
  <c r="AD52" i="16"/>
  <c r="AE52" i="16" s="1"/>
  <c r="Y52" i="16"/>
  <c r="W52" i="16"/>
  <c r="V52" i="16"/>
  <c r="Q52" i="16"/>
  <c r="H52" i="16" s="1"/>
  <c r="AL52" i="16" s="1"/>
  <c r="O52" i="16"/>
  <c r="I52" i="16"/>
  <c r="AJ51" i="16"/>
  <c r="AF51" i="16"/>
  <c r="AN51" i="16" s="1"/>
  <c r="AE51" i="16"/>
  <c r="AD51" i="16"/>
  <c r="Y51" i="16"/>
  <c r="W51" i="16"/>
  <c r="V51" i="16"/>
  <c r="Q51" i="16"/>
  <c r="O51" i="16"/>
  <c r="I51" i="16"/>
  <c r="G51" i="16" s="1"/>
  <c r="AM51" i="16" s="1"/>
  <c r="H51" i="16"/>
  <c r="AL51" i="16" s="1"/>
  <c r="AJ50" i="16"/>
  <c r="AF50" i="16"/>
  <c r="AN50" i="16" s="1"/>
  <c r="AE50" i="16"/>
  <c r="AD50" i="16"/>
  <c r="Y50" i="16"/>
  <c r="W50" i="16"/>
  <c r="V50" i="16"/>
  <c r="Q50" i="16"/>
  <c r="O50" i="16"/>
  <c r="I50" i="16"/>
  <c r="G50" i="16" s="1"/>
  <c r="AM50" i="16" s="1"/>
  <c r="H50" i="16"/>
  <c r="AL50" i="16" s="1"/>
  <c r="AJ49" i="16"/>
  <c r="AE49" i="16"/>
  <c r="AD49" i="16"/>
  <c r="AF49" i="16" s="1"/>
  <c r="AN49" i="16" s="1"/>
  <c r="Y49" i="16"/>
  <c r="W49" i="16"/>
  <c r="V49" i="16"/>
  <c r="Q49" i="16"/>
  <c r="O49" i="16"/>
  <c r="I49" i="16"/>
  <c r="G49" i="16" s="1"/>
  <c r="AM49" i="16" s="1"/>
  <c r="H49" i="16"/>
  <c r="AL49" i="16" s="1"/>
  <c r="AJ48" i="16"/>
  <c r="AF48" i="16"/>
  <c r="AN48" i="16" s="1"/>
  <c r="AE48" i="16"/>
  <c r="AD48" i="16"/>
  <c r="Y48" i="16"/>
  <c r="W48" i="16"/>
  <c r="V48" i="16"/>
  <c r="Q48" i="16"/>
  <c r="O48" i="16"/>
  <c r="I48" i="16"/>
  <c r="G48" i="16" s="1"/>
  <c r="AM48" i="16" s="1"/>
  <c r="H48" i="16"/>
  <c r="AL48" i="16" s="1"/>
  <c r="AJ47" i="16"/>
  <c r="AF47" i="16"/>
  <c r="AN47" i="16" s="1"/>
  <c r="AE47" i="16"/>
  <c r="AD47" i="16"/>
  <c r="Y47" i="16"/>
  <c r="W47" i="16"/>
  <c r="V47" i="16"/>
  <c r="Q47" i="16"/>
  <c r="O47" i="16"/>
  <c r="I47" i="16"/>
  <c r="H47" i="16"/>
  <c r="AL47" i="16" s="1"/>
  <c r="AJ46" i="16"/>
  <c r="AF46" i="16"/>
  <c r="AN46" i="16" s="1"/>
  <c r="AE46" i="16"/>
  <c r="AD46" i="16"/>
  <c r="Y46" i="16"/>
  <c r="W46" i="16"/>
  <c r="V46" i="16"/>
  <c r="Q46" i="16"/>
  <c r="O46" i="16"/>
  <c r="I46" i="16"/>
  <c r="H46" i="16"/>
  <c r="AL46" i="16" s="1"/>
  <c r="AJ45" i="16"/>
  <c r="AF45" i="16"/>
  <c r="AN45" i="16" s="1"/>
  <c r="AE45" i="16"/>
  <c r="AD45" i="16"/>
  <c r="Y45" i="16"/>
  <c r="W45" i="16"/>
  <c r="V45" i="16"/>
  <c r="Q45" i="16"/>
  <c r="H45" i="16" s="1"/>
  <c r="AL45" i="16" s="1"/>
  <c r="O45" i="16"/>
  <c r="I45" i="16"/>
  <c r="AJ44" i="16"/>
  <c r="AF44" i="16"/>
  <c r="AN44" i="16" s="1"/>
  <c r="AE44" i="16"/>
  <c r="AD44" i="16"/>
  <c r="Y44" i="16"/>
  <c r="W44" i="16"/>
  <c r="V44" i="16"/>
  <c r="Q44" i="16"/>
  <c r="O44" i="16"/>
  <c r="I44" i="16"/>
  <c r="H44" i="16"/>
  <c r="AL44" i="16" s="1"/>
  <c r="AJ43" i="16"/>
  <c r="AE43" i="16"/>
  <c r="AD43" i="16"/>
  <c r="AF43" i="16" s="1"/>
  <c r="AN43" i="16" s="1"/>
  <c r="Y43" i="16"/>
  <c r="W43" i="16"/>
  <c r="V43" i="16"/>
  <c r="Q43" i="16"/>
  <c r="O43" i="16"/>
  <c r="I43" i="16"/>
  <c r="H43" i="16"/>
  <c r="AL43" i="16" s="1"/>
  <c r="AJ42" i="16"/>
  <c r="AD42" i="16"/>
  <c r="AF42" i="16" s="1"/>
  <c r="AN42" i="16" s="1"/>
  <c r="Y42" i="16"/>
  <c r="W42" i="16"/>
  <c r="V42" i="16"/>
  <c r="Q42" i="16"/>
  <c r="H42" i="16" s="1"/>
  <c r="AL42" i="16" s="1"/>
  <c r="O42" i="16"/>
  <c r="I42" i="16"/>
  <c r="AJ41" i="16"/>
  <c r="AD41" i="16"/>
  <c r="AF41" i="16" s="1"/>
  <c r="AN41" i="16" s="1"/>
  <c r="Y41" i="16"/>
  <c r="W41" i="16"/>
  <c r="V41" i="16"/>
  <c r="Q41" i="16"/>
  <c r="H41" i="16" s="1"/>
  <c r="AL41" i="16" s="1"/>
  <c r="O41" i="16"/>
  <c r="I41" i="16"/>
  <c r="AJ40" i="16"/>
  <c r="AD40" i="16"/>
  <c r="AF40" i="16" s="1"/>
  <c r="AN40" i="16" s="1"/>
  <c r="Y40" i="16"/>
  <c r="W40" i="16"/>
  <c r="V40" i="16"/>
  <c r="Q40" i="16"/>
  <c r="H40" i="16" s="1"/>
  <c r="AL40" i="16" s="1"/>
  <c r="O40" i="16"/>
  <c r="I40" i="16"/>
  <c r="AJ39" i="16"/>
  <c r="AD39" i="16"/>
  <c r="AF39" i="16" s="1"/>
  <c r="AN39" i="16" s="1"/>
  <c r="Y39" i="16"/>
  <c r="W39" i="16"/>
  <c r="V39" i="16"/>
  <c r="Q39" i="16"/>
  <c r="H39" i="16" s="1"/>
  <c r="AL39" i="16" s="1"/>
  <c r="O39" i="16"/>
  <c r="I39" i="16"/>
  <c r="AJ38" i="16"/>
  <c r="AD38" i="16"/>
  <c r="AF38" i="16" s="1"/>
  <c r="AN38" i="16" s="1"/>
  <c r="Y38" i="16"/>
  <c r="W38" i="16"/>
  <c r="V38" i="16"/>
  <c r="Q38" i="16"/>
  <c r="O38" i="16"/>
  <c r="I38" i="16"/>
  <c r="H38" i="16"/>
  <c r="AL38" i="16" s="1"/>
  <c r="AJ37" i="16"/>
  <c r="AD37" i="16"/>
  <c r="AF37" i="16" s="1"/>
  <c r="AN37" i="16" s="1"/>
  <c r="Y37" i="16"/>
  <c r="W37" i="16"/>
  <c r="V37" i="16"/>
  <c r="Q37" i="16"/>
  <c r="H37" i="16" s="1"/>
  <c r="AL37" i="16" s="1"/>
  <c r="O37" i="16"/>
  <c r="I37" i="16"/>
  <c r="AJ36" i="16"/>
  <c r="AD36" i="16"/>
  <c r="AF36" i="16" s="1"/>
  <c r="AN36" i="16" s="1"/>
  <c r="Y36" i="16"/>
  <c r="W36" i="16"/>
  <c r="V36" i="16"/>
  <c r="Q36" i="16"/>
  <c r="H36" i="16" s="1"/>
  <c r="AL36" i="16" s="1"/>
  <c r="O36" i="16"/>
  <c r="I36" i="16"/>
  <c r="AJ35" i="16"/>
  <c r="AD35" i="16"/>
  <c r="AF35" i="16" s="1"/>
  <c r="AN35" i="16" s="1"/>
  <c r="Y35" i="16"/>
  <c r="W35" i="16"/>
  <c r="V35" i="16"/>
  <c r="Q35" i="16"/>
  <c r="H35" i="16" s="1"/>
  <c r="AL35" i="16" s="1"/>
  <c r="O35" i="16"/>
  <c r="I35" i="16"/>
  <c r="AJ34" i="16"/>
  <c r="AD34" i="16"/>
  <c r="Y34" i="16"/>
  <c r="W34" i="16"/>
  <c r="V34" i="16"/>
  <c r="Q34" i="16"/>
  <c r="H34" i="16" s="1"/>
  <c r="AL34" i="16" s="1"/>
  <c r="O34" i="16"/>
  <c r="I34" i="16"/>
  <c r="AJ33" i="16"/>
  <c r="AD33" i="16"/>
  <c r="AF33" i="16" s="1"/>
  <c r="AN33" i="16" s="1"/>
  <c r="Y33" i="16"/>
  <c r="W33" i="16"/>
  <c r="V33" i="16"/>
  <c r="Q33" i="16"/>
  <c r="H33" i="16" s="1"/>
  <c r="AL33" i="16" s="1"/>
  <c r="O33" i="16"/>
  <c r="I33" i="16"/>
  <c r="AJ32" i="16"/>
  <c r="AD32" i="16"/>
  <c r="AE32" i="16" s="1"/>
  <c r="Y32" i="16"/>
  <c r="W32" i="16"/>
  <c r="V32" i="16"/>
  <c r="Q32" i="16"/>
  <c r="H32" i="16" s="1"/>
  <c r="AL32" i="16" s="1"/>
  <c r="O32" i="16"/>
  <c r="I32" i="16"/>
  <c r="AJ31" i="16"/>
  <c r="AD31" i="16"/>
  <c r="AE31" i="16" s="1"/>
  <c r="Y31" i="16"/>
  <c r="W31" i="16"/>
  <c r="V31" i="16"/>
  <c r="Q31" i="16"/>
  <c r="H31" i="16" s="1"/>
  <c r="AL31" i="16" s="1"/>
  <c r="O31" i="16"/>
  <c r="I31" i="16"/>
  <c r="AJ30" i="16"/>
  <c r="AD30" i="16"/>
  <c r="AF30" i="16" s="1"/>
  <c r="AN30" i="16" s="1"/>
  <c r="Y30" i="16"/>
  <c r="W30" i="16"/>
  <c r="V30" i="16"/>
  <c r="Q30" i="16"/>
  <c r="H30" i="16" s="1"/>
  <c r="AL30" i="16" s="1"/>
  <c r="O30" i="16"/>
  <c r="M30" i="16"/>
  <c r="I30" i="16"/>
  <c r="AJ29" i="16"/>
  <c r="AD29" i="16"/>
  <c r="AF29" i="16" s="1"/>
  <c r="AN29" i="16" s="1"/>
  <c r="Y29" i="16"/>
  <c r="W29" i="16"/>
  <c r="V29" i="16"/>
  <c r="Q29" i="16"/>
  <c r="H29" i="16" s="1"/>
  <c r="AL29" i="16" s="1"/>
  <c r="O29" i="16"/>
  <c r="M29" i="16"/>
  <c r="I29" i="16"/>
  <c r="AJ28" i="16"/>
  <c r="AD28" i="16"/>
  <c r="Y28" i="16"/>
  <c r="W28" i="16"/>
  <c r="V28" i="16"/>
  <c r="Q28" i="16"/>
  <c r="H28" i="16" s="1"/>
  <c r="AL28" i="16" s="1"/>
  <c r="O28" i="16"/>
  <c r="M28" i="16"/>
  <c r="I28" i="16"/>
  <c r="AJ27" i="16"/>
  <c r="AD27" i="16"/>
  <c r="AF27" i="16" s="1"/>
  <c r="AN27" i="16" s="1"/>
  <c r="Y27" i="16"/>
  <c r="W27" i="16"/>
  <c r="V27" i="16"/>
  <c r="Q27" i="16"/>
  <c r="O27" i="16"/>
  <c r="M27" i="16"/>
  <c r="I27" i="16"/>
  <c r="H27" i="16"/>
  <c r="AL27" i="16" s="1"/>
  <c r="AJ26" i="16"/>
  <c r="AF26" i="16"/>
  <c r="AN26" i="16" s="1"/>
  <c r="AE26" i="16"/>
  <c r="AD26" i="16"/>
  <c r="Y26" i="16"/>
  <c r="W26" i="16"/>
  <c r="V26" i="16"/>
  <c r="Q26" i="16"/>
  <c r="O26" i="16"/>
  <c r="M26" i="16"/>
  <c r="I26" i="16"/>
  <c r="H26" i="16"/>
  <c r="AL26" i="16" s="1"/>
  <c r="AJ25" i="16"/>
  <c r="AF25" i="16"/>
  <c r="AN25" i="16" s="1"/>
  <c r="AE25" i="16"/>
  <c r="AD25" i="16"/>
  <c r="Y25" i="16"/>
  <c r="W25" i="16"/>
  <c r="V25" i="16"/>
  <c r="Q25" i="16"/>
  <c r="O25" i="16"/>
  <c r="M25" i="16"/>
  <c r="I25" i="16"/>
  <c r="H25" i="16"/>
  <c r="AL25" i="16" s="1"/>
  <c r="AJ24" i="16"/>
  <c r="AD24" i="16"/>
  <c r="Y24" i="16"/>
  <c r="W24" i="16"/>
  <c r="V24" i="16"/>
  <c r="Q24" i="16"/>
  <c r="H24" i="16" s="1"/>
  <c r="AL24" i="16" s="1"/>
  <c r="O24" i="16"/>
  <c r="M24" i="16"/>
  <c r="I24" i="16"/>
  <c r="AJ23" i="16"/>
  <c r="AF23" i="16"/>
  <c r="AN23" i="16" s="1"/>
  <c r="AE23" i="16"/>
  <c r="AD23" i="16"/>
  <c r="Y23" i="16"/>
  <c r="W23" i="16"/>
  <c r="V23" i="16"/>
  <c r="Q23" i="16"/>
  <c r="O23" i="16"/>
  <c r="M23" i="16"/>
  <c r="I23" i="16"/>
  <c r="H23" i="16"/>
  <c r="AL23" i="16" s="1"/>
  <c r="AJ22" i="16"/>
  <c r="AF22" i="16"/>
  <c r="AN22" i="16" s="1"/>
  <c r="AE22" i="16"/>
  <c r="AD22" i="16"/>
  <c r="Y22" i="16"/>
  <c r="W22" i="16"/>
  <c r="V22" i="16"/>
  <c r="Q22" i="16"/>
  <c r="O22" i="16"/>
  <c r="M22" i="16"/>
  <c r="I22" i="16"/>
  <c r="H22" i="16"/>
  <c r="AL22" i="16" s="1"/>
  <c r="AJ21" i="16"/>
  <c r="AD21" i="16"/>
  <c r="AE21" i="16" s="1"/>
  <c r="Y21" i="16"/>
  <c r="W21" i="16"/>
  <c r="V21" i="16"/>
  <c r="Q21" i="16"/>
  <c r="O21" i="16"/>
  <c r="M21" i="16"/>
  <c r="I21" i="16"/>
  <c r="H21" i="16"/>
  <c r="AL21" i="16" s="1"/>
  <c r="AJ20" i="16"/>
  <c r="AD20" i="16"/>
  <c r="AF20" i="16" s="1"/>
  <c r="AN20" i="16" s="1"/>
  <c r="Y20" i="16"/>
  <c r="W20" i="16"/>
  <c r="V20" i="16"/>
  <c r="Q20" i="16"/>
  <c r="H20" i="16" s="1"/>
  <c r="AL20" i="16" s="1"/>
  <c r="O20" i="16"/>
  <c r="M20" i="16"/>
  <c r="I20" i="16"/>
  <c r="AJ19" i="16"/>
  <c r="AD19" i="16"/>
  <c r="AE19" i="16" s="1"/>
  <c r="Y19" i="16"/>
  <c r="W19" i="16"/>
  <c r="V19" i="16"/>
  <c r="Q19" i="16"/>
  <c r="O19" i="16"/>
  <c r="M19" i="16"/>
  <c r="I19" i="16"/>
  <c r="H19" i="16"/>
  <c r="AL19" i="16" s="1"/>
  <c r="AJ18" i="16"/>
  <c r="AD18" i="16"/>
  <c r="AF18" i="16" s="1"/>
  <c r="AN18" i="16" s="1"/>
  <c r="Y18" i="16"/>
  <c r="W18" i="16"/>
  <c r="V18" i="16"/>
  <c r="Q18" i="16"/>
  <c r="H18" i="16" s="1"/>
  <c r="AL18" i="16" s="1"/>
  <c r="O18" i="16"/>
  <c r="M18" i="16"/>
  <c r="I18" i="16"/>
  <c r="AJ17" i="16"/>
  <c r="AD17" i="16"/>
  <c r="AF17" i="16" s="1"/>
  <c r="AN17" i="16" s="1"/>
  <c r="Y17" i="16"/>
  <c r="W17" i="16"/>
  <c r="V17" i="16"/>
  <c r="Q17" i="16"/>
  <c r="H17" i="16" s="1"/>
  <c r="AL17" i="16" s="1"/>
  <c r="O17" i="16"/>
  <c r="M17" i="16"/>
  <c r="I17" i="16"/>
  <c r="AJ16" i="16"/>
  <c r="AD16" i="16"/>
  <c r="Y16" i="16"/>
  <c r="W16" i="16"/>
  <c r="V16" i="16"/>
  <c r="Q16" i="16"/>
  <c r="H16" i="16" s="1"/>
  <c r="AL16" i="16" s="1"/>
  <c r="O16" i="16"/>
  <c r="M16" i="16"/>
  <c r="I16" i="16"/>
  <c r="AJ15" i="16"/>
  <c r="AF15" i="16"/>
  <c r="AN15" i="16" s="1"/>
  <c r="AE15" i="16"/>
  <c r="AD15" i="16"/>
  <c r="Y15" i="16"/>
  <c r="W15" i="16"/>
  <c r="V15" i="16"/>
  <c r="Q15" i="16"/>
  <c r="O15" i="16"/>
  <c r="M15" i="16"/>
  <c r="I15" i="16"/>
  <c r="H15" i="16"/>
  <c r="AL15" i="16" s="1"/>
  <c r="AJ14" i="16"/>
  <c r="AD14" i="16"/>
  <c r="AE14" i="16" s="1"/>
  <c r="Y14" i="16"/>
  <c r="W14" i="16"/>
  <c r="V14" i="16"/>
  <c r="Q14" i="16"/>
  <c r="H14" i="16" s="1"/>
  <c r="AL14" i="16" s="1"/>
  <c r="O14" i="16"/>
  <c r="M14" i="16"/>
  <c r="I14" i="16"/>
  <c r="AJ13" i="16"/>
  <c r="AD13" i="16"/>
  <c r="AF13" i="16" s="1"/>
  <c r="AN13" i="16" s="1"/>
  <c r="Y13" i="16"/>
  <c r="W13" i="16"/>
  <c r="V13" i="16"/>
  <c r="Q13" i="16"/>
  <c r="H13" i="16" s="1"/>
  <c r="AL13" i="16" s="1"/>
  <c r="O13" i="16"/>
  <c r="M13" i="16"/>
  <c r="I13" i="16"/>
  <c r="AJ12" i="16"/>
  <c r="AD12" i="16"/>
  <c r="AF12" i="16" s="1"/>
  <c r="AN12" i="16" s="1"/>
  <c r="Y12" i="16"/>
  <c r="W12" i="16"/>
  <c r="V12" i="16"/>
  <c r="Q12" i="16"/>
  <c r="H12" i="16" s="1"/>
  <c r="AL12" i="16" s="1"/>
  <c r="O12" i="16"/>
  <c r="M12" i="16"/>
  <c r="I12" i="16"/>
  <c r="AJ11" i="16"/>
  <c r="AD11" i="16"/>
  <c r="AF11" i="16" s="1"/>
  <c r="AN11" i="16" s="1"/>
  <c r="Y11" i="16"/>
  <c r="W11" i="16"/>
  <c r="V11" i="16"/>
  <c r="Q11" i="16"/>
  <c r="H11" i="16" s="1"/>
  <c r="AL11" i="16" s="1"/>
  <c r="O11" i="16"/>
  <c r="M11" i="16"/>
  <c r="I11" i="16"/>
  <c r="AJ10" i="16"/>
  <c r="AD10" i="16"/>
  <c r="AF10" i="16" s="1"/>
  <c r="AN10" i="16" s="1"/>
  <c r="Y10" i="16"/>
  <c r="W10" i="16"/>
  <c r="V10" i="16"/>
  <c r="Q10" i="16"/>
  <c r="H10" i="16" s="1"/>
  <c r="AL10" i="16" s="1"/>
  <c r="O10" i="16"/>
  <c r="M10" i="16"/>
  <c r="I10" i="16"/>
  <c r="AJ9" i="16"/>
  <c r="AD9" i="16"/>
  <c r="Y9" i="16"/>
  <c r="W9" i="16"/>
  <c r="V9" i="16"/>
  <c r="Q9" i="16"/>
  <c r="H9" i="16" s="1"/>
  <c r="AL9" i="16" s="1"/>
  <c r="O9" i="16"/>
  <c r="M9" i="16"/>
  <c r="I9" i="16"/>
  <c r="AJ8" i="16"/>
  <c r="AD8" i="16"/>
  <c r="AF8" i="16" s="1"/>
  <c r="AN8" i="16" s="1"/>
  <c r="Y8" i="16"/>
  <c r="W8" i="16"/>
  <c r="V8" i="16"/>
  <c r="Q8" i="16"/>
  <c r="H8" i="16" s="1"/>
  <c r="AL8" i="16" s="1"/>
  <c r="O8" i="16"/>
  <c r="M8" i="16"/>
  <c r="I8" i="16"/>
  <c r="AK5" i="16"/>
  <c r="AJ5" i="16"/>
  <c r="AC5" i="16"/>
  <c r="AB5" i="16"/>
  <c r="AA5" i="16"/>
  <c r="Z5" i="16"/>
  <c r="R5" i="16"/>
  <c r="L5" i="16"/>
  <c r="K5" i="16"/>
  <c r="J5" i="16"/>
  <c r="F5" i="16"/>
  <c r="AF19" i="16" l="1"/>
  <c r="AN19" i="16" s="1"/>
  <c r="AF31" i="16"/>
  <c r="AN31" i="16" s="1"/>
  <c r="AF59" i="16"/>
  <c r="AN59" i="16" s="1"/>
  <c r="AE11" i="16"/>
  <c r="AE39" i="16"/>
  <c r="AE35" i="16"/>
  <c r="AE75" i="16"/>
  <c r="AE78" i="16"/>
  <c r="AE12" i="16"/>
  <c r="AF14" i="16"/>
  <c r="AN14" i="16" s="1"/>
  <c r="AF21" i="16"/>
  <c r="AN21" i="16" s="1"/>
  <c r="AE38" i="16"/>
  <c r="AF82" i="16"/>
  <c r="AN82" i="16" s="1"/>
  <c r="AF94" i="16"/>
  <c r="AN94" i="16" s="1"/>
  <c r="AF54" i="16"/>
  <c r="AN54" i="16" s="1"/>
  <c r="I5" i="16"/>
  <c r="AE42" i="16"/>
  <c r="AE37" i="16"/>
  <c r="AE71" i="16"/>
  <c r="AE36" i="16"/>
  <c r="AH44" i="16"/>
  <c r="AO44" i="16" s="1"/>
  <c r="AH45" i="16"/>
  <c r="AO45" i="16" s="1"/>
  <c r="AF58" i="16"/>
  <c r="AN58" i="16" s="1"/>
  <c r="P44" i="16"/>
  <c r="P46" i="16"/>
  <c r="G46" i="16" s="1"/>
  <c r="AM46" i="16" s="1"/>
  <c r="P45" i="16"/>
  <c r="P47" i="16"/>
  <c r="G47" i="16"/>
  <c r="AM47" i="16" s="1"/>
  <c r="G45" i="16"/>
  <c r="AM45" i="16" s="1"/>
  <c r="AE13" i="16"/>
  <c r="AE27" i="16"/>
  <c r="AE95" i="16"/>
  <c r="Y5" i="16"/>
  <c r="P13" i="16"/>
  <c r="G13" i="16" s="1"/>
  <c r="AM13" i="16" s="1"/>
  <c r="P12" i="16"/>
  <c r="G12" i="16" s="1"/>
  <c r="AM12" i="16" s="1"/>
  <c r="P14" i="16"/>
  <c r="G14" i="16" s="1"/>
  <c r="AM14" i="16" s="1"/>
  <c r="P15" i="16"/>
  <c r="G15" i="16" s="1"/>
  <c r="AM15" i="16" s="1"/>
  <c r="AP52" i="16"/>
  <c r="AQ52" i="16"/>
  <c r="AP54" i="16"/>
  <c r="AQ54" i="16"/>
  <c r="AQ56" i="16"/>
  <c r="AP56" i="16"/>
  <c r="AS56" i="16" s="1"/>
  <c r="AP57" i="16"/>
  <c r="AS57" i="16" s="1"/>
  <c r="AQ57" i="16"/>
  <c r="AQ94" i="16"/>
  <c r="AP94" i="16"/>
  <c r="AQ16" i="16"/>
  <c r="AP16" i="16"/>
  <c r="AS16" i="16" s="1"/>
  <c r="AQ19" i="16"/>
  <c r="AP19" i="16"/>
  <c r="AS19" i="16" s="1"/>
  <c r="AQ58" i="16"/>
  <c r="AP58" i="16"/>
  <c r="AS58" i="16" s="1"/>
  <c r="AQ79" i="16"/>
  <c r="AP79" i="16"/>
  <c r="AS79" i="16" s="1"/>
  <c r="AQ29" i="16"/>
  <c r="AP29" i="16"/>
  <c r="AQ30" i="16"/>
  <c r="AP30" i="16"/>
  <c r="AP17" i="16"/>
  <c r="AS17" i="16" s="1"/>
  <c r="AQ17" i="16"/>
  <c r="AQ76" i="16"/>
  <c r="AP76" i="16"/>
  <c r="AS76" i="16" s="1"/>
  <c r="AP77" i="16"/>
  <c r="AS77" i="16" s="1"/>
  <c r="AQ77" i="16"/>
  <c r="AQ83" i="16"/>
  <c r="AP83" i="16"/>
  <c r="AS83" i="16" s="1"/>
  <c r="AP75" i="16"/>
  <c r="AQ75" i="16"/>
  <c r="AQ93" i="16"/>
  <c r="AP93" i="16"/>
  <c r="AQ31" i="16"/>
  <c r="AP31" i="16"/>
  <c r="AQ11" i="16"/>
  <c r="AP11" i="16"/>
  <c r="AQ18" i="16"/>
  <c r="AP18" i="16"/>
  <c r="AS18" i="16" s="1"/>
  <c r="AQ32" i="16"/>
  <c r="AP32" i="16"/>
  <c r="AQ33" i="16"/>
  <c r="AP33" i="16"/>
  <c r="AQ34" i="16"/>
  <c r="AP34" i="16"/>
  <c r="AQ68" i="16"/>
  <c r="AP68" i="16"/>
  <c r="AP69" i="16"/>
  <c r="AQ69" i="16"/>
  <c r="AQ70" i="16"/>
  <c r="AP70" i="16"/>
  <c r="AQ78" i="16"/>
  <c r="AP78" i="16"/>
  <c r="AS78" i="16" s="1"/>
  <c r="AQ80" i="16"/>
  <c r="AP80" i="16"/>
  <c r="AS80" i="16" s="1"/>
  <c r="AQ81" i="16"/>
  <c r="AP81" i="16"/>
  <c r="AS81" i="16" s="1"/>
  <c r="AQ10" i="16"/>
  <c r="AP10" i="16"/>
  <c r="AP35" i="16"/>
  <c r="AQ35" i="16"/>
  <c r="AQ59" i="16"/>
  <c r="AP59" i="16"/>
  <c r="AS59" i="16" s="1"/>
  <c r="AQ71" i="16"/>
  <c r="AP71" i="16"/>
  <c r="AQ82" i="16"/>
  <c r="AP82" i="16"/>
  <c r="AS82" i="16" s="1"/>
  <c r="AQ8" i="16"/>
  <c r="AP8" i="16"/>
  <c r="AQ53" i="16"/>
  <c r="AP53" i="16"/>
  <c r="AP92" i="16"/>
  <c r="AQ92" i="16"/>
  <c r="AQ9" i="16"/>
  <c r="AP9" i="16"/>
  <c r="AQ28" i="16"/>
  <c r="AP28" i="16"/>
  <c r="AP55" i="16"/>
  <c r="AQ55" i="16"/>
  <c r="AQ72" i="16"/>
  <c r="AP72" i="16"/>
  <c r="AQ73" i="16"/>
  <c r="AP73" i="16"/>
  <c r="AP74" i="16"/>
  <c r="AQ74" i="16"/>
  <c r="AQ95" i="16"/>
  <c r="AP95" i="16"/>
  <c r="P55" i="16"/>
  <c r="G55" i="16" s="1"/>
  <c r="AM55" i="16" s="1"/>
  <c r="P53" i="16"/>
  <c r="G53" i="16" s="1"/>
  <c r="AM53" i="16" s="1"/>
  <c r="P54" i="16"/>
  <c r="G54" i="16" s="1"/>
  <c r="AM54" i="16" s="1"/>
  <c r="P52" i="16"/>
  <c r="G52" i="16" s="1"/>
  <c r="AM52" i="16" s="1"/>
  <c r="P30" i="16"/>
  <c r="G30" i="16" s="1"/>
  <c r="AM30" i="16" s="1"/>
  <c r="P29" i="16"/>
  <c r="G29" i="16" s="1"/>
  <c r="AM29" i="16" s="1"/>
  <c r="P31" i="16"/>
  <c r="G31" i="16" s="1"/>
  <c r="AM31" i="16" s="1"/>
  <c r="P28" i="16"/>
  <c r="G28" i="16" s="1"/>
  <c r="AM28" i="16" s="1"/>
  <c r="P79" i="16"/>
  <c r="G79" i="16" s="1"/>
  <c r="AM79" i="16" s="1"/>
  <c r="P76" i="16"/>
  <c r="G76" i="16" s="1"/>
  <c r="AM76" i="16" s="1"/>
  <c r="P78" i="16"/>
  <c r="G78" i="16" s="1"/>
  <c r="AM78" i="16" s="1"/>
  <c r="P77" i="16"/>
  <c r="G77" i="16" s="1"/>
  <c r="AM77" i="16" s="1"/>
  <c r="P67" i="16"/>
  <c r="G67" i="16" s="1"/>
  <c r="AM67" i="16" s="1"/>
  <c r="P66" i="16"/>
  <c r="G66" i="16" s="1"/>
  <c r="AM66" i="16" s="1"/>
  <c r="P65" i="16"/>
  <c r="G65" i="16" s="1"/>
  <c r="AM65" i="16" s="1"/>
  <c r="P64" i="16"/>
  <c r="P35" i="16"/>
  <c r="G35" i="16" s="1"/>
  <c r="AM35" i="16" s="1"/>
  <c r="P34" i="16"/>
  <c r="G34" i="16" s="1"/>
  <c r="AM34" i="16" s="1"/>
  <c r="P33" i="16"/>
  <c r="G33" i="16" s="1"/>
  <c r="AM33" i="16" s="1"/>
  <c r="P32" i="16"/>
  <c r="G32" i="16" s="1"/>
  <c r="AM32" i="16" s="1"/>
  <c r="P37" i="16"/>
  <c r="G37" i="16" s="1"/>
  <c r="AM37" i="16" s="1"/>
  <c r="P36" i="16"/>
  <c r="G36" i="16" s="1"/>
  <c r="AM36" i="16" s="1"/>
  <c r="P39" i="16"/>
  <c r="G39" i="16" s="1"/>
  <c r="AM39" i="16" s="1"/>
  <c r="P38" i="16"/>
  <c r="G38" i="16" s="1"/>
  <c r="AM38" i="16" s="1"/>
  <c r="P50" i="16"/>
  <c r="P49" i="16"/>
  <c r="P48" i="16"/>
  <c r="P51" i="16"/>
  <c r="P82" i="16"/>
  <c r="G82" i="16" s="1"/>
  <c r="AM82" i="16" s="1"/>
  <c r="P81" i="16"/>
  <c r="G81" i="16" s="1"/>
  <c r="AM81" i="16" s="1"/>
  <c r="P80" i="16"/>
  <c r="G80" i="16" s="1"/>
  <c r="AM80" i="16" s="1"/>
  <c r="P83" i="16"/>
  <c r="G83" i="16" s="1"/>
  <c r="AM83" i="16" s="1"/>
  <c r="P95" i="16"/>
  <c r="G95" i="16" s="1"/>
  <c r="AM95" i="16" s="1"/>
  <c r="P94" i="16"/>
  <c r="G94" i="16" s="1"/>
  <c r="AM94" i="16" s="1"/>
  <c r="P93" i="16"/>
  <c r="G93" i="16" s="1"/>
  <c r="AM93" i="16" s="1"/>
  <c r="P92" i="16"/>
  <c r="G92" i="16" s="1"/>
  <c r="AM92" i="16" s="1"/>
  <c r="P11" i="16"/>
  <c r="G11" i="16" s="1"/>
  <c r="AM11" i="16" s="1"/>
  <c r="P10" i="16"/>
  <c r="G10" i="16" s="1"/>
  <c r="AM10" i="16" s="1"/>
  <c r="P9" i="16"/>
  <c r="G9" i="16" s="1"/>
  <c r="AM9" i="16" s="1"/>
  <c r="P8" i="16"/>
  <c r="G8" i="16" s="1"/>
  <c r="AM8" i="16" s="1"/>
  <c r="P23" i="16"/>
  <c r="G23" i="16" s="1"/>
  <c r="AM23" i="16" s="1"/>
  <c r="P22" i="16"/>
  <c r="G22" i="16" s="1"/>
  <c r="AM22" i="16" s="1"/>
  <c r="P21" i="16"/>
  <c r="G21" i="16" s="1"/>
  <c r="AM21" i="16" s="1"/>
  <c r="P20" i="16"/>
  <c r="P24" i="16"/>
  <c r="P27" i="16"/>
  <c r="G27" i="16" s="1"/>
  <c r="AM27" i="16" s="1"/>
  <c r="P25" i="16"/>
  <c r="G25" i="16" s="1"/>
  <c r="AM25" i="16" s="1"/>
  <c r="P26" i="16"/>
  <c r="G26" i="16" s="1"/>
  <c r="AM26" i="16" s="1"/>
  <c r="P18" i="16"/>
  <c r="G18" i="16" s="1"/>
  <c r="AM18" i="16" s="1"/>
  <c r="P17" i="16"/>
  <c r="G17" i="16" s="1"/>
  <c r="AM17" i="16" s="1"/>
  <c r="P16" i="16"/>
  <c r="G16" i="16" s="1"/>
  <c r="AM16" i="16" s="1"/>
  <c r="P19" i="16"/>
  <c r="G19" i="16" s="1"/>
  <c r="AM19" i="16" s="1"/>
  <c r="P43" i="16"/>
  <c r="G43" i="16" s="1"/>
  <c r="AM43" i="16" s="1"/>
  <c r="P42" i="16"/>
  <c r="G42" i="16" s="1"/>
  <c r="AM42" i="16" s="1"/>
  <c r="P40" i="16"/>
  <c r="G40" i="16" s="1"/>
  <c r="AM40" i="16" s="1"/>
  <c r="P41" i="16"/>
  <c r="G41" i="16" s="1"/>
  <c r="AM41" i="16" s="1"/>
  <c r="P56" i="16"/>
  <c r="G56" i="16" s="1"/>
  <c r="AM56" i="16" s="1"/>
  <c r="P59" i="16"/>
  <c r="G59" i="16" s="1"/>
  <c r="AM59" i="16" s="1"/>
  <c r="P58" i="16"/>
  <c r="G58" i="16" s="1"/>
  <c r="AM58" i="16" s="1"/>
  <c r="P57" i="16"/>
  <c r="G57" i="16" s="1"/>
  <c r="AM57" i="16" s="1"/>
  <c r="P62" i="16"/>
  <c r="G62" i="16" s="1"/>
  <c r="AM62" i="16" s="1"/>
  <c r="P61" i="16"/>
  <c r="G61" i="16" s="1"/>
  <c r="AM61" i="16" s="1"/>
  <c r="P63" i="16"/>
  <c r="G63" i="16" s="1"/>
  <c r="AM63" i="16" s="1"/>
  <c r="P60" i="16"/>
  <c r="G60" i="16" s="1"/>
  <c r="AM60" i="16" s="1"/>
  <c r="P69" i="16"/>
  <c r="G69" i="16" s="1"/>
  <c r="AM69" i="16" s="1"/>
  <c r="P68" i="16"/>
  <c r="G68" i="16" s="1"/>
  <c r="AM68" i="16" s="1"/>
  <c r="P70" i="16"/>
  <c r="G70" i="16" s="1"/>
  <c r="AM70" i="16" s="1"/>
  <c r="P71" i="16"/>
  <c r="G71" i="16" s="1"/>
  <c r="AM71" i="16" s="1"/>
  <c r="P75" i="16"/>
  <c r="G75" i="16" s="1"/>
  <c r="AM75" i="16" s="1"/>
  <c r="P74" i="16"/>
  <c r="G74" i="16" s="1"/>
  <c r="AM74" i="16" s="1"/>
  <c r="P73" i="16"/>
  <c r="G73" i="16" s="1"/>
  <c r="AM73" i="16" s="1"/>
  <c r="P72" i="16"/>
  <c r="G72" i="16" s="1"/>
  <c r="AM72" i="16" s="1"/>
  <c r="P88" i="16"/>
  <c r="P89" i="16"/>
  <c r="G89" i="16" s="1"/>
  <c r="AM89" i="16" s="1"/>
  <c r="P91" i="16"/>
  <c r="G91" i="16" s="1"/>
  <c r="AM91" i="16" s="1"/>
  <c r="P90" i="16"/>
  <c r="G90" i="16" s="1"/>
  <c r="AM90" i="16" s="1"/>
  <c r="X74" i="16"/>
  <c r="X23" i="16"/>
  <c r="AE69" i="16"/>
  <c r="X87" i="16"/>
  <c r="X45" i="16"/>
  <c r="X29" i="16"/>
  <c r="X77" i="16"/>
  <c r="X89" i="16"/>
  <c r="X91" i="16"/>
  <c r="X20" i="16"/>
  <c r="X19" i="16"/>
  <c r="X18" i="16"/>
  <c r="X26" i="16"/>
  <c r="X36" i="16"/>
  <c r="N60" i="16"/>
  <c r="X13" i="16"/>
  <c r="AE70" i="16"/>
  <c r="AR5" i="16"/>
  <c r="AD5" i="16"/>
  <c r="X55" i="16"/>
  <c r="X68" i="16"/>
  <c r="F46" i="16"/>
  <c r="N83" i="16"/>
  <c r="X22" i="16"/>
  <c r="X34" i="16"/>
  <c r="AG42" i="16"/>
  <c r="AH42" i="16" s="1"/>
  <c r="AO42" i="16" s="1"/>
  <c r="X78" i="16"/>
  <c r="X83" i="16"/>
  <c r="X88" i="16"/>
  <c r="F52" i="16"/>
  <c r="X16" i="16"/>
  <c r="X38" i="16"/>
  <c r="AF60" i="16"/>
  <c r="AN60" i="16" s="1"/>
  <c r="X61" i="16"/>
  <c r="X71" i="16"/>
  <c r="AE73" i="16"/>
  <c r="AE92" i="16"/>
  <c r="F39" i="16"/>
  <c r="M5" i="16"/>
  <c r="X11" i="16"/>
  <c r="AG12" i="16"/>
  <c r="AH12" i="16" s="1"/>
  <c r="AO12" i="16" s="1"/>
  <c r="AE20" i="16"/>
  <c r="AF73" i="16"/>
  <c r="AN73" i="16" s="1"/>
  <c r="F84" i="16"/>
  <c r="F33" i="16"/>
  <c r="X17" i="16"/>
  <c r="X51" i="16"/>
  <c r="AG82" i="16"/>
  <c r="AH82" i="16" s="1"/>
  <c r="AO82" i="16" s="1"/>
  <c r="F78" i="16"/>
  <c r="AG61" i="16"/>
  <c r="AH61" i="16" s="1"/>
  <c r="AO61" i="16" s="1"/>
  <c r="F71" i="16"/>
  <c r="F20" i="16"/>
  <c r="X28" i="16"/>
  <c r="X31" i="16"/>
  <c r="X33" i="16"/>
  <c r="N37" i="16"/>
  <c r="X56" i="16"/>
  <c r="X73" i="16"/>
  <c r="X75" i="16"/>
  <c r="X84" i="16"/>
  <c r="F65" i="16"/>
  <c r="F14" i="16"/>
  <c r="X39" i="16"/>
  <c r="X41" i="16"/>
  <c r="X44" i="16"/>
  <c r="AG49" i="16"/>
  <c r="AH49" i="16" s="1"/>
  <c r="AO49" i="16" s="1"/>
  <c r="X57" i="16"/>
  <c r="AG59" i="16"/>
  <c r="AH59" i="16" s="1"/>
  <c r="AO59" i="16" s="1"/>
  <c r="N74" i="16"/>
  <c r="X90" i="16"/>
  <c r="X93" i="16"/>
  <c r="F8" i="16"/>
  <c r="F90" i="16"/>
  <c r="F83" i="16"/>
  <c r="F77" i="16"/>
  <c r="F64" i="16"/>
  <c r="F58" i="16"/>
  <c r="F51" i="16"/>
  <c r="F45" i="16"/>
  <c r="F32" i="16"/>
  <c r="F26" i="16"/>
  <c r="F19" i="16"/>
  <c r="F13" i="16"/>
  <c r="X10" i="16"/>
  <c r="X15" i="16"/>
  <c r="X52" i="16"/>
  <c r="N59" i="16"/>
  <c r="N58" i="16"/>
  <c r="X63" i="16"/>
  <c r="X65" i="16"/>
  <c r="X69" i="16"/>
  <c r="X80" i="16"/>
  <c r="AG85" i="16"/>
  <c r="X94" i="16"/>
  <c r="F95" i="16"/>
  <c r="F89" i="16"/>
  <c r="F76" i="16"/>
  <c r="F70" i="16"/>
  <c r="F63" i="16"/>
  <c r="F57" i="16"/>
  <c r="F44" i="16"/>
  <c r="F38" i="16"/>
  <c r="F31" i="16"/>
  <c r="F25" i="16"/>
  <c r="F12" i="16"/>
  <c r="AG14" i="16"/>
  <c r="AH14" i="16" s="1"/>
  <c r="AO14" i="16" s="1"/>
  <c r="AG69" i="16"/>
  <c r="AH69" i="16" s="1"/>
  <c r="AO69" i="16" s="1"/>
  <c r="F88" i="16"/>
  <c r="F82" i="16"/>
  <c r="F75" i="16"/>
  <c r="F69" i="16"/>
  <c r="F56" i="16"/>
  <c r="F50" i="16"/>
  <c r="F43" i="16"/>
  <c r="F37" i="16"/>
  <c r="F24" i="16"/>
  <c r="F18" i="16"/>
  <c r="F11" i="16"/>
  <c r="AE41" i="16"/>
  <c r="X46" i="16"/>
  <c r="X49" i="16"/>
  <c r="AG57" i="16"/>
  <c r="AH57" i="16" s="1"/>
  <c r="AO57" i="16" s="1"/>
  <c r="X60" i="16"/>
  <c r="X62" i="16"/>
  <c r="AE68" i="16"/>
  <c r="AE76" i="16"/>
  <c r="F94" i="16"/>
  <c r="F87" i="16"/>
  <c r="F81" i="16"/>
  <c r="F68" i="16"/>
  <c r="F62" i="16"/>
  <c r="F55" i="16"/>
  <c r="F49" i="16"/>
  <c r="F36" i="16"/>
  <c r="F30" i="16"/>
  <c r="F23" i="16"/>
  <c r="F17" i="16"/>
  <c r="X9" i="16"/>
  <c r="AG28" i="16"/>
  <c r="AH28" i="16" s="1"/>
  <c r="AO28" i="16" s="1"/>
  <c r="X8" i="16"/>
  <c r="X30" i="16"/>
  <c r="X47" i="16"/>
  <c r="AF52" i="16"/>
  <c r="AN52" i="16" s="1"/>
  <c r="AF76" i="16"/>
  <c r="AN76" i="16" s="1"/>
  <c r="X81" i="16"/>
  <c r="X86" i="16"/>
  <c r="F93" i="16"/>
  <c r="F80" i="16"/>
  <c r="F74" i="16"/>
  <c r="F67" i="16"/>
  <c r="F61" i="16"/>
  <c r="F48" i="16"/>
  <c r="F42" i="16"/>
  <c r="F35" i="16"/>
  <c r="F29" i="16"/>
  <c r="F16" i="16"/>
  <c r="F10" i="16"/>
  <c r="F92" i="16"/>
  <c r="F86" i="16"/>
  <c r="F79" i="16"/>
  <c r="F73" i="16"/>
  <c r="F60" i="16"/>
  <c r="F54" i="16"/>
  <c r="F47" i="16"/>
  <c r="F41" i="16"/>
  <c r="F28" i="16"/>
  <c r="F22" i="16"/>
  <c r="F15" i="16"/>
  <c r="F9" i="16"/>
  <c r="O5" i="16"/>
  <c r="Q5" i="16" s="1"/>
  <c r="X32" i="16"/>
  <c r="AG54" i="16"/>
  <c r="AH54" i="16" s="1"/>
  <c r="AO54" i="16" s="1"/>
  <c r="X64" i="16"/>
  <c r="X82" i="16"/>
  <c r="AG90" i="16"/>
  <c r="AH90" i="16" s="1"/>
  <c r="AO90" i="16" s="1"/>
  <c r="F91" i="16"/>
  <c r="F85" i="16"/>
  <c r="F72" i="16"/>
  <c r="F66" i="16"/>
  <c r="F59" i="16"/>
  <c r="F53" i="16"/>
  <c r="F40" i="16"/>
  <c r="F34" i="16"/>
  <c r="F27" i="16"/>
  <c r="F21" i="16"/>
  <c r="AE28" i="16"/>
  <c r="N45" i="16"/>
  <c r="AG52" i="16"/>
  <c r="AH52" i="16" s="1"/>
  <c r="AO52" i="16" s="1"/>
  <c r="N52" i="16"/>
  <c r="AE53" i="16"/>
  <c r="N55" i="16"/>
  <c r="AG93" i="16"/>
  <c r="AH93" i="16" s="1"/>
  <c r="AO93" i="16" s="1"/>
  <c r="AG95" i="16"/>
  <c r="AH95" i="16" s="1"/>
  <c r="AO95" i="16" s="1"/>
  <c r="N10" i="16"/>
  <c r="AE10" i="16"/>
  <c r="AE18" i="16"/>
  <c r="AG20" i="16"/>
  <c r="AH20" i="16" s="1"/>
  <c r="AO20" i="16" s="1"/>
  <c r="X24" i="16"/>
  <c r="X48" i="16"/>
  <c r="X50" i="16"/>
  <c r="AG53" i="16"/>
  <c r="AH53" i="16" s="1"/>
  <c r="AO53" i="16" s="1"/>
  <c r="X59" i="16"/>
  <c r="AG60" i="16"/>
  <c r="AH60" i="16" s="1"/>
  <c r="AO60" i="16" s="1"/>
  <c r="N62" i="16"/>
  <c r="N71" i="16"/>
  <c r="N77" i="16"/>
  <c r="AE89" i="16"/>
  <c r="AG8" i="16"/>
  <c r="AH8" i="16" s="1"/>
  <c r="AO8" i="16" s="1"/>
  <c r="AG9" i="16"/>
  <c r="AH9" i="16" s="1"/>
  <c r="AO9" i="16" s="1"/>
  <c r="X12" i="16"/>
  <c r="N61" i="16"/>
  <c r="N63" i="16"/>
  <c r="N91" i="16"/>
  <c r="N93" i="16"/>
  <c r="N20" i="16"/>
  <c r="N40" i="16"/>
  <c r="X54" i="16"/>
  <c r="AG55" i="16"/>
  <c r="AH55" i="16" s="1"/>
  <c r="AO55" i="16" s="1"/>
  <c r="AG58" i="16"/>
  <c r="AH58" i="16" s="1"/>
  <c r="AO58" i="16" s="1"/>
  <c r="AE61" i="16"/>
  <c r="X66" i="16"/>
  <c r="X67" i="16"/>
  <c r="AG70" i="16"/>
  <c r="AH70" i="16" s="1"/>
  <c r="AO70" i="16" s="1"/>
  <c r="AE81" i="16"/>
  <c r="AG88" i="16"/>
  <c r="AH88" i="16" s="1"/>
  <c r="AO88" i="16" s="1"/>
  <c r="N46" i="16"/>
  <c r="N13" i="16"/>
  <c r="AG63" i="16"/>
  <c r="AH63" i="16" s="1"/>
  <c r="AO63" i="16" s="1"/>
  <c r="N80" i="16"/>
  <c r="AG83" i="16"/>
  <c r="AH83" i="16" s="1"/>
  <c r="AO83" i="16" s="1"/>
  <c r="X85" i="16"/>
  <c r="N12" i="16"/>
  <c r="N17" i="16"/>
  <c r="AE29" i="16"/>
  <c r="N49" i="16"/>
  <c r="AG56" i="16"/>
  <c r="AH56" i="16" s="1"/>
  <c r="AO56" i="16" s="1"/>
  <c r="N57" i="16"/>
  <c r="AE57" i="16"/>
  <c r="AG62" i="16"/>
  <c r="AH62" i="16" s="1"/>
  <c r="AO62" i="16" s="1"/>
  <c r="N68" i="16"/>
  <c r="N85" i="16"/>
  <c r="X92" i="16"/>
  <c r="N11" i="16"/>
  <c r="N14" i="16"/>
  <c r="AG13" i="16"/>
  <c r="AH13" i="16" s="1"/>
  <c r="AO13" i="16" s="1"/>
  <c r="X14" i="16"/>
  <c r="AE16" i="16"/>
  <c r="X21" i="16"/>
  <c r="X27" i="16"/>
  <c r="X72" i="16"/>
  <c r="AG77" i="16"/>
  <c r="AH77" i="16" s="1"/>
  <c r="AO77" i="16" s="1"/>
  <c r="X79" i="16"/>
  <c r="N90" i="16"/>
  <c r="AG91" i="16"/>
  <c r="AH91" i="16" s="1"/>
  <c r="AO91" i="16" s="1"/>
  <c r="N9" i="16"/>
  <c r="N15" i="16"/>
  <c r="N19" i="16"/>
  <c r="AE17" i="16"/>
  <c r="AG22" i="16"/>
  <c r="AH22" i="16" s="1"/>
  <c r="AO22" i="16" s="1"/>
  <c r="N31" i="16"/>
  <c r="N33" i="16"/>
  <c r="AG11" i="16"/>
  <c r="AH11" i="16" s="1"/>
  <c r="AO11" i="16" s="1"/>
  <c r="AG18" i="16"/>
  <c r="AH18" i="16" s="1"/>
  <c r="AO18" i="16" s="1"/>
  <c r="AG19" i="16"/>
  <c r="AH19" i="16" s="1"/>
  <c r="AO19" i="16" s="1"/>
  <c r="N21" i="16"/>
  <c r="N22" i="16"/>
  <c r="AG23" i="16"/>
  <c r="AH23" i="16" s="1"/>
  <c r="AO23" i="16" s="1"/>
  <c r="N24" i="16"/>
  <c r="AG24" i="16"/>
  <c r="AH24" i="16" s="1"/>
  <c r="AO24" i="16" s="1"/>
  <c r="AG25" i="16"/>
  <c r="AH25" i="16" s="1"/>
  <c r="AO25" i="16" s="1"/>
  <c r="AF24" i="16"/>
  <c r="AN24" i="16" s="1"/>
  <c r="AG26" i="16"/>
  <c r="AH26" i="16" s="1"/>
  <c r="AO26" i="16" s="1"/>
  <c r="AG47" i="16"/>
  <c r="AH47" i="16" s="1"/>
  <c r="AO47" i="16" s="1"/>
  <c r="AG46" i="16"/>
  <c r="AH46" i="16" s="1"/>
  <c r="AO46" i="16" s="1"/>
  <c r="N16" i="16"/>
  <c r="AE9" i="16"/>
  <c r="AF16" i="16"/>
  <c r="AN16" i="16" s="1"/>
  <c r="AG17" i="16"/>
  <c r="AH17" i="16" s="1"/>
  <c r="AO17" i="16" s="1"/>
  <c r="AG21" i="16"/>
  <c r="AH21" i="16" s="1"/>
  <c r="AO21" i="16" s="1"/>
  <c r="N25" i="16"/>
  <c r="N26" i="16"/>
  <c r="N27" i="16"/>
  <c r="AE24" i="16"/>
  <c r="N8" i="16"/>
  <c r="AE8" i="16"/>
  <c r="AF9" i="16"/>
  <c r="AN9" i="16" s="1"/>
  <c r="AG10" i="16"/>
  <c r="AH10" i="16" s="1"/>
  <c r="AO10" i="16" s="1"/>
  <c r="AG16" i="16"/>
  <c r="AH16" i="16" s="1"/>
  <c r="AO16" i="16" s="1"/>
  <c r="X25" i="16"/>
  <c r="AG15" i="16"/>
  <c r="AH15" i="16" s="1"/>
  <c r="AO15" i="16" s="1"/>
  <c r="AG27" i="16"/>
  <c r="AH27" i="16" s="1"/>
  <c r="AO27" i="16" s="1"/>
  <c r="N29" i="16"/>
  <c r="N30" i="16"/>
  <c r="N18" i="16"/>
  <c r="AG30" i="16"/>
  <c r="AH30" i="16" s="1"/>
  <c r="AO30" i="16" s="1"/>
  <c r="AG31" i="16"/>
  <c r="AH31" i="16" s="1"/>
  <c r="AO31" i="16" s="1"/>
  <c r="N34" i="16"/>
  <c r="N23" i="16"/>
  <c r="AG33" i="16"/>
  <c r="AH33" i="16" s="1"/>
  <c r="AO33" i="16" s="1"/>
  <c r="AF34" i="16"/>
  <c r="AN34" i="16" s="1"/>
  <c r="AE34" i="16"/>
  <c r="AG35" i="16"/>
  <c r="AH35" i="16" s="1"/>
  <c r="AO35" i="16" s="1"/>
  <c r="AG74" i="16"/>
  <c r="AH74" i="16" s="1"/>
  <c r="AO74" i="16" s="1"/>
  <c r="AG75" i="16"/>
  <c r="AH75" i="16" s="1"/>
  <c r="AO75" i="16" s="1"/>
  <c r="AG72" i="16"/>
  <c r="AH72" i="16" s="1"/>
  <c r="AO72" i="16" s="1"/>
  <c r="AE72" i="16"/>
  <c r="AG73" i="16"/>
  <c r="AH73" i="16" s="1"/>
  <c r="AO73" i="16" s="1"/>
  <c r="N44" i="16"/>
  <c r="N47" i="16"/>
  <c r="N66" i="16"/>
  <c r="N67" i="16"/>
  <c r="N64" i="16"/>
  <c r="N65" i="16"/>
  <c r="AF72" i="16"/>
  <c r="AN72" i="16" s="1"/>
  <c r="N28" i="16"/>
  <c r="AE30" i="16"/>
  <c r="N32" i="16"/>
  <c r="AE33" i="16"/>
  <c r="AG34" i="16"/>
  <c r="AH34" i="16" s="1"/>
  <c r="AO34" i="16" s="1"/>
  <c r="X35" i="16"/>
  <c r="AG36" i="16"/>
  <c r="AH36" i="16" s="1"/>
  <c r="AO36" i="16" s="1"/>
  <c r="N38" i="16"/>
  <c r="AG39" i="16"/>
  <c r="AH39" i="16" s="1"/>
  <c r="AO39" i="16" s="1"/>
  <c r="N43" i="16"/>
  <c r="AE40" i="16"/>
  <c r="N41" i="16"/>
  <c r="X42" i="16"/>
  <c r="AG45" i="16"/>
  <c r="N48" i="16"/>
  <c r="AG51" i="16"/>
  <c r="AH51" i="16" s="1"/>
  <c r="AO51" i="16" s="1"/>
  <c r="X53" i="16"/>
  <c r="N54" i="16"/>
  <c r="X58" i="16"/>
  <c r="AG37" i="16"/>
  <c r="AH37" i="16" s="1"/>
  <c r="AO37" i="16" s="1"/>
  <c r="AG40" i="16"/>
  <c r="AH40" i="16" s="1"/>
  <c r="AO40" i="16" s="1"/>
  <c r="AG43" i="16"/>
  <c r="AH43" i="16" s="1"/>
  <c r="AO43" i="16" s="1"/>
  <c r="N51" i="16"/>
  <c r="AF28" i="16"/>
  <c r="AN28" i="16" s="1"/>
  <c r="AG29" i="16"/>
  <c r="AH29" i="16" s="1"/>
  <c r="AO29" i="16" s="1"/>
  <c r="AF32" i="16"/>
  <c r="AN32" i="16" s="1"/>
  <c r="N35" i="16"/>
  <c r="N42" i="16"/>
  <c r="AG44" i="16"/>
  <c r="AF53" i="16"/>
  <c r="AN53" i="16" s="1"/>
  <c r="AG32" i="16"/>
  <c r="AH32" i="16" s="1"/>
  <c r="AO32" i="16" s="1"/>
  <c r="N36" i="16"/>
  <c r="X37" i="16"/>
  <c r="AG38" i="16"/>
  <c r="AH38" i="16" s="1"/>
  <c r="AO38" i="16" s="1"/>
  <c r="N39" i="16"/>
  <c r="X40" i="16"/>
  <c r="AG41" i="16"/>
  <c r="AH41" i="16" s="1"/>
  <c r="AO41" i="16" s="1"/>
  <c r="X43" i="16"/>
  <c r="AG50" i="16"/>
  <c r="AH50" i="16" s="1"/>
  <c r="AO50" i="16" s="1"/>
  <c r="N53" i="16"/>
  <c r="AF56" i="16"/>
  <c r="AN56" i="16" s="1"/>
  <c r="AG66" i="16"/>
  <c r="AH66" i="16" s="1"/>
  <c r="AO66" i="16" s="1"/>
  <c r="N69" i="16"/>
  <c r="N70" i="16"/>
  <c r="AG71" i="16"/>
  <c r="AH71" i="16" s="1"/>
  <c r="AO71" i="16" s="1"/>
  <c r="AG68" i="16"/>
  <c r="AH68" i="16" s="1"/>
  <c r="AO68" i="16" s="1"/>
  <c r="AF68" i="16"/>
  <c r="AN68" i="16" s="1"/>
  <c r="N75" i="16"/>
  <c r="N72" i="16"/>
  <c r="N73" i="16"/>
  <c r="X76" i="16"/>
  <c r="N78" i="16"/>
  <c r="AG79" i="16"/>
  <c r="AH79" i="16" s="1"/>
  <c r="AO79" i="16" s="1"/>
  <c r="AG76" i="16"/>
  <c r="AH76" i="16" s="1"/>
  <c r="AO76" i="16" s="1"/>
  <c r="AF61" i="16"/>
  <c r="AN61" i="16" s="1"/>
  <c r="X95" i="16"/>
  <c r="AG48" i="16"/>
  <c r="AH48" i="16" s="1"/>
  <c r="AO48" i="16" s="1"/>
  <c r="N50" i="16"/>
  <c r="N56" i="16"/>
  <c r="AG67" i="16"/>
  <c r="AH67" i="16" s="1"/>
  <c r="AO67" i="16" s="1"/>
  <c r="AG64" i="16"/>
  <c r="AH64" i="16" s="1"/>
  <c r="AO64" i="16" s="1"/>
  <c r="AF64" i="16"/>
  <c r="AN64" i="16" s="1"/>
  <c r="AG65" i="16"/>
  <c r="AH65" i="16" s="1"/>
  <c r="AO65" i="16" s="1"/>
  <c r="AE64" i="16"/>
  <c r="X70" i="16"/>
  <c r="N81" i="16"/>
  <c r="N84" i="16"/>
  <c r="AG86" i="16"/>
  <c r="N87" i="16"/>
  <c r="AG89" i="16"/>
  <c r="AH89" i="16" s="1"/>
  <c r="AO89" i="16" s="1"/>
  <c r="AG92" i="16"/>
  <c r="AH92" i="16" s="1"/>
  <c r="AO92" i="16" s="1"/>
  <c r="N94" i="16"/>
  <c r="AE74" i="16"/>
  <c r="N76" i="16"/>
  <c r="AE77" i="16"/>
  <c r="AG78" i="16"/>
  <c r="AH78" i="16" s="1"/>
  <c r="AO78" i="16" s="1"/>
  <c r="N79" i="16"/>
  <c r="AE80" i="16"/>
  <c r="AG81" i="16"/>
  <c r="AH81" i="16" s="1"/>
  <c r="AO81" i="16" s="1"/>
  <c r="AG84" i="16"/>
  <c r="N86" i="16"/>
  <c r="AG87" i="16"/>
  <c r="N89" i="16"/>
  <c r="N92" i="16"/>
  <c r="AE93" i="16"/>
  <c r="AG94" i="16"/>
  <c r="AH94" i="16" s="1"/>
  <c r="AO94" i="16" s="1"/>
  <c r="N95" i="16"/>
  <c r="AF80" i="16"/>
  <c r="AN80" i="16" s="1"/>
  <c r="AG80" i="16"/>
  <c r="AH80" i="16" s="1"/>
  <c r="AO80" i="16" s="1"/>
  <c r="N82" i="16"/>
  <c r="N88" i="16"/>
  <c r="AA3" i="15"/>
  <c r="AB3" i="15"/>
  <c r="AC3" i="15"/>
  <c r="Z3" i="15"/>
  <c r="V15" i="15"/>
  <c r="W15" i="15"/>
  <c r="V16" i="15"/>
  <c r="W16"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1" i="15"/>
  <c r="W31" i="15"/>
  <c r="V32" i="15"/>
  <c r="W32" i="15"/>
  <c r="V33" i="15"/>
  <c r="W33" i="15"/>
  <c r="V34" i="15"/>
  <c r="W34" i="15"/>
  <c r="V35" i="15"/>
  <c r="W35" i="15"/>
  <c r="V36" i="15"/>
  <c r="W36"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11" i="15"/>
  <c r="W11" i="15"/>
  <c r="V12" i="15"/>
  <c r="W12" i="15"/>
  <c r="V14" i="15"/>
  <c r="W14" i="15"/>
  <c r="V7" i="15"/>
  <c r="W7" i="15"/>
  <c r="V8" i="15"/>
  <c r="W8" i="15"/>
  <c r="V10" i="15"/>
  <c r="W10" i="15"/>
  <c r="X6" i="15"/>
  <c r="W3" i="15"/>
  <c r="K3" i="15"/>
  <c r="L3" i="15"/>
  <c r="J3" i="15"/>
  <c r="AK3" i="15"/>
  <c r="AD29" i="15"/>
  <c r="AE29" i="15" s="1"/>
  <c r="AD30" i="15"/>
  <c r="AF30" i="15" s="1"/>
  <c r="AN30" i="15" s="1"/>
  <c r="AD31" i="15"/>
  <c r="AE31" i="15" s="1"/>
  <c r="AD32" i="15"/>
  <c r="AE32" i="15" s="1"/>
  <c r="AD33" i="15"/>
  <c r="AE33" i="15" s="1"/>
  <c r="AD34" i="15"/>
  <c r="AE34" i="15" s="1"/>
  <c r="AD35" i="15"/>
  <c r="AF35" i="15" s="1"/>
  <c r="AN35" i="15" s="1"/>
  <c r="AD36" i="15"/>
  <c r="AE36" i="15" s="1"/>
  <c r="AF36" i="15"/>
  <c r="AN36" i="15" s="1"/>
  <c r="AD37" i="15"/>
  <c r="AE37" i="15"/>
  <c r="AF37" i="15"/>
  <c r="AN37" i="15" s="1"/>
  <c r="AD38" i="15"/>
  <c r="AE38" i="15" s="1"/>
  <c r="AD39" i="15"/>
  <c r="AE39" i="15" s="1"/>
  <c r="AD40" i="15"/>
  <c r="AE40" i="15" s="1"/>
  <c r="AD41" i="15"/>
  <c r="AE41" i="15" s="1"/>
  <c r="AF41" i="15"/>
  <c r="AN41" i="15" s="1"/>
  <c r="AD42" i="15"/>
  <c r="AE42" i="15"/>
  <c r="AF42" i="15"/>
  <c r="AN42" i="15" s="1"/>
  <c r="AD43" i="15"/>
  <c r="AE43" i="15"/>
  <c r="AF43" i="15"/>
  <c r="AN43" i="15" s="1"/>
  <c r="AD44" i="15"/>
  <c r="AE44" i="15"/>
  <c r="AF44" i="15"/>
  <c r="AN44" i="15" s="1"/>
  <c r="AD45" i="15"/>
  <c r="AE45" i="15"/>
  <c r="AF45" i="15"/>
  <c r="AN45" i="15" s="1"/>
  <c r="AD46" i="15"/>
  <c r="AE46" i="15"/>
  <c r="AF46" i="15"/>
  <c r="AN46" i="15" s="1"/>
  <c r="AD47" i="15"/>
  <c r="AF47" i="15" s="1"/>
  <c r="AN47" i="15" s="1"/>
  <c r="AE47" i="15"/>
  <c r="AD48" i="15"/>
  <c r="AE48" i="15"/>
  <c r="AF48" i="15"/>
  <c r="AN48" i="15" s="1"/>
  <c r="AD49" i="15"/>
  <c r="AE49" i="15"/>
  <c r="AF49" i="15"/>
  <c r="AN49" i="15" s="1"/>
  <c r="AD50" i="15"/>
  <c r="AF50" i="15" s="1"/>
  <c r="AN50" i="15" s="1"/>
  <c r="AD51" i="15"/>
  <c r="AE51" i="15" s="1"/>
  <c r="AD52" i="15"/>
  <c r="AF52" i="15" s="1"/>
  <c r="AN52" i="15" s="1"/>
  <c r="AD53" i="15"/>
  <c r="AE53" i="15" s="1"/>
  <c r="AD54" i="15"/>
  <c r="AE54" i="15" s="1"/>
  <c r="AD55" i="15"/>
  <c r="AF55" i="15" s="1"/>
  <c r="AN55" i="15" s="1"/>
  <c r="AD56" i="15"/>
  <c r="AE56" i="15" s="1"/>
  <c r="AD57" i="15"/>
  <c r="AE57" i="15"/>
  <c r="AF57" i="15"/>
  <c r="AN57" i="15" s="1"/>
  <c r="AD58" i="15"/>
  <c r="AE58" i="15" s="1"/>
  <c r="AD59" i="15"/>
  <c r="AE59" i="15" s="1"/>
  <c r="AD60" i="15"/>
  <c r="AF60" i="15" s="1"/>
  <c r="AN60" i="15" s="1"/>
  <c r="AE60" i="15"/>
  <c r="AD61" i="15"/>
  <c r="AE61" i="15"/>
  <c r="AF61" i="15"/>
  <c r="AN61" i="15" s="1"/>
  <c r="AD62" i="15"/>
  <c r="AF62" i="15" s="1"/>
  <c r="AN62" i="15" s="1"/>
  <c r="AD63" i="15"/>
  <c r="AE63" i="15"/>
  <c r="AF63" i="15"/>
  <c r="AN63" i="15" s="1"/>
  <c r="AD64" i="15"/>
  <c r="AE64" i="15"/>
  <c r="AF64" i="15"/>
  <c r="AN64" i="15" s="1"/>
  <c r="AD65" i="15"/>
  <c r="AE65" i="15"/>
  <c r="AF65" i="15"/>
  <c r="AN65" i="15" s="1"/>
  <c r="AD66" i="15"/>
  <c r="AE66" i="15" s="1"/>
  <c r="AD67" i="15"/>
  <c r="AF67" i="15" s="1"/>
  <c r="AN67" i="15" s="1"/>
  <c r="AD68" i="15"/>
  <c r="AF68" i="15" s="1"/>
  <c r="AN68" i="15" s="1"/>
  <c r="AD69" i="15"/>
  <c r="AE69" i="15" s="1"/>
  <c r="AD70" i="15"/>
  <c r="AE70" i="15" s="1"/>
  <c r="AD71" i="15"/>
  <c r="AE71" i="15" s="1"/>
  <c r="AD72" i="15"/>
  <c r="AE72" i="15" s="1"/>
  <c r="AD73" i="15"/>
  <c r="AE73" i="15" s="1"/>
  <c r="AD74" i="15"/>
  <c r="AF74" i="15" s="1"/>
  <c r="AN74" i="15" s="1"/>
  <c r="AD75" i="15"/>
  <c r="AF75" i="15" s="1"/>
  <c r="AN75" i="15" s="1"/>
  <c r="AD76" i="15"/>
  <c r="AE76" i="15" s="1"/>
  <c r="AD77" i="15"/>
  <c r="AE77" i="15"/>
  <c r="AF77" i="15"/>
  <c r="AN77" i="15" s="1"/>
  <c r="AD78" i="15"/>
  <c r="AD79" i="15"/>
  <c r="AE79" i="15" s="1"/>
  <c r="AD80" i="15"/>
  <c r="AE80" i="15" s="1"/>
  <c r="AD81" i="15"/>
  <c r="AE81" i="15"/>
  <c r="AF81" i="15"/>
  <c r="AN81" i="15" s="1"/>
  <c r="AD82" i="15"/>
  <c r="AE82" i="15"/>
  <c r="AF82" i="15"/>
  <c r="AN82" i="15" s="1"/>
  <c r="AD83" i="15"/>
  <c r="AE83" i="15"/>
  <c r="AF83" i="15"/>
  <c r="AN83" i="15" s="1"/>
  <c r="AD84" i="15"/>
  <c r="AE84" i="15"/>
  <c r="AF84" i="15"/>
  <c r="AN84" i="15" s="1"/>
  <c r="AD85" i="15"/>
  <c r="AE85" i="15"/>
  <c r="AF85" i="15"/>
  <c r="AN85" i="15" s="1"/>
  <c r="AD86" i="15"/>
  <c r="AE86" i="15"/>
  <c r="AF86" i="15"/>
  <c r="AN86" i="15" s="1"/>
  <c r="AD87" i="15"/>
  <c r="AF87" i="15" s="1"/>
  <c r="AN87" i="15" s="1"/>
  <c r="AD88" i="15"/>
  <c r="AE88" i="15"/>
  <c r="AF88" i="15"/>
  <c r="AN88" i="15" s="1"/>
  <c r="AD89" i="15"/>
  <c r="AE89" i="15"/>
  <c r="AF89" i="15"/>
  <c r="AN89" i="15" s="1"/>
  <c r="AD90" i="15"/>
  <c r="AE90" i="15" s="1"/>
  <c r="AD91" i="15"/>
  <c r="AE91" i="15" s="1"/>
  <c r="AD92" i="15"/>
  <c r="AF92" i="15" s="1"/>
  <c r="AN92" i="15" s="1"/>
  <c r="AD93" i="15"/>
  <c r="AE93" i="15" s="1"/>
  <c r="AJ7" i="15"/>
  <c r="AJ8" i="15"/>
  <c r="AJ10" i="15"/>
  <c r="AJ11" i="15"/>
  <c r="AJ12"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Y93" i="15"/>
  <c r="Y92" i="15"/>
  <c r="Y91" i="15"/>
  <c r="Y90" i="15"/>
  <c r="Y89" i="15"/>
  <c r="Y88" i="15"/>
  <c r="Y87" i="15"/>
  <c r="Y86" i="15"/>
  <c r="Y85" i="15"/>
  <c r="AH85" i="15" s="1"/>
  <c r="AO85" i="15" s="1"/>
  <c r="Y84" i="15"/>
  <c r="AH84" i="15" s="1"/>
  <c r="AO84" i="15" s="1"/>
  <c r="Y83" i="15"/>
  <c r="AH83" i="15" s="1"/>
  <c r="AO83" i="15" s="1"/>
  <c r="Y82" i="15"/>
  <c r="AH82" i="15" s="1"/>
  <c r="AO82" i="15" s="1"/>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Y54" i="15"/>
  <c r="Y53" i="15"/>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2" i="15"/>
  <c r="Y11" i="15"/>
  <c r="Y10" i="15"/>
  <c r="Y8" i="15"/>
  <c r="Y7" i="15"/>
  <c r="AD6" i="15"/>
  <c r="AD7" i="15"/>
  <c r="AE7" i="15" s="1"/>
  <c r="AD8" i="15"/>
  <c r="AE8" i="15" s="1"/>
  <c r="AD10" i="15"/>
  <c r="AD11" i="15"/>
  <c r="AE11" i="15" s="1"/>
  <c r="AD12" i="15"/>
  <c r="AE12" i="15" s="1"/>
  <c r="AD14" i="15"/>
  <c r="AE14" i="15" s="1"/>
  <c r="AD15" i="15"/>
  <c r="AD16" i="15"/>
  <c r="AD17" i="15"/>
  <c r="AE17" i="15" s="1"/>
  <c r="AD18" i="15"/>
  <c r="AE18" i="15" s="1"/>
  <c r="AD19" i="15"/>
  <c r="AD20" i="15"/>
  <c r="AD21" i="15"/>
  <c r="AD22" i="15"/>
  <c r="AE22" i="15" s="1"/>
  <c r="AD23" i="15"/>
  <c r="AD24" i="15"/>
  <c r="AD25" i="15"/>
  <c r="AD26" i="15"/>
  <c r="AE26" i="15" s="1"/>
  <c r="AD27" i="15"/>
  <c r="AE27" i="15" s="1"/>
  <c r="AD28" i="15"/>
  <c r="AF28" i="15" s="1"/>
  <c r="AN28" i="15" s="1"/>
  <c r="H36" i="15"/>
  <c r="AL36" i="15" s="1"/>
  <c r="H41" i="15"/>
  <c r="AL41" i="15" s="1"/>
  <c r="H42" i="15"/>
  <c r="AL42" i="15" s="1"/>
  <c r="H44" i="15"/>
  <c r="AL44" i="15" s="1"/>
  <c r="H45" i="15"/>
  <c r="AL45" i="15" s="1"/>
  <c r="H46" i="15"/>
  <c r="AL46" i="15" s="1"/>
  <c r="H47" i="15"/>
  <c r="AL47" i="15" s="1"/>
  <c r="H48" i="15"/>
  <c r="AL48" i="15" s="1"/>
  <c r="H49" i="15"/>
  <c r="AL49" i="15" s="1"/>
  <c r="H60" i="15"/>
  <c r="AL60" i="15" s="1"/>
  <c r="H61" i="15"/>
  <c r="AL61" i="15" s="1"/>
  <c r="H63" i="15"/>
  <c r="AL63" i="15" s="1"/>
  <c r="H64" i="15"/>
  <c r="AL64" i="15" s="1"/>
  <c r="H65" i="15"/>
  <c r="AL65" i="15" s="1"/>
  <c r="H77" i="15"/>
  <c r="AL77" i="15" s="1"/>
  <c r="H81" i="15"/>
  <c r="AL81" i="15" s="1"/>
  <c r="H82" i="15"/>
  <c r="AL82" i="15" s="1"/>
  <c r="H83" i="15"/>
  <c r="AL83" i="15" s="1"/>
  <c r="H84" i="15"/>
  <c r="AL84" i="15" s="1"/>
  <c r="H85" i="15"/>
  <c r="AL85" i="15" s="1"/>
  <c r="H86" i="15"/>
  <c r="AL86" i="15" s="1"/>
  <c r="H88" i="15"/>
  <c r="AL88" i="15" s="1"/>
  <c r="H89" i="15"/>
  <c r="AL89" i="15" s="1"/>
  <c r="Q29" i="15"/>
  <c r="H29" i="15" s="1"/>
  <c r="AL29" i="15" s="1"/>
  <c r="Q30" i="15"/>
  <c r="H30" i="15" s="1"/>
  <c r="AL30" i="15" s="1"/>
  <c r="Q31" i="15"/>
  <c r="H31" i="15" s="1"/>
  <c r="AL31" i="15" s="1"/>
  <c r="Q32" i="15"/>
  <c r="H32" i="15" s="1"/>
  <c r="AL32" i="15" s="1"/>
  <c r="Q33" i="15"/>
  <c r="H33" i="15" s="1"/>
  <c r="AL33" i="15" s="1"/>
  <c r="Q34" i="15"/>
  <c r="H34" i="15" s="1"/>
  <c r="AL34" i="15" s="1"/>
  <c r="Q35" i="15"/>
  <c r="H35" i="15" s="1"/>
  <c r="AL35" i="15" s="1"/>
  <c r="Q36" i="15"/>
  <c r="Q37" i="15"/>
  <c r="H37" i="15" s="1"/>
  <c r="AL37" i="15" s="1"/>
  <c r="Q38" i="15"/>
  <c r="H38" i="15" s="1"/>
  <c r="AL38" i="15" s="1"/>
  <c r="Q39" i="15"/>
  <c r="H39" i="15" s="1"/>
  <c r="AL39" i="15" s="1"/>
  <c r="Q40" i="15"/>
  <c r="H40" i="15" s="1"/>
  <c r="AL40" i="15" s="1"/>
  <c r="Q41" i="15"/>
  <c r="Q42" i="15"/>
  <c r="Q43" i="15"/>
  <c r="H43" i="15" s="1"/>
  <c r="AL43" i="15" s="1"/>
  <c r="Q44" i="15"/>
  <c r="Q45" i="15"/>
  <c r="Q46" i="15"/>
  <c r="Q47" i="15"/>
  <c r="Q48" i="15"/>
  <c r="Q49" i="15"/>
  <c r="Q50" i="15"/>
  <c r="H50" i="15" s="1"/>
  <c r="AL50" i="15" s="1"/>
  <c r="Q51" i="15"/>
  <c r="H51" i="15" s="1"/>
  <c r="AL51" i="15" s="1"/>
  <c r="Q52" i="15"/>
  <c r="H52" i="15" s="1"/>
  <c r="AL52" i="15" s="1"/>
  <c r="Q53" i="15"/>
  <c r="H53" i="15" s="1"/>
  <c r="AL53" i="15" s="1"/>
  <c r="Q54" i="15"/>
  <c r="H54" i="15" s="1"/>
  <c r="AL54" i="15" s="1"/>
  <c r="Q55" i="15"/>
  <c r="H55" i="15" s="1"/>
  <c r="AL55" i="15" s="1"/>
  <c r="Q56" i="15"/>
  <c r="H56" i="15" s="1"/>
  <c r="AL56" i="15" s="1"/>
  <c r="Q57" i="15"/>
  <c r="H57" i="15" s="1"/>
  <c r="AL57" i="15" s="1"/>
  <c r="Q58" i="15"/>
  <c r="H58" i="15" s="1"/>
  <c r="AL58" i="15" s="1"/>
  <c r="Q59" i="15"/>
  <c r="H59" i="15" s="1"/>
  <c r="AL59" i="15" s="1"/>
  <c r="Q60" i="15"/>
  <c r="Q61" i="15"/>
  <c r="Q62" i="15"/>
  <c r="H62" i="15" s="1"/>
  <c r="AL62" i="15" s="1"/>
  <c r="Q63" i="15"/>
  <c r="Q64" i="15"/>
  <c r="Q65" i="15"/>
  <c r="Q66" i="15"/>
  <c r="H66" i="15" s="1"/>
  <c r="AL66" i="15" s="1"/>
  <c r="Q67" i="15"/>
  <c r="H67" i="15" s="1"/>
  <c r="AL67" i="15" s="1"/>
  <c r="Q68" i="15"/>
  <c r="H68" i="15" s="1"/>
  <c r="AL68" i="15" s="1"/>
  <c r="Q69" i="15"/>
  <c r="H69" i="15" s="1"/>
  <c r="AL69" i="15" s="1"/>
  <c r="Q70" i="15"/>
  <c r="H70" i="15" s="1"/>
  <c r="AL70" i="15" s="1"/>
  <c r="Q71" i="15"/>
  <c r="H71" i="15" s="1"/>
  <c r="AL71" i="15" s="1"/>
  <c r="Q72" i="15"/>
  <c r="H72" i="15" s="1"/>
  <c r="AL72" i="15" s="1"/>
  <c r="Q73" i="15"/>
  <c r="H73" i="15" s="1"/>
  <c r="AL73" i="15" s="1"/>
  <c r="Q74" i="15"/>
  <c r="H74" i="15" s="1"/>
  <c r="AL74" i="15" s="1"/>
  <c r="Q75" i="15"/>
  <c r="H75" i="15" s="1"/>
  <c r="AL75" i="15" s="1"/>
  <c r="Q76" i="15"/>
  <c r="H76" i="15" s="1"/>
  <c r="AL76" i="15" s="1"/>
  <c r="Q77" i="15"/>
  <c r="Q78" i="15"/>
  <c r="H78" i="15" s="1"/>
  <c r="AL78" i="15" s="1"/>
  <c r="Q79" i="15"/>
  <c r="H79" i="15" s="1"/>
  <c r="AL79" i="15" s="1"/>
  <c r="Q80" i="15"/>
  <c r="H80" i="15" s="1"/>
  <c r="AL80" i="15" s="1"/>
  <c r="Q81" i="15"/>
  <c r="Q82" i="15"/>
  <c r="Q83" i="15"/>
  <c r="Q84" i="15"/>
  <c r="Q85" i="15"/>
  <c r="Q86" i="15"/>
  <c r="Q87" i="15"/>
  <c r="H87" i="15" s="1"/>
  <c r="AL87" i="15" s="1"/>
  <c r="Q88" i="15"/>
  <c r="Q89" i="15"/>
  <c r="Q90" i="15"/>
  <c r="H90" i="15" s="1"/>
  <c r="AL90" i="15" s="1"/>
  <c r="Q91" i="15"/>
  <c r="H91" i="15" s="1"/>
  <c r="AL91" i="15" s="1"/>
  <c r="Q92" i="15"/>
  <c r="H92" i="15" s="1"/>
  <c r="AL92" i="15" s="1"/>
  <c r="Q93" i="15"/>
  <c r="H93" i="15" s="1"/>
  <c r="AL93" i="15" s="1"/>
  <c r="Q28" i="15"/>
  <c r="H28" i="15" s="1"/>
  <c r="AL28" i="15" s="1"/>
  <c r="O90" i="15"/>
  <c r="O7" i="15"/>
  <c r="O8" i="15"/>
  <c r="O10" i="15"/>
  <c r="O11" i="15"/>
  <c r="O12"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1" i="15"/>
  <c r="O92" i="15"/>
  <c r="O93" i="15"/>
  <c r="I93" i="15"/>
  <c r="I92" i="15"/>
  <c r="I91" i="15"/>
  <c r="I90" i="15"/>
  <c r="I89" i="15"/>
  <c r="I88" i="15"/>
  <c r="I87" i="15"/>
  <c r="I86" i="15"/>
  <c r="I85" i="15"/>
  <c r="G85" i="15" s="1"/>
  <c r="AM85" i="15" s="1"/>
  <c r="I84" i="15"/>
  <c r="G84" i="15" s="1"/>
  <c r="AM84" i="15" s="1"/>
  <c r="I83" i="15"/>
  <c r="G83" i="15" s="1"/>
  <c r="AM83" i="15" s="1"/>
  <c r="I82" i="15"/>
  <c r="G82" i="15" s="1"/>
  <c r="AM82" i="15" s="1"/>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G49" i="15" s="1"/>
  <c r="AM49" i="15" s="1"/>
  <c r="I48" i="15"/>
  <c r="G48" i="15" s="1"/>
  <c r="AM48" i="15" s="1"/>
  <c r="I47" i="15"/>
  <c r="G47" i="15" s="1"/>
  <c r="AM47" i="15" s="1"/>
  <c r="I46" i="15"/>
  <c r="G46" i="15" s="1"/>
  <c r="AM46" i="15" s="1"/>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2" i="15"/>
  <c r="I11" i="15"/>
  <c r="I8" i="15"/>
  <c r="I7" i="15"/>
  <c r="I6" i="15"/>
  <c r="M28" i="15"/>
  <c r="Q27" i="15"/>
  <c r="H27" i="15" s="1"/>
  <c r="AL27" i="15" s="1"/>
  <c r="M27" i="15"/>
  <c r="Q26" i="15"/>
  <c r="H26" i="15" s="1"/>
  <c r="AL26" i="15" s="1"/>
  <c r="M26" i="15"/>
  <c r="AF25" i="15"/>
  <c r="AN25" i="15" s="1"/>
  <c r="AE25" i="15"/>
  <c r="Q25" i="15"/>
  <c r="M25" i="15"/>
  <c r="H25" i="15"/>
  <c r="AL25" i="15" s="1"/>
  <c r="AF24" i="15"/>
  <c r="AN24" i="15" s="1"/>
  <c r="AE24" i="15"/>
  <c r="Q24" i="15"/>
  <c r="M24" i="15"/>
  <c r="H24" i="15"/>
  <c r="AL24" i="15" s="1"/>
  <c r="AF23" i="15"/>
  <c r="AN23" i="15" s="1"/>
  <c r="AE23" i="15"/>
  <c r="Q23" i="15"/>
  <c r="M23" i="15"/>
  <c r="H23" i="15"/>
  <c r="AL23" i="15" s="1"/>
  <c r="Q22" i="15"/>
  <c r="H22" i="15" s="1"/>
  <c r="AL22" i="15" s="1"/>
  <c r="M22" i="15"/>
  <c r="AE21" i="15"/>
  <c r="Q21" i="15"/>
  <c r="H21" i="15" s="1"/>
  <c r="AL21" i="15" s="1"/>
  <c r="M21" i="15"/>
  <c r="AF20" i="15"/>
  <c r="AN20" i="15" s="1"/>
  <c r="AE20" i="15"/>
  <c r="Q20" i="15"/>
  <c r="M20" i="15"/>
  <c r="H20" i="15"/>
  <c r="AL20" i="15" s="1"/>
  <c r="Q19" i="15"/>
  <c r="H19" i="15" s="1"/>
  <c r="AL19" i="15" s="1"/>
  <c r="M19" i="15"/>
  <c r="Q18" i="15"/>
  <c r="H18" i="15" s="1"/>
  <c r="AL18" i="15" s="1"/>
  <c r="M18" i="15"/>
  <c r="Q17" i="15"/>
  <c r="H17" i="15" s="1"/>
  <c r="AL17" i="15" s="1"/>
  <c r="M17" i="15"/>
  <c r="Q16" i="15"/>
  <c r="H16" i="15" s="1"/>
  <c r="AL16" i="15" s="1"/>
  <c r="M16" i="15"/>
  <c r="Q15" i="15"/>
  <c r="H15" i="15" s="1"/>
  <c r="AL15" i="15" s="1"/>
  <c r="M15" i="15"/>
  <c r="Q14" i="15"/>
  <c r="H14" i="15" s="1"/>
  <c r="AL14" i="15" s="1"/>
  <c r="M14" i="15"/>
  <c r="Q12" i="15"/>
  <c r="H12" i="15" s="1"/>
  <c r="AL12" i="15" s="1"/>
  <c r="M12" i="15"/>
  <c r="Q11" i="15"/>
  <c r="H11" i="15" s="1"/>
  <c r="AL11" i="15" s="1"/>
  <c r="M11" i="15"/>
  <c r="Q10" i="15"/>
  <c r="H10" i="15" s="1"/>
  <c r="AL10" i="15" s="1"/>
  <c r="M10" i="15"/>
  <c r="Q8" i="15"/>
  <c r="H8" i="15" s="1"/>
  <c r="AL8" i="15" s="1"/>
  <c r="M8" i="15"/>
  <c r="Q7" i="15"/>
  <c r="H7" i="15" s="1"/>
  <c r="AL7" i="15" s="1"/>
  <c r="M7" i="15"/>
  <c r="AJ6" i="15"/>
  <c r="Q6" i="15"/>
  <c r="H6" i="15" s="1"/>
  <c r="O6" i="15"/>
  <c r="M6" i="15"/>
  <c r="AJ3" i="15"/>
  <c r="AF33" i="15" l="1"/>
  <c r="AN33" i="15" s="1"/>
  <c r="AE52" i="15"/>
  <c r="AE92" i="15"/>
  <c r="AF40" i="15"/>
  <c r="AN40" i="15" s="1"/>
  <c r="AF76" i="15"/>
  <c r="AN76" i="15" s="1"/>
  <c r="AT64" i="16"/>
  <c r="AF73" i="15"/>
  <c r="AN73" i="15" s="1"/>
  <c r="AF34" i="15"/>
  <c r="AN34" i="15" s="1"/>
  <c r="AQ93" i="15"/>
  <c r="AT20" i="16"/>
  <c r="AE35" i="15"/>
  <c r="AH43" i="15"/>
  <c r="AO43" i="15" s="1"/>
  <c r="AT24" i="16"/>
  <c r="AT84" i="16"/>
  <c r="AU84" i="16" s="1"/>
  <c r="AV84" i="16" s="1"/>
  <c r="AW84" i="16" s="1"/>
  <c r="AT48" i="16"/>
  <c r="AU48" i="16" s="1"/>
  <c r="AT88" i="16"/>
  <c r="N6" i="15"/>
  <c r="P45" i="15"/>
  <c r="P44" i="15"/>
  <c r="P43" i="15"/>
  <c r="P42" i="15"/>
  <c r="I3" i="15"/>
  <c r="G42" i="15"/>
  <c r="AM42" i="15" s="1"/>
  <c r="G43" i="15"/>
  <c r="AM43" i="15" s="1"/>
  <c r="G44" i="15"/>
  <c r="AM44" i="15" s="1"/>
  <c r="G45" i="15"/>
  <c r="AM45" i="15" s="1"/>
  <c r="AU12" i="16"/>
  <c r="AV12" i="16" s="1"/>
  <c r="AW12" i="16" s="1"/>
  <c r="AT44" i="16"/>
  <c r="N5" i="16"/>
  <c r="G44" i="16"/>
  <c r="AM44" i="16" s="1"/>
  <c r="AF93" i="15"/>
  <c r="AN93" i="15" s="1"/>
  <c r="AF56" i="15"/>
  <c r="AN56" i="15" s="1"/>
  <c r="Y3" i="15"/>
  <c r="AF80" i="15"/>
  <c r="AN80" i="15" s="1"/>
  <c r="AF69" i="15"/>
  <c r="AN69" i="15" s="1"/>
  <c r="AF53" i="15"/>
  <c r="AN53" i="15" s="1"/>
  <c r="AF29" i="15"/>
  <c r="AN29" i="15" s="1"/>
  <c r="AT54" i="16"/>
  <c r="AU54" i="16" s="1"/>
  <c r="AS54" i="16"/>
  <c r="P13" i="15"/>
  <c r="G13" i="15" s="1"/>
  <c r="AM13" i="15" s="1"/>
  <c r="P12" i="15"/>
  <c r="G12" i="15" s="1"/>
  <c r="AM12" i="15" s="1"/>
  <c r="P11" i="15"/>
  <c r="G11" i="15" s="1"/>
  <c r="AM11" i="15" s="1"/>
  <c r="P10" i="15"/>
  <c r="G10" i="15" s="1"/>
  <c r="AM10" i="15" s="1"/>
  <c r="AU78" i="16"/>
  <c r="AV78" i="16" s="1"/>
  <c r="AW78" i="16" s="1"/>
  <c r="AP88" i="16"/>
  <c r="AS88" i="16" s="1"/>
  <c r="AP12" i="16"/>
  <c r="AQ12" i="16" s="1"/>
  <c r="AU16" i="16"/>
  <c r="AV16" i="16" s="1"/>
  <c r="AW16" i="16" s="1"/>
  <c r="AU57" i="16"/>
  <c r="AV57" i="16" s="1"/>
  <c r="AW57" i="16" s="1"/>
  <c r="AU77" i="16"/>
  <c r="AV77" i="16" s="1"/>
  <c r="AW77" i="16" s="1"/>
  <c r="AU58" i="16"/>
  <c r="AV58" i="16" s="1"/>
  <c r="AW58" i="16" s="1"/>
  <c r="AU79" i="16"/>
  <c r="AV79" i="16" s="1"/>
  <c r="AW79" i="16" s="1"/>
  <c r="AU59" i="16"/>
  <c r="AV59" i="16" s="1"/>
  <c r="AW59" i="16" s="1"/>
  <c r="AU19" i="16"/>
  <c r="AV19" i="16" s="1"/>
  <c r="AW19" i="16" s="1"/>
  <c r="AU83" i="16"/>
  <c r="AV83" i="16" s="1"/>
  <c r="AW83" i="16" s="1"/>
  <c r="AU80" i="16"/>
  <c r="AV80" i="16" s="1"/>
  <c r="AW80" i="16" s="1"/>
  <c r="AU56" i="16"/>
  <c r="AV56" i="16" s="1"/>
  <c r="AW56" i="16" s="1"/>
  <c r="AU17" i="16"/>
  <c r="AV17" i="16" s="1"/>
  <c r="AW17" i="16" s="1"/>
  <c r="AU81" i="16"/>
  <c r="AV81" i="16" s="1"/>
  <c r="AW81" i="16" s="1"/>
  <c r="AU76" i="16"/>
  <c r="AV76" i="16" s="1"/>
  <c r="AW76" i="16" s="1"/>
  <c r="AU18" i="16"/>
  <c r="AV18" i="16" s="1"/>
  <c r="AW18" i="16" s="1"/>
  <c r="AU82" i="16"/>
  <c r="AV82" i="16" s="1"/>
  <c r="AW82" i="16" s="1"/>
  <c r="AU60" i="16"/>
  <c r="AV60" i="16" s="1"/>
  <c r="AW60" i="16" s="1"/>
  <c r="AP36" i="16"/>
  <c r="AP40" i="16"/>
  <c r="AU40" i="16"/>
  <c r="AV40" i="16" s="1"/>
  <c r="AW40" i="16" s="1"/>
  <c r="AU36" i="16"/>
  <c r="AV36" i="16" s="1"/>
  <c r="AW36" i="16" s="1"/>
  <c r="AP60" i="16"/>
  <c r="AF22" i="15"/>
  <c r="AN22" i="15" s="1"/>
  <c r="AG9" i="15"/>
  <c r="AH9" i="15" s="1"/>
  <c r="AO9" i="15" s="1"/>
  <c r="F13" i="15"/>
  <c r="F9" i="15"/>
  <c r="N13" i="15"/>
  <c r="N9" i="15"/>
  <c r="P9" i="15"/>
  <c r="G9" i="15" s="1"/>
  <c r="AM9" i="15" s="1"/>
  <c r="AE10" i="15"/>
  <c r="AG13" i="15"/>
  <c r="AH13" i="15" s="1"/>
  <c r="AO13" i="15" s="1"/>
  <c r="AP44" i="16"/>
  <c r="AT11" i="16"/>
  <c r="AU11" i="16" s="1"/>
  <c r="AS11" i="16"/>
  <c r="AS74" i="16"/>
  <c r="AT74" i="16"/>
  <c r="AU74" i="16" s="1"/>
  <c r="AT75" i="16"/>
  <c r="AU75" i="16" s="1"/>
  <c r="AS75" i="16"/>
  <c r="AT53" i="16"/>
  <c r="AS53" i="16"/>
  <c r="AT70" i="16"/>
  <c r="AU70" i="16" s="1"/>
  <c r="AS70" i="16"/>
  <c r="AT33" i="16"/>
  <c r="AS33" i="16"/>
  <c r="AP64" i="16"/>
  <c r="AP24" i="16"/>
  <c r="G24" i="16"/>
  <c r="AM24" i="16" s="1"/>
  <c r="AT95" i="16"/>
  <c r="AU95" i="16" s="1"/>
  <c r="AS95" i="16"/>
  <c r="AT73" i="16"/>
  <c r="AS73" i="16"/>
  <c r="AT8" i="16"/>
  <c r="AU8" i="16" s="1"/>
  <c r="AS8" i="16"/>
  <c r="AS32" i="16"/>
  <c r="AT32" i="16"/>
  <c r="AU32" i="16" s="1"/>
  <c r="AT31" i="16"/>
  <c r="AU31" i="16" s="1"/>
  <c r="AS31" i="16"/>
  <c r="AP84" i="16"/>
  <c r="G20" i="16"/>
  <c r="AM20" i="16" s="1"/>
  <c r="AT55" i="16"/>
  <c r="AU55" i="16" s="1"/>
  <c r="AS55" i="16"/>
  <c r="AT35" i="16"/>
  <c r="AU35" i="16" s="1"/>
  <c r="AS35" i="16"/>
  <c r="AT69" i="16"/>
  <c r="AS69" i="16"/>
  <c r="AT30" i="16"/>
  <c r="AU30" i="16" s="1"/>
  <c r="AS30" i="16"/>
  <c r="AT72" i="16"/>
  <c r="AU72" i="16" s="1"/>
  <c r="AS72" i="16"/>
  <c r="AT28" i="16"/>
  <c r="AS28" i="16"/>
  <c r="AT9" i="16"/>
  <c r="AU9" i="16" s="1"/>
  <c r="AS9" i="16"/>
  <c r="AT10" i="16"/>
  <c r="AS10" i="16"/>
  <c r="AT68" i="16"/>
  <c r="AU68" i="16" s="1"/>
  <c r="AS68" i="16"/>
  <c r="AS93" i="16"/>
  <c r="AT93" i="16"/>
  <c r="AT29" i="16"/>
  <c r="AU29" i="16" s="1"/>
  <c r="AS29" i="16"/>
  <c r="AT94" i="16"/>
  <c r="AU94" i="16" s="1"/>
  <c r="AS94" i="16"/>
  <c r="AP48" i="16"/>
  <c r="AP20" i="16"/>
  <c r="G64" i="16"/>
  <c r="AM64" i="16" s="1"/>
  <c r="AT71" i="16"/>
  <c r="AU71" i="16" s="1"/>
  <c r="AS71" i="16"/>
  <c r="AT34" i="16"/>
  <c r="AS34" i="16"/>
  <c r="G88" i="16"/>
  <c r="AM88" i="16" s="1"/>
  <c r="AT92" i="16"/>
  <c r="AU92" i="16" s="1"/>
  <c r="AS92" i="16"/>
  <c r="AT52" i="16"/>
  <c r="AU52" i="16" s="1"/>
  <c r="AS52" i="16"/>
  <c r="AQ91" i="15"/>
  <c r="AP91" i="15"/>
  <c r="AQ77" i="15"/>
  <c r="AP77" i="15"/>
  <c r="AS77" i="15" s="1"/>
  <c r="AQ71" i="15"/>
  <c r="AP71" i="15"/>
  <c r="AQ52" i="15"/>
  <c r="AP52" i="15"/>
  <c r="AQ26" i="15"/>
  <c r="AP26" i="15"/>
  <c r="AP7" i="15"/>
  <c r="AQ7" i="15"/>
  <c r="AQ70" i="15"/>
  <c r="AP70" i="15"/>
  <c r="AQ57" i="15"/>
  <c r="AP57" i="15"/>
  <c r="AS57" i="15" s="1"/>
  <c r="AQ51" i="15"/>
  <c r="AP51" i="15"/>
  <c r="AQ32" i="15"/>
  <c r="AP32" i="15"/>
  <c r="AQ90" i="15"/>
  <c r="AP90" i="15"/>
  <c r="AP72" i="15"/>
  <c r="AQ72" i="15"/>
  <c r="AQ76" i="15"/>
  <c r="AP76" i="15"/>
  <c r="AS76" i="15" s="1"/>
  <c r="AQ69" i="15"/>
  <c r="AP69" i="15"/>
  <c r="AQ50" i="15"/>
  <c r="AP50" i="15"/>
  <c r="AQ31" i="15"/>
  <c r="AP31" i="15"/>
  <c r="AQ78" i="15"/>
  <c r="AP78" i="15"/>
  <c r="AS78" i="15" s="1"/>
  <c r="AQ33" i="15"/>
  <c r="AP33" i="15"/>
  <c r="AQ81" i="15"/>
  <c r="AP81" i="15"/>
  <c r="AS81" i="15" s="1"/>
  <c r="AQ75" i="15"/>
  <c r="AP75" i="15"/>
  <c r="AS75" i="15" s="1"/>
  <c r="AQ56" i="15"/>
  <c r="AP56" i="15"/>
  <c r="AS56" i="15" s="1"/>
  <c r="AQ30" i="15"/>
  <c r="AP30" i="15"/>
  <c r="AP17" i="15"/>
  <c r="AS17" i="15" s="1"/>
  <c r="AQ17" i="15"/>
  <c r="AQ74" i="15"/>
  <c r="AP74" i="15"/>
  <c r="AS74" i="15" s="1"/>
  <c r="AQ68" i="15"/>
  <c r="AP68" i="15"/>
  <c r="AP55" i="15"/>
  <c r="AS55" i="15" s="1"/>
  <c r="AQ55" i="15"/>
  <c r="AP29" i="15"/>
  <c r="AQ29" i="15"/>
  <c r="AP27" i="15"/>
  <c r="AQ27" i="15"/>
  <c r="AQ8" i="15"/>
  <c r="AP8" i="15"/>
  <c r="AQ6" i="15"/>
  <c r="AP6" i="15"/>
  <c r="AP93" i="15"/>
  <c r="AQ80" i="15"/>
  <c r="AP80" i="15"/>
  <c r="AS80" i="15" s="1"/>
  <c r="AQ73" i="15"/>
  <c r="AP73" i="15"/>
  <c r="AP67" i="15"/>
  <c r="AQ67" i="15"/>
  <c r="AQ54" i="15"/>
  <c r="AP54" i="15"/>
  <c r="AS54" i="15" s="1"/>
  <c r="AQ16" i="15"/>
  <c r="AP16" i="15"/>
  <c r="AS16" i="15" s="1"/>
  <c r="AQ92" i="15"/>
  <c r="AP92" i="15"/>
  <c r="AP14" i="15"/>
  <c r="AS14" i="15" s="1"/>
  <c r="AQ14" i="15"/>
  <c r="AQ79" i="15"/>
  <c r="AP79" i="15"/>
  <c r="AS79" i="15" s="1"/>
  <c r="AQ66" i="15"/>
  <c r="AP66" i="15"/>
  <c r="AP53" i="15"/>
  <c r="AQ53" i="15"/>
  <c r="AQ28" i="15"/>
  <c r="AP28" i="15"/>
  <c r="AQ15" i="15"/>
  <c r="AP15" i="15"/>
  <c r="AS15" i="15" s="1"/>
  <c r="P22" i="15"/>
  <c r="P25" i="15"/>
  <c r="G25" i="15" s="1"/>
  <c r="AM25" i="15" s="1"/>
  <c r="P24" i="15"/>
  <c r="G24" i="15" s="1"/>
  <c r="AM24" i="15" s="1"/>
  <c r="P23" i="15"/>
  <c r="G23" i="15" s="1"/>
  <c r="AM23" i="15" s="1"/>
  <c r="P67" i="15"/>
  <c r="G67" i="15" s="1"/>
  <c r="AM67" i="15" s="1"/>
  <c r="P66" i="15"/>
  <c r="G66" i="15" s="1"/>
  <c r="AM66" i="15" s="1"/>
  <c r="P68" i="15"/>
  <c r="G68" i="15" s="1"/>
  <c r="AM68" i="15" s="1"/>
  <c r="P69" i="15"/>
  <c r="G69" i="15" s="1"/>
  <c r="AM69" i="15" s="1"/>
  <c r="P35" i="15"/>
  <c r="G35" i="15" s="1"/>
  <c r="AM35" i="15" s="1"/>
  <c r="P34" i="15"/>
  <c r="G34" i="15" s="1"/>
  <c r="AM34" i="15" s="1"/>
  <c r="P36" i="15"/>
  <c r="G36" i="15" s="1"/>
  <c r="AM36" i="15" s="1"/>
  <c r="P37" i="15"/>
  <c r="G37" i="15" s="1"/>
  <c r="AM37" i="15" s="1"/>
  <c r="P86" i="15"/>
  <c r="P89" i="15"/>
  <c r="G89" i="15" s="1"/>
  <c r="AM89" i="15" s="1"/>
  <c r="P87" i="15"/>
  <c r="G87" i="15" s="1"/>
  <c r="AM87" i="15" s="1"/>
  <c r="P88" i="15"/>
  <c r="G88" i="15" s="1"/>
  <c r="AM88" i="15" s="1"/>
  <c r="P80" i="15"/>
  <c r="G80" i="15" s="1"/>
  <c r="AM80" i="15" s="1"/>
  <c r="P79" i="15"/>
  <c r="G79" i="15" s="1"/>
  <c r="AM79" i="15" s="1"/>
  <c r="P78" i="15"/>
  <c r="G78" i="15" s="1"/>
  <c r="AM78" i="15" s="1"/>
  <c r="P81" i="15"/>
  <c r="G81" i="15" s="1"/>
  <c r="AM81" i="15" s="1"/>
  <c r="P48" i="15"/>
  <c r="P47" i="15"/>
  <c r="P46" i="15"/>
  <c r="P49" i="15"/>
  <c r="P16" i="15"/>
  <c r="G16" i="15" s="1"/>
  <c r="AM16" i="15" s="1"/>
  <c r="P15" i="15"/>
  <c r="G15" i="15" s="1"/>
  <c r="AM15" i="15" s="1"/>
  <c r="P14" i="15"/>
  <c r="G14" i="15" s="1"/>
  <c r="AM14" i="15" s="1"/>
  <c r="P17" i="15"/>
  <c r="G17" i="15" s="1"/>
  <c r="AM17" i="15" s="1"/>
  <c r="P54" i="15"/>
  <c r="G54" i="15" s="1"/>
  <c r="AM54" i="15" s="1"/>
  <c r="P57" i="15"/>
  <c r="G57" i="15" s="1"/>
  <c r="AM57" i="15" s="1"/>
  <c r="P56" i="15"/>
  <c r="G56" i="15" s="1"/>
  <c r="AM56" i="15" s="1"/>
  <c r="P55" i="15"/>
  <c r="G55" i="15" s="1"/>
  <c r="AM55" i="15" s="1"/>
  <c r="P60" i="15"/>
  <c r="G60" i="15" s="1"/>
  <c r="AM60" i="15" s="1"/>
  <c r="P59" i="15"/>
  <c r="G59" i="15" s="1"/>
  <c r="AM59" i="15" s="1"/>
  <c r="P58" i="15"/>
  <c r="G58" i="15" s="1"/>
  <c r="AM58" i="15" s="1"/>
  <c r="P61" i="15"/>
  <c r="G61" i="15" s="1"/>
  <c r="AM61" i="15" s="1"/>
  <c r="P29" i="15"/>
  <c r="G29" i="15" s="1"/>
  <c r="AM29" i="15" s="1"/>
  <c r="P28" i="15"/>
  <c r="G28" i="15" s="1"/>
  <c r="AM28" i="15" s="1"/>
  <c r="P27" i="15"/>
  <c r="G27" i="15" s="1"/>
  <c r="AM27" i="15" s="1"/>
  <c r="P26" i="15"/>
  <c r="G26" i="15" s="1"/>
  <c r="AM26" i="15" s="1"/>
  <c r="P8" i="15"/>
  <c r="G8" i="15" s="1"/>
  <c r="AM8" i="15" s="1"/>
  <c r="P7" i="15"/>
  <c r="G7" i="15" s="1"/>
  <c r="AM7" i="15" s="1"/>
  <c r="P6" i="15"/>
  <c r="G6" i="15" s="1"/>
  <c r="AM6" i="15" s="1"/>
  <c r="P73" i="15"/>
  <c r="G73" i="15" s="1"/>
  <c r="AM73" i="15" s="1"/>
  <c r="P72" i="15"/>
  <c r="G72" i="15" s="1"/>
  <c r="AM72" i="15" s="1"/>
  <c r="P71" i="15"/>
  <c r="G71" i="15" s="1"/>
  <c r="AM71" i="15" s="1"/>
  <c r="P70" i="15"/>
  <c r="G70" i="15" s="1"/>
  <c r="AM70" i="15" s="1"/>
  <c r="P41" i="15"/>
  <c r="G41" i="15" s="1"/>
  <c r="AM41" i="15" s="1"/>
  <c r="P40" i="15"/>
  <c r="G40" i="15" s="1"/>
  <c r="AM40" i="15" s="1"/>
  <c r="P39" i="15"/>
  <c r="G39" i="15" s="1"/>
  <c r="AM39" i="15" s="1"/>
  <c r="P38" i="15"/>
  <c r="G38" i="15" s="1"/>
  <c r="AM38" i="15" s="1"/>
  <c r="P93" i="15"/>
  <c r="G93" i="15" s="1"/>
  <c r="AM93" i="15" s="1"/>
  <c r="P92" i="15"/>
  <c r="G92" i="15" s="1"/>
  <c r="AM92" i="15" s="1"/>
  <c r="P91" i="15"/>
  <c r="G91" i="15" s="1"/>
  <c r="AM91" i="15" s="1"/>
  <c r="P90" i="15"/>
  <c r="G90" i="15" s="1"/>
  <c r="AM90" i="15" s="1"/>
  <c r="P53" i="15"/>
  <c r="G53" i="15" s="1"/>
  <c r="AM53" i="15" s="1"/>
  <c r="P52" i="15"/>
  <c r="G52" i="15" s="1"/>
  <c r="AM52" i="15" s="1"/>
  <c r="P51" i="15"/>
  <c r="G51" i="15" s="1"/>
  <c r="AM51" i="15" s="1"/>
  <c r="P50" i="15"/>
  <c r="G50" i="15" s="1"/>
  <c r="AM50" i="15" s="1"/>
  <c r="P21" i="15"/>
  <c r="G21" i="15" s="1"/>
  <c r="AM21" i="15" s="1"/>
  <c r="P20" i="15"/>
  <c r="G20" i="15" s="1"/>
  <c r="AM20" i="15" s="1"/>
  <c r="P19" i="15"/>
  <c r="G19" i="15" s="1"/>
  <c r="AM19" i="15" s="1"/>
  <c r="P18" i="15"/>
  <c r="P65" i="15"/>
  <c r="G65" i="15" s="1"/>
  <c r="AM65" i="15" s="1"/>
  <c r="P62" i="15"/>
  <c r="P64" i="15"/>
  <c r="P63" i="15"/>
  <c r="G63" i="15" s="1"/>
  <c r="AM63" i="15" s="1"/>
  <c r="P33" i="15"/>
  <c r="G33" i="15" s="1"/>
  <c r="AM33" i="15" s="1"/>
  <c r="P30" i="15"/>
  <c r="G30" i="15" s="1"/>
  <c r="AM30" i="15" s="1"/>
  <c r="P32" i="15"/>
  <c r="G32" i="15" s="1"/>
  <c r="AM32" i="15" s="1"/>
  <c r="P31" i="15"/>
  <c r="G31" i="15" s="1"/>
  <c r="AM31" i="15" s="1"/>
  <c r="P77" i="15"/>
  <c r="G77" i="15" s="1"/>
  <c r="AM77" i="15" s="1"/>
  <c r="P75" i="15"/>
  <c r="G75" i="15" s="1"/>
  <c r="AM75" i="15" s="1"/>
  <c r="P74" i="15"/>
  <c r="G74" i="15" s="1"/>
  <c r="AM74" i="15" s="1"/>
  <c r="P76" i="15"/>
  <c r="G76" i="15" s="1"/>
  <c r="AM76" i="15" s="1"/>
  <c r="AP5" i="16"/>
  <c r="AS5" i="16" s="1"/>
  <c r="X67" i="15"/>
  <c r="AE67" i="15"/>
  <c r="AE5" i="16"/>
  <c r="AF79" i="15"/>
  <c r="AN79" i="15" s="1"/>
  <c r="X90" i="15"/>
  <c r="X87" i="15"/>
  <c r="X40" i="15"/>
  <c r="X58" i="15"/>
  <c r="X45" i="15"/>
  <c r="X42" i="15"/>
  <c r="X64" i="15"/>
  <c r="X54" i="15"/>
  <c r="X51" i="15"/>
  <c r="X41" i="15"/>
  <c r="X25" i="15"/>
  <c r="X22" i="15"/>
  <c r="X19" i="15"/>
  <c r="X16" i="15"/>
  <c r="X76" i="15"/>
  <c r="X66" i="15"/>
  <c r="X65" i="15"/>
  <c r="AG22" i="15"/>
  <c r="AH22" i="15" s="1"/>
  <c r="AO22" i="15" s="1"/>
  <c r="AG86" i="15"/>
  <c r="AH86" i="15" s="1"/>
  <c r="AO86" i="15" s="1"/>
  <c r="X33" i="15"/>
  <c r="X27" i="15"/>
  <c r="X24" i="15"/>
  <c r="X17" i="15"/>
  <c r="AG16" i="15"/>
  <c r="AH16" i="15" s="1"/>
  <c r="AO16" i="15" s="1"/>
  <c r="AG87" i="15"/>
  <c r="AH87" i="15" s="1"/>
  <c r="AO87" i="15" s="1"/>
  <c r="AF66" i="15"/>
  <c r="AN66" i="15" s="1"/>
  <c r="X88" i="15"/>
  <c r="X8" i="15"/>
  <c r="X39" i="15"/>
  <c r="X26" i="15"/>
  <c r="X23" i="15"/>
  <c r="X20" i="15"/>
  <c r="AD3" i="15"/>
  <c r="AE3" i="15" s="1"/>
  <c r="AE15" i="15"/>
  <c r="AF26" i="15"/>
  <c r="AN26" i="15" s="1"/>
  <c r="AG15" i="15"/>
  <c r="AH15" i="15" s="1"/>
  <c r="AO15" i="15" s="1"/>
  <c r="AG29" i="15"/>
  <c r="AH29" i="15" s="1"/>
  <c r="AO29" i="15" s="1"/>
  <c r="AE50" i="15"/>
  <c r="AG48" i="15"/>
  <c r="AH48" i="15" s="1"/>
  <c r="AO48" i="15" s="1"/>
  <c r="X75" i="15"/>
  <c r="X72" i="15"/>
  <c r="X63" i="15"/>
  <c r="X53" i="15"/>
  <c r="X50" i="15"/>
  <c r="X38" i="15"/>
  <c r="X35" i="15"/>
  <c r="AQ5" i="16"/>
  <c r="AG6" i="15"/>
  <c r="AG8" i="15"/>
  <c r="AH8" i="15" s="1"/>
  <c r="AO8" i="15" s="1"/>
  <c r="AG36" i="15"/>
  <c r="AH36" i="15" s="1"/>
  <c r="AO36" i="15" s="1"/>
  <c r="X77" i="15"/>
  <c r="X74" i="15"/>
  <c r="X71" i="15"/>
  <c r="X62" i="15"/>
  <c r="X59" i="15"/>
  <c r="X49" i="15"/>
  <c r="X46" i="15"/>
  <c r="X37" i="15"/>
  <c r="AG21" i="15"/>
  <c r="AH21" i="15" s="1"/>
  <c r="AO21" i="15" s="1"/>
  <c r="AG68" i="15"/>
  <c r="AH68" i="15" s="1"/>
  <c r="AO68" i="15" s="1"/>
  <c r="AG42" i="15"/>
  <c r="AH42" i="15" s="1"/>
  <c r="AO42" i="15" s="1"/>
  <c r="X12" i="15"/>
  <c r="X89" i="15"/>
  <c r="X86" i="15"/>
  <c r="X28" i="15"/>
  <c r="G64" i="15"/>
  <c r="AM64" i="15" s="1"/>
  <c r="AE28" i="15"/>
  <c r="AG23" i="15"/>
  <c r="AH23" i="15" s="1"/>
  <c r="AO23" i="15" s="1"/>
  <c r="AE87" i="15"/>
  <c r="AG79" i="15"/>
  <c r="AH79" i="15" s="1"/>
  <c r="AO79" i="15" s="1"/>
  <c r="X92" i="15"/>
  <c r="X85" i="15"/>
  <c r="X80" i="15"/>
  <c r="X73" i="15"/>
  <c r="X61" i="15"/>
  <c r="X52" i="15"/>
  <c r="AE68" i="15"/>
  <c r="X91" i="15"/>
  <c r="X48" i="15"/>
  <c r="AG7" i="15"/>
  <c r="AH7" i="15" s="1"/>
  <c r="AO7" i="15" s="1"/>
  <c r="AF70" i="15"/>
  <c r="AN70" i="15" s="1"/>
  <c r="AF51" i="15"/>
  <c r="AN51" i="15" s="1"/>
  <c r="X93" i="15"/>
  <c r="AG17" i="15"/>
  <c r="AH17" i="15" s="1"/>
  <c r="AO17" i="15" s="1"/>
  <c r="AG24" i="15"/>
  <c r="AH24" i="15" s="1"/>
  <c r="AO24" i="15" s="1"/>
  <c r="AG35" i="15"/>
  <c r="AH35" i="15" s="1"/>
  <c r="AO35" i="15" s="1"/>
  <c r="AG67" i="15"/>
  <c r="AH67" i="15" s="1"/>
  <c r="AO67" i="15" s="1"/>
  <c r="AE74" i="15"/>
  <c r="AG53" i="15"/>
  <c r="AH53" i="15" s="1"/>
  <c r="AO53" i="15" s="1"/>
  <c r="AG47" i="15"/>
  <c r="AH47" i="15" s="1"/>
  <c r="AO47" i="15" s="1"/>
  <c r="AG45" i="15"/>
  <c r="AH45" i="15" s="1"/>
  <c r="AO45" i="15" s="1"/>
  <c r="AE30" i="15"/>
  <c r="AG18" i="15"/>
  <c r="AH18" i="15" s="1"/>
  <c r="AO18" i="15" s="1"/>
  <c r="F15" i="15"/>
  <c r="F21" i="15"/>
  <c r="F28" i="15"/>
  <c r="F34" i="15"/>
  <c r="F47" i="15"/>
  <c r="F53" i="15"/>
  <c r="F60" i="15"/>
  <c r="F66" i="15"/>
  <c r="F79" i="15"/>
  <c r="F85" i="15"/>
  <c r="F92" i="15"/>
  <c r="F16" i="15"/>
  <c r="F22" i="15"/>
  <c r="F35" i="15"/>
  <c r="F41" i="15"/>
  <c r="F48" i="15"/>
  <c r="F54" i="15"/>
  <c r="F67" i="15"/>
  <c r="F73" i="15"/>
  <c r="F80" i="15"/>
  <c r="F86" i="15"/>
  <c r="F10" i="15"/>
  <c r="F23" i="15"/>
  <c r="F29" i="15"/>
  <c r="F36" i="15"/>
  <c r="F42" i="15"/>
  <c r="F55" i="15"/>
  <c r="F61" i="15"/>
  <c r="F68" i="15"/>
  <c r="F74" i="15"/>
  <c r="F87" i="15"/>
  <c r="F93" i="15"/>
  <c r="F11" i="15"/>
  <c r="F17" i="15"/>
  <c r="F24" i="15"/>
  <c r="F30" i="15"/>
  <c r="F43" i="15"/>
  <c r="F49" i="15"/>
  <c r="F56" i="15"/>
  <c r="F62" i="15"/>
  <c r="F75" i="15"/>
  <c r="F81" i="15"/>
  <c r="F88" i="15"/>
  <c r="F6" i="15"/>
  <c r="F14" i="15"/>
  <c r="F12" i="15"/>
  <c r="F18" i="15"/>
  <c r="F31" i="15"/>
  <c r="F37" i="15"/>
  <c r="F44" i="15"/>
  <c r="F50" i="15"/>
  <c r="F63" i="15"/>
  <c r="F69" i="15"/>
  <c r="F76" i="15"/>
  <c r="F82" i="15"/>
  <c r="F33" i="15"/>
  <c r="F46" i="15"/>
  <c r="F59" i="15"/>
  <c r="F78" i="15"/>
  <c r="F19" i="15"/>
  <c r="F25" i="15"/>
  <c r="F32" i="15"/>
  <c r="F38" i="15"/>
  <c r="F51" i="15"/>
  <c r="F57" i="15"/>
  <c r="F64" i="15"/>
  <c r="F70" i="15"/>
  <c r="F83" i="15"/>
  <c r="F89" i="15"/>
  <c r="F8" i="15"/>
  <c r="F40" i="15"/>
  <c r="F65" i="15"/>
  <c r="F91" i="15"/>
  <c r="F7" i="15"/>
  <c r="F20" i="15"/>
  <c r="F26" i="15"/>
  <c r="F39" i="15"/>
  <c r="F45" i="15"/>
  <c r="F52" i="15"/>
  <c r="F58" i="15"/>
  <c r="F71" i="15"/>
  <c r="F77" i="15"/>
  <c r="F84" i="15"/>
  <c r="F90" i="15"/>
  <c r="F27" i="15"/>
  <c r="F72" i="15"/>
  <c r="AG10" i="15"/>
  <c r="AH10" i="15" s="1"/>
  <c r="AO10" i="15" s="1"/>
  <c r="AG19" i="15"/>
  <c r="AH19" i="15" s="1"/>
  <c r="AO19" i="15" s="1"/>
  <c r="AG25" i="15"/>
  <c r="AH25" i="15" s="1"/>
  <c r="AO25" i="15" s="1"/>
  <c r="AG41" i="15"/>
  <c r="AH41" i="15" s="1"/>
  <c r="AO41" i="15" s="1"/>
  <c r="AG73" i="15"/>
  <c r="AH73" i="15" s="1"/>
  <c r="AO73" i="15" s="1"/>
  <c r="AG78" i="15"/>
  <c r="AH78" i="15" s="1"/>
  <c r="AO78" i="15" s="1"/>
  <c r="AG57" i="15"/>
  <c r="AH57" i="15" s="1"/>
  <c r="AO57" i="15" s="1"/>
  <c r="AF32" i="15"/>
  <c r="AN32" i="15" s="1"/>
  <c r="X78" i="15"/>
  <c r="AG74" i="15"/>
  <c r="AH74" i="15" s="1"/>
  <c r="AO74" i="15" s="1"/>
  <c r="AG11" i="15"/>
  <c r="AH11" i="15" s="1"/>
  <c r="AO11" i="15" s="1"/>
  <c r="AG20" i="15"/>
  <c r="AH20" i="15" s="1"/>
  <c r="AO20" i="15" s="1"/>
  <c r="AG26" i="15"/>
  <c r="AH26" i="15" s="1"/>
  <c r="AO26" i="15" s="1"/>
  <c r="AG80" i="15"/>
  <c r="AH80" i="15" s="1"/>
  <c r="AO80" i="15" s="1"/>
  <c r="AG89" i="15"/>
  <c r="AH89" i="15" s="1"/>
  <c r="AO89" i="15" s="1"/>
  <c r="AE55" i="15"/>
  <c r="X84" i="15"/>
  <c r="AG12" i="15"/>
  <c r="AH12" i="15" s="1"/>
  <c r="AO12" i="15" s="1"/>
  <c r="AG14" i="15"/>
  <c r="AH14" i="15" s="1"/>
  <c r="AO14" i="15" s="1"/>
  <c r="AG27" i="15"/>
  <c r="AH27" i="15" s="1"/>
  <c r="AO27" i="15" s="1"/>
  <c r="AG85" i="15"/>
  <c r="AG28" i="15"/>
  <c r="AH28" i="15" s="1"/>
  <c r="AO28" i="15" s="1"/>
  <c r="AG54" i="15"/>
  <c r="AH54" i="15" s="1"/>
  <c r="AO54" i="15" s="1"/>
  <c r="AE62" i="15"/>
  <c r="AF54" i="15"/>
  <c r="AN54" i="15" s="1"/>
  <c r="AF31" i="15"/>
  <c r="AN31" i="15" s="1"/>
  <c r="AG55" i="15"/>
  <c r="AH55" i="15" s="1"/>
  <c r="AO55" i="15" s="1"/>
  <c r="AE75" i="15"/>
  <c r="AF38" i="15"/>
  <c r="AN38" i="15" s="1"/>
  <c r="X10" i="15"/>
  <c r="X7" i="15"/>
  <c r="X82" i="15"/>
  <c r="X79" i="15"/>
  <c r="X55" i="15"/>
  <c r="X47" i="15"/>
  <c r="X36" i="15"/>
  <c r="X31" i="15"/>
  <c r="X14" i="15"/>
  <c r="X81" i="15"/>
  <c r="X68" i="15"/>
  <c r="X60" i="15"/>
  <c r="X57" i="15"/>
  <c r="X44" i="15"/>
  <c r="X30" i="15"/>
  <c r="X11" i="15"/>
  <c r="X70" i="15"/>
  <c r="X43" i="15"/>
  <c r="X29" i="15"/>
  <c r="X21" i="15"/>
  <c r="X18" i="15"/>
  <c r="X83" i="15"/>
  <c r="X69" i="15"/>
  <c r="X56" i="15"/>
  <c r="X34" i="15"/>
  <c r="X32" i="15"/>
  <c r="X15" i="15"/>
  <c r="AG5" i="16"/>
  <c r="AH5" i="16" s="1"/>
  <c r="P5" i="16"/>
  <c r="G5" i="16" s="1"/>
  <c r="AG61" i="15"/>
  <c r="AH61" i="15" s="1"/>
  <c r="AO61" i="15" s="1"/>
  <c r="AG30" i="15"/>
  <c r="AH30" i="15" s="1"/>
  <c r="AO30" i="15" s="1"/>
  <c r="AG43" i="15"/>
  <c r="AG49" i="15"/>
  <c r="AH49" i="15" s="1"/>
  <c r="AO49" i="15" s="1"/>
  <c r="AG56" i="15"/>
  <c r="AH56" i="15" s="1"/>
  <c r="AO56" i="15" s="1"/>
  <c r="AG62" i="15"/>
  <c r="AH62" i="15" s="1"/>
  <c r="AO62" i="15" s="1"/>
  <c r="AG75" i="15"/>
  <c r="AH75" i="15" s="1"/>
  <c r="AO75" i="15" s="1"/>
  <c r="AG81" i="15"/>
  <c r="AH81" i="15" s="1"/>
  <c r="AO81" i="15" s="1"/>
  <c r="AG88" i="15"/>
  <c r="AH88" i="15" s="1"/>
  <c r="AO88" i="15" s="1"/>
  <c r="AG31" i="15"/>
  <c r="AH31" i="15" s="1"/>
  <c r="AO31" i="15" s="1"/>
  <c r="AG37" i="15"/>
  <c r="AH37" i="15" s="1"/>
  <c r="AO37" i="15" s="1"/>
  <c r="AG44" i="15"/>
  <c r="AH44" i="15" s="1"/>
  <c r="AO44" i="15" s="1"/>
  <c r="AG50" i="15"/>
  <c r="AH50" i="15" s="1"/>
  <c r="AO50" i="15" s="1"/>
  <c r="AG63" i="15"/>
  <c r="AH63" i="15" s="1"/>
  <c r="AO63" i="15" s="1"/>
  <c r="AG69" i="15"/>
  <c r="AH69" i="15" s="1"/>
  <c r="AO69" i="15" s="1"/>
  <c r="AG76" i="15"/>
  <c r="AH76" i="15" s="1"/>
  <c r="AO76" i="15" s="1"/>
  <c r="AG82" i="15"/>
  <c r="AF91" i="15"/>
  <c r="AN91" i="15" s="1"/>
  <c r="AF78" i="15"/>
  <c r="AN78" i="15" s="1"/>
  <c r="AF72" i="15"/>
  <c r="AN72" i="15" s="1"/>
  <c r="AF59" i="15"/>
  <c r="AN59" i="15" s="1"/>
  <c r="AG93" i="15"/>
  <c r="AH93" i="15" s="1"/>
  <c r="AO93" i="15" s="1"/>
  <c r="AG32" i="15"/>
  <c r="AH32" i="15" s="1"/>
  <c r="AO32" i="15" s="1"/>
  <c r="AG38" i="15"/>
  <c r="AH38" i="15" s="1"/>
  <c r="AO38" i="15" s="1"/>
  <c r="AG51" i="15"/>
  <c r="AH51" i="15" s="1"/>
  <c r="AO51" i="15" s="1"/>
  <c r="AG64" i="15"/>
  <c r="AH64" i="15" s="1"/>
  <c r="AO64" i="15" s="1"/>
  <c r="AG70" i="15"/>
  <c r="AH70" i="15" s="1"/>
  <c r="AO70" i="15" s="1"/>
  <c r="AG83" i="15"/>
  <c r="AE78" i="15"/>
  <c r="AG39" i="15"/>
  <c r="AH39" i="15" s="1"/>
  <c r="AO39" i="15" s="1"/>
  <c r="AG52" i="15"/>
  <c r="AH52" i="15" s="1"/>
  <c r="AO52" i="15" s="1"/>
  <c r="AG58" i="15"/>
  <c r="AH58" i="15" s="1"/>
  <c r="AO58" i="15" s="1"/>
  <c r="AG71" i="15"/>
  <c r="AH71" i="15" s="1"/>
  <c r="AO71" i="15" s="1"/>
  <c r="AG77" i="15"/>
  <c r="AH77" i="15" s="1"/>
  <c r="AO77" i="15" s="1"/>
  <c r="AG84" i="15"/>
  <c r="AG90" i="15"/>
  <c r="AH90" i="15" s="1"/>
  <c r="AO90" i="15" s="1"/>
  <c r="AG33" i="15"/>
  <c r="AH33" i="15" s="1"/>
  <c r="AO33" i="15" s="1"/>
  <c r="AG40" i="15"/>
  <c r="AH40" i="15" s="1"/>
  <c r="AO40" i="15" s="1"/>
  <c r="AG46" i="15"/>
  <c r="AH46" i="15" s="1"/>
  <c r="AO46" i="15" s="1"/>
  <c r="AG59" i="15"/>
  <c r="AH59" i="15" s="1"/>
  <c r="AO59" i="15" s="1"/>
  <c r="AG65" i="15"/>
  <c r="AH65" i="15" s="1"/>
  <c r="AO65" i="15" s="1"/>
  <c r="AG72" i="15"/>
  <c r="AH72" i="15" s="1"/>
  <c r="AO72" i="15" s="1"/>
  <c r="AG91" i="15"/>
  <c r="AH91" i="15" s="1"/>
  <c r="AO91" i="15" s="1"/>
  <c r="AF90" i="15"/>
  <c r="AN90" i="15" s="1"/>
  <c r="AF71" i="15"/>
  <c r="AN71" i="15" s="1"/>
  <c r="AF58" i="15"/>
  <c r="AN58" i="15" s="1"/>
  <c r="AF39" i="15"/>
  <c r="AN39" i="15" s="1"/>
  <c r="AG34" i="15"/>
  <c r="AH34" i="15" s="1"/>
  <c r="AO34" i="15" s="1"/>
  <c r="AG60" i="15"/>
  <c r="AH60" i="15" s="1"/>
  <c r="AO60" i="15" s="1"/>
  <c r="AG66" i="15"/>
  <c r="AH66" i="15" s="1"/>
  <c r="AO66" i="15" s="1"/>
  <c r="AG92" i="15"/>
  <c r="AH92" i="15" s="1"/>
  <c r="AO92" i="15" s="1"/>
  <c r="N60" i="15"/>
  <c r="N41" i="15"/>
  <c r="N62" i="15"/>
  <c r="N56" i="15"/>
  <c r="N22" i="15"/>
  <c r="N11" i="15"/>
  <c r="N79" i="15"/>
  <c r="N68" i="15"/>
  <c r="N49" i="15"/>
  <c r="N21" i="15"/>
  <c r="N80" i="15"/>
  <c r="N88" i="15"/>
  <c r="N73" i="15"/>
  <c r="N24" i="15"/>
  <c r="N47" i="15"/>
  <c r="N85" i="15"/>
  <c r="N53" i="15"/>
  <c r="N54" i="15"/>
  <c r="N43" i="15"/>
  <c r="N75" i="15"/>
  <c r="N15" i="15"/>
  <c r="N30" i="15"/>
  <c r="N48" i="15"/>
  <c r="N66" i="15"/>
  <c r="N81" i="15"/>
  <c r="N93" i="15"/>
  <c r="N61" i="15"/>
  <c r="N29" i="15"/>
  <c r="N16" i="15"/>
  <c r="N34" i="15"/>
  <c r="N67" i="15"/>
  <c r="N91" i="15"/>
  <c r="AR3" i="15"/>
  <c r="N17" i="15"/>
  <c r="N35" i="15"/>
  <c r="N86" i="15"/>
  <c r="N87" i="15"/>
  <c r="N74" i="15"/>
  <c r="N72" i="15"/>
  <c r="N42" i="15"/>
  <c r="N10" i="15"/>
  <c r="M3" i="15"/>
  <c r="N92" i="15"/>
  <c r="N77" i="15"/>
  <c r="N65" i="15"/>
  <c r="N45" i="15"/>
  <c r="N33" i="15"/>
  <c r="N12" i="15"/>
  <c r="N28" i="15"/>
  <c r="AL6" i="15"/>
  <c r="N18" i="15"/>
  <c r="N31" i="15"/>
  <c r="N37" i="15"/>
  <c r="N44" i="15"/>
  <c r="N50" i="15"/>
  <c r="N63" i="15"/>
  <c r="N69" i="15"/>
  <c r="N76" i="15"/>
  <c r="N82" i="15"/>
  <c r="N19" i="15"/>
  <c r="N25" i="15"/>
  <c r="N32" i="15"/>
  <c r="N38" i="15"/>
  <c r="N51" i="15"/>
  <c r="N57" i="15"/>
  <c r="N64" i="15"/>
  <c r="N70" i="15"/>
  <c r="N83" i="15"/>
  <c r="N89" i="15"/>
  <c r="N7" i="15"/>
  <c r="N20" i="15"/>
  <c r="N26" i="15"/>
  <c r="N39" i="15"/>
  <c r="N52" i="15"/>
  <c r="N58" i="15"/>
  <c r="N71" i="15"/>
  <c r="N84" i="15"/>
  <c r="N90" i="15"/>
  <c r="N8" i="15"/>
  <c r="N14" i="15"/>
  <c r="N27" i="15"/>
  <c r="N40" i="15"/>
  <c r="N46" i="15"/>
  <c r="N59" i="15"/>
  <c r="N78" i="15"/>
  <c r="N23" i="15"/>
  <c r="N36" i="15"/>
  <c r="N55" i="15"/>
  <c r="AF10" i="15"/>
  <c r="AN10" i="15" s="1"/>
  <c r="AF11" i="15"/>
  <c r="AN11" i="15" s="1"/>
  <c r="AF14" i="15"/>
  <c r="AN14" i="15" s="1"/>
  <c r="AF18" i="15"/>
  <c r="AN18" i="15" s="1"/>
  <c r="AF8" i="15"/>
  <c r="AN8" i="15" s="1"/>
  <c r="AF7" i="15"/>
  <c r="AN7" i="15" s="1"/>
  <c r="AF12" i="15"/>
  <c r="AN12" i="15" s="1"/>
  <c r="AF16" i="15"/>
  <c r="AN16" i="15" s="1"/>
  <c r="AF6" i="15"/>
  <c r="AN6" i="15" s="1"/>
  <c r="AF15" i="15"/>
  <c r="AN15" i="15" s="1"/>
  <c r="O3" i="15"/>
  <c r="AF19" i="15"/>
  <c r="AN19" i="15" s="1"/>
  <c r="AF21" i="15"/>
  <c r="AN21" i="15" s="1"/>
  <c r="AF17" i="15"/>
  <c r="AN17" i="15" s="1"/>
  <c r="AF27" i="15"/>
  <c r="AN27" i="15" s="1"/>
  <c r="AE6" i="15"/>
  <c r="AE16" i="15"/>
  <c r="AE19" i="15"/>
  <c r="AT18" i="15" l="1"/>
  <c r="AT62" i="15"/>
  <c r="AU88" i="16"/>
  <c r="AU44" i="16"/>
  <c r="AV44" i="16" s="1"/>
  <c r="AW44" i="16" s="1"/>
  <c r="AT22" i="15"/>
  <c r="AT46" i="15"/>
  <c r="AT82" i="15"/>
  <c r="AU82" i="15" s="1"/>
  <c r="AV82" i="15" s="1"/>
  <c r="AW82" i="15" s="1"/>
  <c r="AT86" i="15"/>
  <c r="AT42" i="15"/>
  <c r="AU42" i="15" s="1"/>
  <c r="AV42" i="15" s="1"/>
  <c r="AW42" i="15" s="1"/>
  <c r="N3" i="15"/>
  <c r="AT52" i="15"/>
  <c r="AU52" i="15" s="1"/>
  <c r="AS52" i="15"/>
  <c r="AG3" i="15"/>
  <c r="AH3" i="15" s="1"/>
  <c r="AP10" i="15"/>
  <c r="AQ10" i="15" s="1"/>
  <c r="AQ44" i="16"/>
  <c r="AS44" i="16"/>
  <c r="AV54" i="16"/>
  <c r="AW54" i="16" s="1"/>
  <c r="AS12" i="16"/>
  <c r="AQ88" i="16"/>
  <c r="AV11" i="16"/>
  <c r="AW11" i="16" s="1"/>
  <c r="AV95" i="16"/>
  <c r="AW95" i="16" s="1"/>
  <c r="AU64" i="16"/>
  <c r="AV64" i="16" s="1"/>
  <c r="AW64" i="16" s="1"/>
  <c r="AV32" i="16"/>
  <c r="AW32" i="16" s="1"/>
  <c r="AV29" i="16"/>
  <c r="AW29" i="16" s="1"/>
  <c r="AU20" i="16"/>
  <c r="AV20" i="16" s="1"/>
  <c r="AW20" i="16" s="1"/>
  <c r="AV48" i="16"/>
  <c r="AW48" i="16" s="1"/>
  <c r="AV88" i="16"/>
  <c r="AW88" i="16" s="1"/>
  <c r="AV35" i="16"/>
  <c r="AW35" i="16" s="1"/>
  <c r="AQ60" i="16"/>
  <c r="AS60" i="16"/>
  <c r="AU24" i="16"/>
  <c r="AV24" i="16" s="1"/>
  <c r="AW24" i="16" s="1"/>
  <c r="AV30" i="16"/>
  <c r="AW30" i="16" s="1"/>
  <c r="AQ40" i="16"/>
  <c r="AS40" i="16"/>
  <c r="AQ36" i="16"/>
  <c r="AS36" i="16"/>
  <c r="AV74" i="16"/>
  <c r="AW74" i="16" s="1"/>
  <c r="AP62" i="15"/>
  <c r="AQ62" i="15" s="1"/>
  <c r="AU9" i="15"/>
  <c r="AV9" i="15" s="1"/>
  <c r="AW9" i="15" s="1"/>
  <c r="AU74" i="15"/>
  <c r="AV74" i="15" s="1"/>
  <c r="AW74" i="15" s="1"/>
  <c r="AU54" i="15"/>
  <c r="AV54" i="15" s="1"/>
  <c r="AW54" i="15" s="1"/>
  <c r="AU10" i="15"/>
  <c r="AV10" i="15" s="1"/>
  <c r="AW10" i="15" s="1"/>
  <c r="AU75" i="15"/>
  <c r="AV75" i="15" s="1"/>
  <c r="AW75" i="15" s="1"/>
  <c r="AU77" i="15"/>
  <c r="AV77" i="15" s="1"/>
  <c r="AW77" i="15" s="1"/>
  <c r="AU17" i="15"/>
  <c r="AV17" i="15" s="1"/>
  <c r="AW17" i="15" s="1"/>
  <c r="AU14" i="15"/>
  <c r="AP18" i="15"/>
  <c r="AQ18" i="15" s="1"/>
  <c r="AU55" i="15"/>
  <c r="AV55" i="15" s="1"/>
  <c r="AW55" i="15" s="1"/>
  <c r="AU15" i="15"/>
  <c r="AV15" i="15" s="1"/>
  <c r="AW15" i="15" s="1"/>
  <c r="AU81" i="15"/>
  <c r="AV81" i="15" s="1"/>
  <c r="AW81" i="15" s="1"/>
  <c r="AU16" i="15"/>
  <c r="AV16" i="15" s="1"/>
  <c r="AW16" i="15" s="1"/>
  <c r="AU78" i="15"/>
  <c r="AV78" i="15" s="1"/>
  <c r="AW78" i="15" s="1"/>
  <c r="AU56" i="15"/>
  <c r="AV56" i="15" s="1"/>
  <c r="AW56" i="15" s="1"/>
  <c r="AU76" i="15"/>
  <c r="AV76" i="15" s="1"/>
  <c r="AW76" i="15" s="1"/>
  <c r="AU79" i="15"/>
  <c r="AV79" i="15" s="1"/>
  <c r="AW79" i="15" s="1"/>
  <c r="AU57" i="15"/>
  <c r="AV57" i="15" s="1"/>
  <c r="AW57" i="15" s="1"/>
  <c r="AU80" i="15"/>
  <c r="AV80" i="15" s="1"/>
  <c r="AW80" i="15" s="1"/>
  <c r="AP82" i="15"/>
  <c r="AQ82" i="15" s="1"/>
  <c r="AP58" i="15"/>
  <c r="AP38" i="15"/>
  <c r="AU38" i="15"/>
  <c r="AV38" i="15" s="1"/>
  <c r="AW38" i="15" s="1"/>
  <c r="AP34" i="15"/>
  <c r="AU58" i="15"/>
  <c r="AV58" i="15" s="1"/>
  <c r="AW58" i="15" s="1"/>
  <c r="AU34" i="15"/>
  <c r="AV34" i="15" s="1"/>
  <c r="AW34" i="15" s="1"/>
  <c r="AU69" i="16"/>
  <c r="AV69" i="16" s="1"/>
  <c r="AW69" i="16" s="1"/>
  <c r="AU73" i="16"/>
  <c r="AV73" i="16" s="1"/>
  <c r="AW73" i="16" s="1"/>
  <c r="AU33" i="16"/>
  <c r="AV33" i="16" s="1"/>
  <c r="AW33" i="16" s="1"/>
  <c r="AU28" i="16"/>
  <c r="AV28" i="16" s="1"/>
  <c r="AW28" i="16" s="1"/>
  <c r="AU34" i="16"/>
  <c r="AV34" i="16" s="1"/>
  <c r="AW34" i="16" s="1"/>
  <c r="AV75" i="16"/>
  <c r="AW75" i="16" s="1"/>
  <c r="AU53" i="16"/>
  <c r="AV53" i="16" s="1"/>
  <c r="AW53" i="16" s="1"/>
  <c r="AU93" i="16"/>
  <c r="AV93" i="16" s="1"/>
  <c r="AW93" i="16" s="1"/>
  <c r="AU10" i="16"/>
  <c r="AV10" i="16" s="1"/>
  <c r="AW10" i="16" s="1"/>
  <c r="AV8" i="16"/>
  <c r="AW8" i="16" s="1"/>
  <c r="AV70" i="16"/>
  <c r="AW70" i="16" s="1"/>
  <c r="AV31" i="16"/>
  <c r="AW31" i="16" s="1"/>
  <c r="AV52" i="16"/>
  <c r="AW52" i="16" s="1"/>
  <c r="AV72" i="16"/>
  <c r="AW72" i="16" s="1"/>
  <c r="AV55" i="16"/>
  <c r="AW55" i="16" s="1"/>
  <c r="AQ20" i="16"/>
  <c r="AS20" i="16"/>
  <c r="AQ24" i="16"/>
  <c r="AS24" i="16"/>
  <c r="AS84" i="16"/>
  <c r="AQ84" i="16"/>
  <c r="AS64" i="16"/>
  <c r="AQ64" i="16"/>
  <c r="AQ48" i="16"/>
  <c r="AS48" i="16"/>
  <c r="G22" i="15"/>
  <c r="AM22" i="15" s="1"/>
  <c r="G18" i="15"/>
  <c r="AM18" i="15" s="1"/>
  <c r="G86" i="15"/>
  <c r="AM86" i="15" s="1"/>
  <c r="AT93" i="15"/>
  <c r="AU93" i="15" s="1"/>
  <c r="AS93" i="15"/>
  <c r="AT30" i="15"/>
  <c r="AU30" i="15" s="1"/>
  <c r="AS30" i="15"/>
  <c r="AT90" i="15"/>
  <c r="AS90" i="15"/>
  <c r="AS51" i="15"/>
  <c r="AT51" i="15"/>
  <c r="AT27" i="15"/>
  <c r="AU27" i="15" s="1"/>
  <c r="AS27" i="15"/>
  <c r="AT7" i="15"/>
  <c r="AU7" i="15" s="1"/>
  <c r="AS7" i="15"/>
  <c r="AT92" i="15"/>
  <c r="AU92" i="15" s="1"/>
  <c r="AS92" i="15"/>
  <c r="AT6" i="15"/>
  <c r="AS6" i="15"/>
  <c r="AT31" i="15"/>
  <c r="AU31" i="15" s="1"/>
  <c r="AS31" i="15"/>
  <c r="AT69" i="15"/>
  <c r="AU69" i="15" s="1"/>
  <c r="AS69" i="15"/>
  <c r="AT91" i="15"/>
  <c r="AU91" i="15" s="1"/>
  <c r="AS91" i="15"/>
  <c r="AT50" i="15"/>
  <c r="AS50" i="15"/>
  <c r="AT53" i="15"/>
  <c r="AU53" i="15" s="1"/>
  <c r="AS53" i="15"/>
  <c r="AT67" i="15"/>
  <c r="AS67" i="15"/>
  <c r="AT66" i="15"/>
  <c r="AU66" i="15" s="1"/>
  <c r="AS66" i="15"/>
  <c r="AT71" i="15"/>
  <c r="AU71" i="15" s="1"/>
  <c r="AS71" i="15"/>
  <c r="AT72" i="15"/>
  <c r="AU72" i="15" s="1"/>
  <c r="AS72" i="15"/>
  <c r="AP46" i="15"/>
  <c r="AP86" i="15"/>
  <c r="AP22" i="15"/>
  <c r="AU46" i="15"/>
  <c r="AT28" i="15"/>
  <c r="AS28" i="15"/>
  <c r="AT73" i="15"/>
  <c r="AU73" i="15" s="1"/>
  <c r="AS73" i="15"/>
  <c r="AT8" i="15"/>
  <c r="AU8" i="15" s="1"/>
  <c r="AS8" i="15"/>
  <c r="AS68" i="15"/>
  <c r="AT68" i="15"/>
  <c r="AU68" i="15" s="1"/>
  <c r="AT33" i="15"/>
  <c r="AU33" i="15" s="1"/>
  <c r="AS33" i="15"/>
  <c r="AT32" i="15"/>
  <c r="AS32" i="15"/>
  <c r="AT70" i="15"/>
  <c r="AU70" i="15" s="1"/>
  <c r="AS70" i="15"/>
  <c r="AT26" i="15"/>
  <c r="AS26" i="15"/>
  <c r="AP42" i="15"/>
  <c r="G62" i="15"/>
  <c r="AM62" i="15" s="1"/>
  <c r="AT29" i="15"/>
  <c r="AU29" i="15" s="1"/>
  <c r="AS29" i="15"/>
  <c r="AO5" i="16"/>
  <c r="AN5" i="16"/>
  <c r="AM5" i="16"/>
  <c r="AL5" i="16"/>
  <c r="AV94" i="16"/>
  <c r="AW94" i="16" s="1"/>
  <c r="AV92" i="16"/>
  <c r="AW92" i="16" s="1"/>
  <c r="AV9" i="16"/>
  <c r="AW9" i="16" s="1"/>
  <c r="AT5" i="16"/>
  <c r="AV71" i="16"/>
  <c r="AW71" i="16" s="1"/>
  <c r="AV68" i="16"/>
  <c r="AW68" i="16" s="1"/>
  <c r="AP3" i="15"/>
  <c r="AS3" i="15" s="1"/>
  <c r="AQ3" i="15"/>
  <c r="Q3" i="15"/>
  <c r="AH6" i="15"/>
  <c r="AO6" i="15" s="1"/>
  <c r="AV52" i="15" l="1"/>
  <c r="AW52" i="15" s="1"/>
  <c r="AQ42" i="15"/>
  <c r="AS42" i="15"/>
  <c r="AS62" i="15"/>
  <c r="AV27" i="15"/>
  <c r="AW27" i="15" s="1"/>
  <c r="AV91" i="15"/>
  <c r="AW91" i="15" s="1"/>
  <c r="AS82" i="15"/>
  <c r="AV7" i="15"/>
  <c r="AW7" i="15" s="1"/>
  <c r="AV8" i="15"/>
  <c r="AW8" i="15" s="1"/>
  <c r="AV71" i="15"/>
  <c r="AW71" i="15" s="1"/>
  <c r="AU18" i="15"/>
  <c r="AV18" i="15" s="1"/>
  <c r="AW18" i="15" s="1"/>
  <c r="AS18" i="15"/>
  <c r="AV72" i="15"/>
  <c r="AW72" i="15" s="1"/>
  <c r="AV53" i="15"/>
  <c r="AW53" i="15" s="1"/>
  <c r="AV31" i="15"/>
  <c r="AW31" i="15" s="1"/>
  <c r="AU62" i="15"/>
  <c r="AV62" i="15" s="1"/>
  <c r="AW62" i="15" s="1"/>
  <c r="AV73" i="15"/>
  <c r="AW73" i="15" s="1"/>
  <c r="AS10" i="15"/>
  <c r="AV29" i="15"/>
  <c r="AW29" i="15" s="1"/>
  <c r="AV70" i="15"/>
  <c r="AW70" i="15" s="1"/>
  <c r="AU22" i="15"/>
  <c r="AV22" i="15" s="1"/>
  <c r="AW22" i="15" s="1"/>
  <c r="AQ34" i="15"/>
  <c r="AS34" i="15"/>
  <c r="AU86" i="15"/>
  <c r="AV86" i="15" s="1"/>
  <c r="AW86" i="15" s="1"/>
  <c r="AU26" i="15"/>
  <c r="AV26" i="15" s="1"/>
  <c r="AW26" i="15" s="1"/>
  <c r="AU50" i="15"/>
  <c r="AV50" i="15" s="1"/>
  <c r="AW50" i="15" s="1"/>
  <c r="AU90" i="15"/>
  <c r="AV90" i="15" s="1"/>
  <c r="AW90" i="15" s="1"/>
  <c r="AV33" i="15"/>
  <c r="AW33" i="15" s="1"/>
  <c r="AU32" i="15"/>
  <c r="AV32" i="15" s="1"/>
  <c r="AW32" i="15" s="1"/>
  <c r="AV66" i="15"/>
  <c r="AW66" i="15" s="1"/>
  <c r="AU6" i="15"/>
  <c r="AQ38" i="15"/>
  <c r="AS38" i="15"/>
  <c r="AQ58" i="15"/>
  <c r="AS58" i="15"/>
  <c r="AU28" i="15"/>
  <c r="AV28" i="15" s="1"/>
  <c r="AW28" i="15" s="1"/>
  <c r="AU51" i="15"/>
  <c r="AV51" i="15" s="1"/>
  <c r="AW51" i="15" s="1"/>
  <c r="AV46" i="15"/>
  <c r="AW46" i="15" s="1"/>
  <c r="AU67" i="15"/>
  <c r="AV67" i="15" s="1"/>
  <c r="AW67" i="15" s="1"/>
  <c r="AQ22" i="15"/>
  <c r="AS22" i="15"/>
  <c r="AQ86" i="15"/>
  <c r="AS86" i="15"/>
  <c r="AQ46" i="15"/>
  <c r="AS46" i="15"/>
  <c r="AO3" i="15"/>
  <c r="AU5" i="16"/>
  <c r="AV5" i="16" s="1"/>
  <c r="AW5" i="16" s="1"/>
  <c r="AT3" i="15"/>
  <c r="AV69" i="15"/>
  <c r="AW69" i="15" s="1"/>
  <c r="AV30" i="15"/>
  <c r="AW30" i="15" s="1"/>
  <c r="AV68" i="15"/>
  <c r="AW68" i="15" s="1"/>
  <c r="AV92" i="15"/>
  <c r="AW92" i="15" s="1"/>
  <c r="AV93" i="15"/>
  <c r="AW93" i="15" s="1"/>
  <c r="P3" i="15"/>
  <c r="G3" i="15" s="1"/>
  <c r="AM3" i="15" s="1"/>
  <c r="AV14" i="15"/>
  <c r="AW14" i="15" s="1"/>
  <c r="AU3" i="15" l="1"/>
  <c r="AV3" i="15" s="1"/>
  <c r="AW3" i="15" s="1"/>
  <c r="AV6" i="15"/>
  <c r="AW6" i="15" s="1"/>
</calcChain>
</file>

<file path=xl/sharedStrings.xml><?xml version="1.0" encoding="utf-8"?>
<sst xmlns="http://schemas.openxmlformats.org/spreadsheetml/2006/main" count="2504" uniqueCount="183">
  <si>
    <t>OZ</t>
  </si>
  <si>
    <t>Cluster</t>
  </si>
  <si>
    <t>A</t>
  </si>
  <si>
    <t>B</t>
  </si>
  <si>
    <t>C</t>
  </si>
  <si>
    <t>B-A</t>
  </si>
  <si>
    <t>(C-A)/C</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</si>
  <si>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</si>
  <si>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</si>
  <si>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</si>
  <si>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</si>
  <si>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</si>
  <si>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</si>
  <si>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</si>
  <si>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</si>
  <si>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</si>
  <si>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</si>
  <si>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</si>
  <si>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</si>
  <si>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</si>
  <si>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</si>
  <si>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</si>
  <si>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</si>
  <si>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</si>
  <si>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</si>
  <si>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</si>
  <si>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</si>
  <si>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</si>
  <si>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</si>
  <si>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</si>
  <si>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</si>
  <si>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</si>
  <si>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</si>
  <si>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</si>
  <si>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</si>
  <si>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</si>
  <si>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</si>
  <si>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</si>
  <si>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</si>
  <si>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</si>
  <si>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</si>
  <si>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</si>
  <si>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</si>
  <si>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</si>
  <si>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</si>
  <si>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</si>
  <si>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</si>
  <si>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</si>
  <si>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</si>
  <si>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</si>
  <si>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</si>
  <si>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</si>
  <si>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</si>
  <si>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</si>
  <si>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</si>
  <si>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</si>
  <si>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</si>
  <si>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</si>
  <si>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</si>
  <si>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</si>
  <si>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</si>
  <si>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</si>
  <si>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</si>
  <si>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</si>
  <si>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</si>
  <si>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</si>
  <si>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</si>
  <si>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</si>
  <si>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</si>
  <si>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</si>
  <si>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</si>
  <si>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</si>
  <si>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</si>
  <si>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A onderwijszone</t>
  </si>
  <si>
    <t>C-A cluster</t>
  </si>
  <si>
    <t>C-A OZ</t>
  </si>
  <si>
    <t>(C-A)/C cluster</t>
  </si>
  <si>
    <t>(C-A)/C onderwijszone</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</si>
  <si>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</si>
  <si>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</si>
  <si>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</si>
  <si>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</si>
  <si>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</si>
  <si>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</si>
  <si>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</si>
  <si>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</si>
  <si>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</si>
  <si>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</si>
  <si>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</si>
  <si>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</si>
  <si>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</si>
  <si>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</si>
  <si>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</si>
  <si>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</si>
  <si>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</si>
  <si>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</si>
  <si>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</si>
  <si>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</si>
  <si>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</si>
  <si>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</si>
  <si>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</si>
  <si>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</si>
  <si>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</si>
  <si>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</si>
  <si>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</si>
  <si>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</si>
  <si>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</si>
  <si>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</si>
  <si>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</si>
  <si>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</si>
  <si>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BUSO cluster</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</si>
  <si>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</si>
  <si>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</si>
  <si>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</si>
  <si>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</si>
  <si>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</si>
  <si>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</si>
  <si>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</si>
  <si>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</si>
  <si>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</si>
  <si>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</si>
  <si>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</si>
  <si>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</si>
  <si>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</si>
  <si>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</si>
  <si>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</si>
  <si>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</si>
  <si>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</si>
  <si>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</si>
  <si>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</si>
  <si>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</si>
  <si>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</si>
  <si>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</si>
  <si>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</si>
  <si>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</si>
  <si>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</si>
  <si>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</si>
  <si>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</si>
  <si>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</si>
  <si>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</si>
  <si>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</si>
  <si>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</si>
  <si>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</si>
  <si>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</si>
  <si>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</si>
  <si>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</si>
  <si>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</si>
  <si>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</si>
  <si>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</si>
  <si>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</si>
  <si>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</si>
  <si>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B (update)</t>
  </si>
  <si>
    <t>C (update)</t>
  </si>
  <si>
    <t>Pendelindicatoren (schooljaar 2022-2023)</t>
  </si>
  <si>
    <t>Aandeel type en opleidingsvorm inzake aanbod BUSO (aanbodbevraging voorjaar 2021 update 2023)</t>
  </si>
  <si>
    <t>Naam school:</t>
  </si>
  <si>
    <t>Aandeel type en opleidingsvorm inzake aanbod BuSO (aanbodbevraging voorjaar 2021 update 2023)</t>
  </si>
  <si>
    <t>OV</t>
  </si>
  <si>
    <t>OV en type</t>
  </si>
  <si>
    <t>Aantal leerlingen in schooljaar 2022-2023</t>
  </si>
  <si>
    <t>Aantal leerlingen die wonen en schoollopen schooljaar in 2022-2023</t>
  </si>
  <si>
    <t>Inkomende pendel in schooljaar 2022-2023</t>
  </si>
  <si>
    <t>Uitgaande pendel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</si>
  <si>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</si>
  <si>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</si>
  <si>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</si>
  <si>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</si>
  <si>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</si>
  <si>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</si>
  <si>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BuSO</t>
  </si>
  <si>
    <t>Alle</t>
  </si>
  <si>
    <t>BUSO</t>
  </si>
  <si>
    <r>
      <t>Indien binnen eenzelfde cluster van onderwijszones meerdere projectvoorstellen naar voor worden geschov</t>
    </r>
    <r>
      <rPr>
        <sz val="11"/>
        <rFont val="Calibri"/>
        <family val="2"/>
        <scheme val="minor"/>
      </rPr>
      <t xml:space="preserve">en zal binnen de </t>
    </r>
    <r>
      <rPr>
        <b/>
        <sz val="11"/>
        <rFont val="Calibri"/>
        <family val="2"/>
        <scheme val="minor"/>
      </rPr>
      <t xml:space="preserve">centrale taskforce capaciteit </t>
    </r>
    <r>
      <rPr>
        <sz val="11"/>
        <rFont val="Calibri"/>
        <family val="2"/>
        <scheme val="minor"/>
      </rPr>
      <t>telkens over alle projectvoorstellen heen het totaal aantal bijkomen</t>
    </r>
    <r>
      <rPr>
        <sz val="11"/>
        <color theme="1"/>
        <rFont val="Calibri"/>
        <family val="2"/>
        <scheme val="minor"/>
      </rPr>
      <t xml:space="preserve">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</si>
  <si>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A onderwijszone (update)</t>
  </si>
  <si>
    <t>Aarschot</t>
  </si>
  <si>
    <t>Diest</t>
  </si>
  <si>
    <t>Geel</t>
  </si>
  <si>
    <t>Lier</t>
  </si>
  <si>
    <t>A-D-G-L</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</si>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</sst>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29">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0" fontId="1" fillId="2" borderId="1" xfId="0" applyFont="1" applyFill="1" applyBorder="1" applyAlignment="1">
      <alignment horizontal="center" vertical="center" wrapText="1"/>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5" fillId="0" borderId="1" xfId="0" applyFont="1" applyBorder="1" applyAlignment="1" applyProtection="1">
      <alignment horizontal="left" vertical="center"/>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0" fillId="0" borderId="1" xfId="0"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8" fillId="1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13" borderId="8" xfId="0" applyFont="1" applyFill="1" applyBorder="1" applyAlignment="1" applyProtection="1">
      <alignment horizontal="center" vertical="center" wrapText="1"/>
    </xf>
    <xf numFmtId="0" fontId="1" fillId="13" borderId="8"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xf>
    <xf numFmtId="0" fontId="0" fillId="14" borderId="8" xfId="0" applyFill="1" applyBorder="1" applyAlignment="1" applyProtection="1">
      <alignment horizontal="center" vertical="center" wrapText="1"/>
    </xf>
    <xf numFmtId="0" fontId="0" fillId="14" borderId="8" xfId="0"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0" fillId="0" borderId="1" xfId="0" applyBorder="1" applyAlignment="1">
      <alignment horizontal="center"/>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pplyProtection="1">
      <alignment horizontal="center"/>
    </xf>
    <xf numFmtId="3" fontId="0" fillId="0" borderId="1" xfId="0" applyNumberFormat="1" applyFill="1" applyBorder="1" applyAlignment="1">
      <alignment horizontal="center"/>
    </xf>
    <xf numFmtId="0" fontId="2" fillId="0" borderId="1" xfId="0" applyFont="1" applyBorder="1" applyAlignment="1">
      <alignment horizontal="center" vertical="center"/>
    </xf>
    <xf numFmtId="0" fontId="0" fillId="0" borderId="0" xfId="0"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 fillId="7" borderId="2" xfId="0" applyFont="1" applyFill="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164" fontId="0" fillId="0" borderId="8" xfId="0" applyNumberFormat="1" applyFont="1"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0" fillId="5" borderId="8" xfId="0" applyNumberForma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0.5546875" customWidth="1"/>
    <col min="2" max="2" width="19.44140625" customWidth="1"/>
    <col min="3" max="3" width="20.77734375" customWidth="1"/>
    <col min="4" max="4" width="17.21875" customWidth="1"/>
    <col min="5" max="5" width="14.77734375" customWidth="1"/>
    <col min="6" max="6" width="12.6640625" customWidth="1"/>
    <col min="7" max="8" width="10.6640625" customWidth="1"/>
  </cols>
  <sheetData>
    <row r="1" spans="1:8" ht="21" x14ac:dyDescent="0.4">
      <c r="A1" s="73" t="s">
        <v>120</v>
      </c>
    </row>
    <row r="3" spans="1:8" ht="74.400000000000006" customHeight="1" x14ac:dyDescent="0.3">
      <c r="A3" s="202" t="s">
        <v>129</v>
      </c>
      <c r="B3" s="202"/>
      <c r="C3" s="202"/>
      <c r="D3" s="202"/>
      <c r="E3" s="202"/>
      <c r="F3" s="202"/>
      <c r="G3" s="202"/>
      <c r="H3" s="202"/>
    </row>
    <row r="5" spans="1:8" ht="46.2" customHeight="1" x14ac:dyDescent="0.3">
      <c r="A5" s="204" t="s">
        <v>141</v>
      </c>
      <c r="B5" s="205"/>
      <c r="C5" s="205"/>
      <c r="D5" s="205"/>
      <c r="E5" s="205"/>
      <c r="F5" s="205"/>
      <c r="G5" s="205"/>
      <c r="H5" s="206"/>
    </row>
    <row r="6" spans="1:8" ht="46.2" customHeight="1" x14ac:dyDescent="0.3">
      <c r="A6" s="204" t="s">
        <v>142</v>
      </c>
      <c r="B6" s="205"/>
      <c r="C6" s="205"/>
      <c r="D6" s="205"/>
      <c r="E6" s="205"/>
      <c r="F6" s="205"/>
      <c r="G6" s="205"/>
      <c r="H6" s="206"/>
    </row>
    <row r="8" spans="1:8" ht="94.2" customHeight="1" x14ac:dyDescent="0.3">
      <c r="A8" s="207" t="s">
        <v>143</v>
      </c>
      <c r="B8" s="208"/>
      <c r="C8" s="208"/>
      <c r="D8" s="208"/>
      <c r="E8" s="208"/>
      <c r="F8" s="208"/>
      <c r="G8" s="208"/>
      <c r="H8" s="209"/>
    </row>
    <row r="10" spans="1:8" x14ac:dyDescent="0.3">
      <c r="A10" s="74" t="s">
        <v>121</v>
      </c>
    </row>
    <row r="12" spans="1:8" ht="50.4" customHeight="1" x14ac:dyDescent="0.3">
      <c r="A12" s="202" t="s">
        <v>131</v>
      </c>
      <c r="B12" s="202"/>
      <c r="C12" s="202"/>
      <c r="D12" s="202"/>
      <c r="E12" s="202"/>
      <c r="F12" s="202"/>
      <c r="G12" s="202"/>
      <c r="H12" s="202"/>
    </row>
    <row r="14" spans="1:8" ht="34.200000000000003" customHeight="1" x14ac:dyDescent="0.3">
      <c r="A14" s="202" t="s">
        <v>138</v>
      </c>
      <c r="B14" s="202"/>
      <c r="C14" s="202"/>
      <c r="D14" s="202"/>
      <c r="E14" s="202"/>
      <c r="F14" s="202"/>
      <c r="G14" s="202"/>
      <c r="H14" s="202"/>
    </row>
    <row r="16" spans="1:8" ht="28.8" x14ac:dyDescent="0.3">
      <c r="A16" s="180" t="s">
        <v>122</v>
      </c>
      <c r="B16" s="180" t="s">
        <v>123</v>
      </c>
      <c r="C16" s="203" t="s">
        <v>124</v>
      </c>
      <c r="D16" s="203"/>
      <c r="E16" s="203"/>
      <c r="F16" s="180" t="s">
        <v>125</v>
      </c>
    </row>
    <row r="17" spans="1:8" x14ac:dyDescent="0.3">
      <c r="A17" s="179" t="s">
        <v>46</v>
      </c>
      <c r="B17" s="179" t="s">
        <v>47</v>
      </c>
      <c r="C17" s="201"/>
      <c r="D17" s="201"/>
      <c r="E17" s="201"/>
      <c r="F17" s="181">
        <v>2</v>
      </c>
    </row>
    <row r="18" spans="1:8" x14ac:dyDescent="0.3">
      <c r="A18" s="179" t="s">
        <v>2</v>
      </c>
      <c r="B18" s="179" t="s">
        <v>48</v>
      </c>
      <c r="C18" s="201" t="s">
        <v>49</v>
      </c>
      <c r="D18" s="201"/>
      <c r="E18" s="201"/>
      <c r="F18" s="181">
        <v>2</v>
      </c>
    </row>
    <row r="19" spans="1:8" x14ac:dyDescent="0.3">
      <c r="A19" s="179" t="s">
        <v>3</v>
      </c>
      <c r="B19" s="179" t="s">
        <v>48</v>
      </c>
      <c r="C19" s="201" t="s">
        <v>50</v>
      </c>
      <c r="D19" s="201"/>
      <c r="E19" s="201"/>
      <c r="F19" s="181">
        <v>1</v>
      </c>
    </row>
    <row r="20" spans="1:8" x14ac:dyDescent="0.3">
      <c r="A20" s="179" t="s">
        <v>4</v>
      </c>
      <c r="B20" s="179" t="s">
        <v>48</v>
      </c>
      <c r="C20" s="201" t="s">
        <v>51</v>
      </c>
      <c r="D20" s="201"/>
      <c r="E20" s="201"/>
      <c r="F20" s="181">
        <v>0</v>
      </c>
    </row>
    <row r="22" spans="1:8" ht="34.799999999999997" customHeight="1" x14ac:dyDescent="0.3">
      <c r="A22" s="202" t="s">
        <v>144</v>
      </c>
      <c r="B22" s="202"/>
      <c r="C22" s="202"/>
      <c r="D22" s="202"/>
      <c r="E22" s="202"/>
      <c r="F22" s="202"/>
      <c r="G22" s="202"/>
      <c r="H22" s="202"/>
    </row>
    <row r="24" spans="1:8" ht="28.8" x14ac:dyDescent="0.3">
      <c r="A24" s="180" t="s">
        <v>126</v>
      </c>
      <c r="B24" s="183" t="s">
        <v>145</v>
      </c>
      <c r="C24" s="212" t="s">
        <v>146</v>
      </c>
      <c r="D24" s="213"/>
      <c r="E24" s="214"/>
      <c r="F24" s="180" t="s">
        <v>127</v>
      </c>
    </row>
    <row r="25" spans="1:8" x14ac:dyDescent="0.3">
      <c r="A25" s="181" t="s">
        <v>46</v>
      </c>
      <c r="B25" s="181">
        <v>0</v>
      </c>
      <c r="C25" s="215"/>
      <c r="D25" s="215"/>
      <c r="E25" s="215"/>
      <c r="F25" s="181">
        <v>2</v>
      </c>
    </row>
    <row r="26" spans="1:8" x14ac:dyDescent="0.3">
      <c r="A26" s="181" t="s">
        <v>2</v>
      </c>
      <c r="B26" s="181" t="s">
        <v>101</v>
      </c>
      <c r="C26" s="215" t="s">
        <v>102</v>
      </c>
      <c r="D26" s="215"/>
      <c r="E26" s="215"/>
      <c r="F26" s="181">
        <v>2</v>
      </c>
    </row>
    <row r="27" spans="1:8" ht="29.4" customHeight="1" x14ac:dyDescent="0.3">
      <c r="A27" s="181" t="s">
        <v>3</v>
      </c>
      <c r="B27" s="181" t="s">
        <v>101</v>
      </c>
      <c r="C27" s="215" t="s">
        <v>103</v>
      </c>
      <c r="D27" s="215"/>
      <c r="E27" s="215"/>
      <c r="F27" s="181">
        <v>1</v>
      </c>
    </row>
    <row r="28" spans="1:8" x14ac:dyDescent="0.3">
      <c r="A28" s="181" t="s">
        <v>4</v>
      </c>
      <c r="B28" s="181" t="s">
        <v>101</v>
      </c>
      <c r="C28" s="215" t="s">
        <v>104</v>
      </c>
      <c r="D28" s="215"/>
      <c r="E28" s="215"/>
      <c r="F28" s="181">
        <v>0</v>
      </c>
    </row>
    <row r="30" spans="1:8" ht="63" customHeight="1" x14ac:dyDescent="0.3">
      <c r="A30" s="202" t="s">
        <v>139</v>
      </c>
      <c r="B30" s="202"/>
      <c r="C30" s="202"/>
      <c r="D30" s="202"/>
      <c r="E30" s="202"/>
      <c r="F30" s="202"/>
      <c r="G30" s="202"/>
      <c r="H30" s="202"/>
    </row>
    <row r="32" spans="1:8" ht="49.8" customHeight="1" x14ac:dyDescent="0.3">
      <c r="A32" s="202" t="s">
        <v>147</v>
      </c>
      <c r="B32" s="202"/>
      <c r="C32" s="202"/>
      <c r="D32" s="202"/>
      <c r="E32" s="202"/>
      <c r="F32" s="202"/>
      <c r="G32" s="202"/>
      <c r="H32" s="202"/>
    </row>
    <row r="34" spans="1:8" ht="31.8" customHeight="1" x14ac:dyDescent="0.3">
      <c r="B34" s="202" t="s">
        <v>135</v>
      </c>
      <c r="C34" s="202"/>
      <c r="D34" s="202"/>
      <c r="E34" s="202"/>
      <c r="F34" s="202"/>
      <c r="G34" s="202"/>
      <c r="H34" s="202"/>
    </row>
    <row r="35" spans="1:8" ht="46.8" customHeight="1" x14ac:dyDescent="0.3">
      <c r="B35" s="202" t="s">
        <v>133</v>
      </c>
      <c r="C35" s="202"/>
      <c r="D35" s="202"/>
      <c r="E35" s="202"/>
      <c r="F35" s="202"/>
      <c r="G35" s="202"/>
      <c r="H35" s="202"/>
    </row>
    <row r="37" spans="1:8" ht="34.799999999999997" customHeight="1" x14ac:dyDescent="0.3">
      <c r="A37" s="202" t="s">
        <v>148</v>
      </c>
      <c r="B37" s="202"/>
      <c r="C37" s="202"/>
      <c r="D37" s="202"/>
      <c r="E37" s="202"/>
      <c r="F37" s="202"/>
      <c r="G37" s="202"/>
      <c r="H37" s="202"/>
    </row>
    <row r="39" spans="1:8" ht="28.8" x14ac:dyDescent="0.3">
      <c r="A39" s="75" t="s">
        <v>8</v>
      </c>
      <c r="B39" s="75" t="s">
        <v>9</v>
      </c>
      <c r="C39" s="180" t="s">
        <v>109</v>
      </c>
      <c r="D39" s="180" t="s">
        <v>116</v>
      </c>
      <c r="E39" s="180" t="s">
        <v>117</v>
      </c>
      <c r="F39" s="180" t="s">
        <v>118</v>
      </c>
    </row>
    <row r="40" spans="1:8" x14ac:dyDescent="0.3">
      <c r="A40" s="10" t="s">
        <v>10</v>
      </c>
      <c r="B40" s="10" t="s">
        <v>11</v>
      </c>
      <c r="C40" s="6">
        <v>26150.514912280702</v>
      </c>
      <c r="D40" s="6">
        <v>3700.3531463334657</v>
      </c>
      <c r="E40" s="71">
        <v>0.14150211415514882</v>
      </c>
      <c r="F40" s="71" t="s">
        <v>2</v>
      </c>
    </row>
    <row r="41" spans="1:8" x14ac:dyDescent="0.3">
      <c r="A41" s="10" t="s">
        <v>10</v>
      </c>
      <c r="B41" s="10" t="s">
        <v>12</v>
      </c>
      <c r="C41" s="6">
        <v>26150.514912280702</v>
      </c>
      <c r="D41" s="6">
        <v>241.65754637240289</v>
      </c>
      <c r="E41" s="71">
        <v>9.2410243998261241E-3</v>
      </c>
      <c r="F41" s="71" t="s">
        <v>4</v>
      </c>
    </row>
    <row r="42" spans="1:8" x14ac:dyDescent="0.3">
      <c r="A42" s="10" t="s">
        <v>10</v>
      </c>
      <c r="B42" s="10" t="s">
        <v>13</v>
      </c>
      <c r="C42" s="6">
        <v>26150.514912280702</v>
      </c>
      <c r="D42" s="6">
        <v>977.9168276950445</v>
      </c>
      <c r="E42" s="71">
        <v>3.7395700657343427E-2</v>
      </c>
      <c r="F42" s="71" t="s">
        <v>3</v>
      </c>
    </row>
    <row r="43" spans="1:8" x14ac:dyDescent="0.3">
      <c r="A43" s="10" t="s">
        <v>10</v>
      </c>
      <c r="B43" s="10" t="s">
        <v>14</v>
      </c>
      <c r="C43" s="6">
        <v>26150.514912280702</v>
      </c>
      <c r="D43" s="6">
        <v>245.54542640022518</v>
      </c>
      <c r="E43" s="71">
        <v>9.3896975728349086E-3</v>
      </c>
      <c r="F43" s="71" t="s">
        <v>4</v>
      </c>
    </row>
    <row r="44" spans="1:8" x14ac:dyDescent="0.3">
      <c r="A44" s="10" t="s">
        <v>10</v>
      </c>
      <c r="B44" s="10" t="s">
        <v>15</v>
      </c>
      <c r="C44" s="6">
        <v>26150.514912280702</v>
      </c>
      <c r="D44" s="6">
        <v>114.76542290035395</v>
      </c>
      <c r="E44" s="71">
        <v>4.3886486857074572E-3</v>
      </c>
      <c r="F44" s="71" t="s">
        <v>4</v>
      </c>
    </row>
    <row r="45" spans="1:8" x14ac:dyDescent="0.3">
      <c r="A45" s="10" t="s">
        <v>10</v>
      </c>
      <c r="B45" s="10" t="s">
        <v>16</v>
      </c>
      <c r="C45" s="6">
        <v>26150.514912280702</v>
      </c>
      <c r="D45" s="6">
        <v>905.18154152830709</v>
      </c>
      <c r="E45" s="71">
        <v>3.461429132713633E-2</v>
      </c>
      <c r="F45" s="71" t="s">
        <v>3</v>
      </c>
    </row>
    <row r="46" spans="1:8" x14ac:dyDescent="0.3">
      <c r="A46" s="10" t="s">
        <v>17</v>
      </c>
      <c r="B46" s="10" t="s">
        <v>11</v>
      </c>
      <c r="C46" s="6">
        <v>26150.514912280702</v>
      </c>
      <c r="D46" s="6">
        <v>2480.8366546223519</v>
      </c>
      <c r="E46" s="71">
        <v>9.4867602528824826E-2</v>
      </c>
      <c r="F46" s="71" t="s">
        <v>2</v>
      </c>
    </row>
    <row r="47" spans="1:8" x14ac:dyDescent="0.3">
      <c r="A47" s="10" t="s">
        <v>17</v>
      </c>
      <c r="B47" s="10" t="s">
        <v>12</v>
      </c>
      <c r="C47" s="6">
        <v>26150.514912280702</v>
      </c>
      <c r="D47" s="6">
        <v>184.43253604003627</v>
      </c>
      <c r="E47" s="71">
        <v>7.0527305737075104E-3</v>
      </c>
      <c r="F47" s="71" t="s">
        <v>4</v>
      </c>
    </row>
    <row r="48" spans="1:8" x14ac:dyDescent="0.3">
      <c r="A48" s="10" t="s">
        <v>17</v>
      </c>
      <c r="B48" s="10" t="s">
        <v>13</v>
      </c>
      <c r="C48" s="6">
        <v>26150.514912280702</v>
      </c>
      <c r="D48" s="6">
        <v>189.76498596200634</v>
      </c>
      <c r="E48" s="71">
        <v>7.2566443375418838E-3</v>
      </c>
      <c r="F48" s="71" t="s">
        <v>4</v>
      </c>
    </row>
    <row r="49" spans="1:8" x14ac:dyDescent="0.3">
      <c r="A49" s="10" t="s">
        <v>17</v>
      </c>
      <c r="B49" s="10" t="s">
        <v>14</v>
      </c>
      <c r="C49" s="6">
        <v>26150.514912280702</v>
      </c>
      <c r="D49" s="6">
        <v>16.574561403508774</v>
      </c>
      <c r="E49" s="71">
        <v>6.3381395965266798E-4</v>
      </c>
      <c r="F49" s="71" t="s">
        <v>4</v>
      </c>
    </row>
    <row r="50" spans="1:8" x14ac:dyDescent="0.3">
      <c r="A50" s="10" t="s">
        <v>17</v>
      </c>
      <c r="B50" s="10" t="s">
        <v>15</v>
      </c>
      <c r="C50" s="6">
        <v>26150.514912280702</v>
      </c>
      <c r="D50" s="6">
        <v>52.07706251931198</v>
      </c>
      <c r="E50" s="71">
        <v>1.9914354533361696E-3</v>
      </c>
      <c r="F50" s="71" t="s">
        <v>4</v>
      </c>
    </row>
    <row r="51" spans="1:8" x14ac:dyDescent="0.3">
      <c r="A51" s="10" t="s">
        <v>17</v>
      </c>
      <c r="B51" s="10" t="s">
        <v>16</v>
      </c>
      <c r="C51" s="6">
        <v>26150.514912280702</v>
      </c>
      <c r="D51" s="6">
        <v>393.70486527643408</v>
      </c>
      <c r="E51" s="71">
        <v>1.5055338932983837E-2</v>
      </c>
      <c r="F51" s="71" t="s">
        <v>3</v>
      </c>
    </row>
    <row r="52" spans="1:8" x14ac:dyDescent="0.3">
      <c r="A52" s="10" t="s">
        <v>18</v>
      </c>
      <c r="B52" s="10" t="s">
        <v>12</v>
      </c>
      <c r="C52" s="6">
        <v>26150.514912280702</v>
      </c>
      <c r="D52" s="6">
        <v>1091.6483712552804</v>
      </c>
      <c r="E52" s="71">
        <v>4.1744813626695541E-2</v>
      </c>
      <c r="F52" s="71" t="s">
        <v>3</v>
      </c>
    </row>
    <row r="53" spans="1:8" x14ac:dyDescent="0.3">
      <c r="A53" s="10" t="s">
        <v>18</v>
      </c>
      <c r="B53" s="10" t="s">
        <v>13</v>
      </c>
      <c r="C53" s="6">
        <v>26150.514912280702</v>
      </c>
      <c r="D53" s="6">
        <v>89.604422359812759</v>
      </c>
      <c r="E53" s="71">
        <v>3.426487878360402E-3</v>
      </c>
      <c r="F53" s="71" t="s">
        <v>4</v>
      </c>
    </row>
    <row r="54" spans="1:8" x14ac:dyDescent="0.3">
      <c r="A54" s="10" t="s">
        <v>18</v>
      </c>
      <c r="B54" s="10" t="s">
        <v>15</v>
      </c>
      <c r="C54" s="6">
        <v>26150.514912280702</v>
      </c>
      <c r="D54" s="6">
        <v>166.8113815517693</v>
      </c>
      <c r="E54" s="71">
        <v>6.3788947220091638E-3</v>
      </c>
      <c r="F54" s="71" t="s">
        <v>4</v>
      </c>
    </row>
    <row r="55" spans="1:8" x14ac:dyDescent="0.3">
      <c r="A55" s="10" t="s">
        <v>18</v>
      </c>
      <c r="B55" s="10" t="s">
        <v>16</v>
      </c>
      <c r="C55" s="6">
        <v>26150.514912280702</v>
      </c>
      <c r="D55" s="6">
        <v>1672.6801927212466</v>
      </c>
      <c r="E55" s="71">
        <v>6.3963566236920608E-2</v>
      </c>
      <c r="F55" s="71" t="s">
        <v>2</v>
      </c>
    </row>
    <row r="56" spans="1:8" x14ac:dyDescent="0.3">
      <c r="A56" s="10" t="s">
        <v>18</v>
      </c>
      <c r="B56" s="10" t="s">
        <v>20</v>
      </c>
      <c r="C56" s="6">
        <v>26150.514912280702</v>
      </c>
      <c r="D56" s="6">
        <v>8222.4097104465382</v>
      </c>
      <c r="E56" s="71">
        <v>0.31442630242761155</v>
      </c>
      <c r="F56" s="71" t="s">
        <v>2</v>
      </c>
    </row>
    <row r="57" spans="1:8" x14ac:dyDescent="0.3">
      <c r="A57" s="10" t="s">
        <v>19</v>
      </c>
      <c r="B57" s="10" t="s">
        <v>12</v>
      </c>
      <c r="C57" s="6">
        <v>26150.514912280702</v>
      </c>
      <c r="D57" s="6">
        <v>737.50353951620014</v>
      </c>
      <c r="E57" s="71">
        <v>2.8202256895899846E-2</v>
      </c>
      <c r="F57" s="71" t="s">
        <v>3</v>
      </c>
    </row>
    <row r="58" spans="1:8" x14ac:dyDescent="0.3">
      <c r="A58" s="10" t="s">
        <v>19</v>
      </c>
      <c r="B58" s="10" t="s">
        <v>13</v>
      </c>
      <c r="C58" s="6">
        <v>26150.514912280702</v>
      </c>
      <c r="D58" s="6">
        <v>333.22844419848383</v>
      </c>
      <c r="E58" s="71">
        <v>1.2742710624103024E-2</v>
      </c>
      <c r="F58" s="71" t="s">
        <v>3</v>
      </c>
    </row>
    <row r="59" spans="1:8" x14ac:dyDescent="0.3">
      <c r="A59" s="10" t="s">
        <v>19</v>
      </c>
      <c r="B59" s="10" t="s">
        <v>14</v>
      </c>
      <c r="C59" s="6">
        <v>26150.514912280702</v>
      </c>
      <c r="D59" s="6">
        <v>27.377119258898333</v>
      </c>
      <c r="E59" s="71">
        <v>1.0469055523660684E-3</v>
      </c>
      <c r="F59" s="71" t="s">
        <v>4</v>
      </c>
    </row>
    <row r="60" spans="1:8" x14ac:dyDescent="0.3">
      <c r="A60" s="10" t="s">
        <v>19</v>
      </c>
      <c r="B60" s="10" t="s">
        <v>15</v>
      </c>
      <c r="C60" s="6">
        <v>26150.514912280702</v>
      </c>
      <c r="D60" s="6">
        <v>58.911362309690801</v>
      </c>
      <c r="E60" s="71">
        <v>2.2527802036519397E-3</v>
      </c>
      <c r="F60" s="71" t="s">
        <v>4</v>
      </c>
    </row>
    <row r="61" spans="1:8" x14ac:dyDescent="0.3">
      <c r="A61" s="10" t="s">
        <v>19</v>
      </c>
      <c r="B61" s="10" t="s">
        <v>16</v>
      </c>
      <c r="C61" s="6">
        <v>26150.514912280702</v>
      </c>
      <c r="D61" s="6">
        <v>4247.5297916093314</v>
      </c>
      <c r="E61" s="71">
        <v>0.16242623924833782</v>
      </c>
      <c r="F61" s="71" t="s">
        <v>2</v>
      </c>
    </row>
    <row r="63" spans="1:8" ht="34.200000000000003" customHeight="1" x14ac:dyDescent="0.3">
      <c r="A63" s="202" t="s">
        <v>149</v>
      </c>
      <c r="B63" s="202"/>
      <c r="C63" s="202"/>
      <c r="D63" s="202"/>
      <c r="E63" s="202"/>
      <c r="F63" s="202"/>
      <c r="G63" s="202"/>
      <c r="H63" s="202"/>
    </row>
    <row r="65" spans="1:8" x14ac:dyDescent="0.3">
      <c r="A65" s="202" t="s">
        <v>130</v>
      </c>
      <c r="B65" s="202"/>
      <c r="C65" s="202"/>
      <c r="D65" s="202"/>
      <c r="E65" s="202"/>
      <c r="F65" s="202"/>
      <c r="G65" s="202"/>
      <c r="H65" s="202"/>
    </row>
    <row r="67" spans="1:8" ht="42" customHeight="1" x14ac:dyDescent="0.3">
      <c r="B67" s="210" t="s">
        <v>140</v>
      </c>
      <c r="C67" s="210"/>
      <c r="D67" s="210"/>
      <c r="E67" s="210"/>
      <c r="F67" s="210"/>
      <c r="G67" s="210"/>
      <c r="H67" s="210"/>
    </row>
    <row r="68" spans="1:8" ht="88.8" customHeight="1" x14ac:dyDescent="0.3">
      <c r="B68" s="202" t="s">
        <v>136</v>
      </c>
      <c r="C68" s="202"/>
      <c r="D68" s="202"/>
      <c r="E68" s="202"/>
      <c r="F68" s="202"/>
      <c r="G68" s="202"/>
      <c r="H68" s="202"/>
    </row>
    <row r="70" spans="1:8" ht="36" customHeight="1" x14ac:dyDescent="0.3">
      <c r="A70" s="202" t="s">
        <v>137</v>
      </c>
      <c r="B70" s="202"/>
      <c r="C70" s="202"/>
      <c r="D70" s="202"/>
      <c r="E70" s="202"/>
      <c r="F70" s="202"/>
      <c r="G70" s="202"/>
      <c r="H70" s="202"/>
    </row>
    <row r="72" spans="1:8" x14ac:dyDescent="0.3">
      <c r="A72" s="202" t="s">
        <v>128</v>
      </c>
      <c r="B72" s="202"/>
      <c r="C72" s="202"/>
      <c r="D72" s="202"/>
      <c r="E72" s="202"/>
      <c r="F72" s="202"/>
      <c r="G72" s="202"/>
      <c r="H72" s="202"/>
    </row>
    <row r="74" spans="1:8" x14ac:dyDescent="0.3">
      <c r="A74" s="75" t="s">
        <v>93</v>
      </c>
      <c r="B74" s="179" t="s">
        <v>2</v>
      </c>
      <c r="C74" s="179" t="s">
        <v>3</v>
      </c>
      <c r="D74" s="179" t="s">
        <v>4</v>
      </c>
      <c r="E74" s="179" t="s">
        <v>80</v>
      </c>
    </row>
    <row r="75" spans="1:8" x14ac:dyDescent="0.3">
      <c r="A75" s="75" t="s">
        <v>94</v>
      </c>
      <c r="B75" s="179">
        <v>6</v>
      </c>
      <c r="C75" s="179">
        <v>4</v>
      </c>
      <c r="D75" s="179">
        <v>2</v>
      </c>
      <c r="E75" s="179">
        <v>0</v>
      </c>
    </row>
    <row r="78" spans="1:8" x14ac:dyDescent="0.3">
      <c r="A78" s="211" t="s">
        <v>150</v>
      </c>
      <c r="B78" s="211"/>
      <c r="C78" s="211"/>
      <c r="D78" s="211"/>
      <c r="E78" s="211"/>
      <c r="F78" s="211"/>
      <c r="G78" s="211"/>
      <c r="H78" s="211"/>
    </row>
    <row r="80" spans="1:8" ht="51.6" customHeight="1" x14ac:dyDescent="0.3">
      <c r="A80" s="202" t="s">
        <v>172</v>
      </c>
      <c r="B80" s="202"/>
      <c r="C80" s="202"/>
      <c r="D80" s="202"/>
      <c r="E80" s="202"/>
      <c r="F80" s="202"/>
      <c r="G80" s="202"/>
      <c r="H80" s="202"/>
    </row>
  </sheetData>
  <sheetProtection algorithmName="SHA-512" hashValue="pcVat3H9vxQ9GLHZ0f3+7JREnDLkNqnG74kP67smeryMUWd10Ku0mu6wPub0oKdsHPo164utjET4/OpkC8Gapg==" saltValue="S+IyrkSaeDmRwX7wLr3eaA==" spinCount="100000" sheet="1" objects="1" scenarios="1"/>
  <mergeCells count="30">
    <mergeCell ref="B35:H35"/>
    <mergeCell ref="C19:E19"/>
    <mergeCell ref="C20:E20"/>
    <mergeCell ref="A22:H22"/>
    <mergeCell ref="C24:E24"/>
    <mergeCell ref="C26:E26"/>
    <mergeCell ref="C25:E25"/>
    <mergeCell ref="C27:E27"/>
    <mergeCell ref="C28:E28"/>
    <mergeCell ref="A30:H30"/>
    <mergeCell ref="A32:H32"/>
    <mergeCell ref="B34:H34"/>
    <mergeCell ref="A80:H80"/>
    <mergeCell ref="A37:H37"/>
    <mergeCell ref="A63:H63"/>
    <mergeCell ref="B67:H67"/>
    <mergeCell ref="B68:H68"/>
    <mergeCell ref="A70:H70"/>
    <mergeCell ref="A65:H65"/>
    <mergeCell ref="A72:H72"/>
    <mergeCell ref="A78:H78"/>
    <mergeCell ref="C18:E18"/>
    <mergeCell ref="A3:H3"/>
    <mergeCell ref="A12:H12"/>
    <mergeCell ref="A14:H14"/>
    <mergeCell ref="C16:E16"/>
    <mergeCell ref="C17:E17"/>
    <mergeCell ref="A5:H5"/>
    <mergeCell ref="A8:H8"/>
    <mergeCell ref="A6:H6"/>
  </mergeCells>
  <pageMargins left="0.7" right="0.7" top="0.75" bottom="0.75" header="0.3" footer="0.3"/>
  <pageSetup paperSize="9" scale="68"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15"/>
  <sheetViews>
    <sheetView tabSelected="1" workbookViewId="0">
      <pane ySplit="7" topLeftCell="A8" activePane="bottomLeft" state="frozen"/>
      <selection pane="bottomLeft" activeCell="B1" sqref="B1:H1"/>
    </sheetView>
  </sheetViews>
  <sheetFormatPr defaultRowHeight="14.4" x14ac:dyDescent="0.3"/>
  <cols>
    <col min="1" max="1" width="18.5546875" style="109" bestFit="1" customWidth="1"/>
    <col min="2" max="2" width="8.88671875" style="109"/>
    <col min="3" max="3" width="15.21875" style="109" customWidth="1"/>
    <col min="4" max="4" width="14" style="110" customWidth="1"/>
    <col min="5" max="5" width="8.88671875" style="110" hidden="1" customWidth="1"/>
    <col min="6" max="6" width="12.21875" style="110" hidden="1" customWidth="1"/>
    <col min="7" max="7" width="12.21875" style="109" customWidth="1"/>
    <col min="8" max="8" width="13.6640625" style="109" customWidth="1"/>
    <col min="9" max="9" width="14.6640625" style="109" hidden="1" customWidth="1"/>
    <col min="10" max="10" width="14.33203125" style="109" hidden="1" customWidth="1"/>
    <col min="11" max="11" width="19.21875" style="109" hidden="1" customWidth="1"/>
    <col min="12" max="12" width="18.6640625" style="109" hidden="1" customWidth="1"/>
    <col min="13" max="13" width="12.88671875" style="109" hidden="1" customWidth="1"/>
    <col min="14" max="15" width="11.88671875" style="109" hidden="1" customWidth="1"/>
    <col min="16" max="16" width="10.6640625" style="109" hidden="1" customWidth="1"/>
    <col min="17" max="17" width="15" style="109" hidden="1" customWidth="1"/>
    <col min="18" max="19" width="10.33203125" style="109" hidden="1" customWidth="1"/>
    <col min="20" max="20" width="14.88671875" style="109" hidden="1" customWidth="1"/>
    <col min="21" max="24" width="10.33203125" style="109" hidden="1" customWidth="1"/>
    <col min="25" max="25" width="11.21875" style="109" hidden="1" customWidth="1"/>
    <col min="26" max="26" width="12.6640625" style="109" hidden="1" customWidth="1"/>
    <col min="27" max="27" width="14.5546875" style="109" hidden="1" customWidth="1"/>
    <col min="28" max="28" width="11.77734375" style="109" hidden="1" customWidth="1"/>
    <col min="29" max="29" width="11.88671875" style="109" hidden="1" customWidth="1"/>
    <col min="30" max="30" width="10.6640625" style="109" hidden="1" customWidth="1"/>
    <col min="31" max="31" width="12.44140625" style="109" hidden="1" customWidth="1"/>
    <col min="32" max="32" width="14.6640625" style="109" customWidth="1"/>
    <col min="33" max="33" width="17.77734375" style="109" hidden="1" customWidth="1"/>
    <col min="34" max="34" width="12.44140625" style="109" customWidth="1"/>
    <col min="35" max="35" width="18" style="82" hidden="1" customWidth="1"/>
    <col min="36" max="36" width="14" style="82" hidden="1" customWidth="1"/>
    <col min="37" max="37" width="10.33203125" style="81" customWidth="1"/>
    <col min="38" max="38" width="11" style="81" hidden="1" customWidth="1"/>
    <col min="39" max="39" width="13" style="81" hidden="1" customWidth="1"/>
    <col min="40" max="40" width="10.21875" style="81" hidden="1" customWidth="1"/>
    <col min="41" max="41" width="12.77734375" style="81" hidden="1" customWidth="1"/>
    <col min="42" max="42" width="21.33203125" style="81" hidden="1" customWidth="1"/>
    <col min="43" max="43" width="11.5546875" style="81" hidden="1" customWidth="1"/>
    <col min="44" max="44" width="16.5546875" style="81" hidden="1" customWidth="1"/>
    <col min="45" max="45" width="11.5546875" style="81" hidden="1" customWidth="1"/>
    <col min="46" max="46" width="11.6640625" style="109" customWidth="1"/>
    <col min="47" max="47" width="11.44140625" style="109" bestFit="1" customWidth="1"/>
    <col min="48" max="48" width="16.6640625" style="109" bestFit="1" customWidth="1"/>
    <col min="49" max="49" width="12.6640625" style="109" customWidth="1"/>
    <col min="50" max="50" width="8.88671875" style="109"/>
    <col min="51" max="51" width="30.109375" style="109" customWidth="1"/>
    <col min="52" max="56" width="8.88671875" style="109"/>
    <col min="57" max="16384" width="8.88671875" style="81"/>
  </cols>
  <sheetData>
    <row r="1" spans="1:55" ht="18" x14ac:dyDescent="0.3">
      <c r="A1" s="108" t="s">
        <v>155</v>
      </c>
      <c r="B1" s="216"/>
      <c r="C1" s="217"/>
      <c r="D1" s="217"/>
      <c r="E1" s="217"/>
      <c r="F1" s="217"/>
      <c r="G1" s="217"/>
      <c r="H1" s="218"/>
      <c r="AK1" s="109"/>
    </row>
    <row r="2" spans="1:55" ht="18" x14ac:dyDescent="0.3">
      <c r="A2" s="111"/>
      <c r="B2" s="110"/>
      <c r="AK2" s="109"/>
    </row>
    <row r="3" spans="1:55" ht="43.2" hidden="1" customHeight="1" x14ac:dyDescent="0.3">
      <c r="I3" s="219" t="s">
        <v>61</v>
      </c>
      <c r="J3" s="219"/>
      <c r="K3" s="112" t="s">
        <v>62</v>
      </c>
      <c r="L3" s="112" t="s">
        <v>63</v>
      </c>
      <c r="M3" s="112" t="s">
        <v>64</v>
      </c>
      <c r="N3" s="219" t="s">
        <v>65</v>
      </c>
      <c r="O3" s="219"/>
      <c r="P3" s="219" t="s">
        <v>66</v>
      </c>
      <c r="Q3" s="219"/>
      <c r="R3" s="220" t="s">
        <v>156</v>
      </c>
      <c r="S3" s="220"/>
      <c r="T3" s="220"/>
      <c r="U3" s="220"/>
      <c r="V3" s="220"/>
      <c r="W3" s="221"/>
      <c r="X3" s="221"/>
      <c r="Y3" s="222" t="s">
        <v>153</v>
      </c>
      <c r="Z3" s="223"/>
      <c r="AA3" s="223"/>
      <c r="AB3" s="223"/>
      <c r="AC3" s="223"/>
      <c r="AD3" s="223"/>
      <c r="AE3" s="223"/>
      <c r="AF3" s="223"/>
      <c r="AG3" s="223"/>
      <c r="AH3" s="224"/>
      <c r="AK3" s="109"/>
      <c r="AP3" s="83" t="s">
        <v>68</v>
      </c>
      <c r="AR3" s="83" t="s">
        <v>69</v>
      </c>
    </row>
    <row r="4" spans="1:55" ht="57.6" x14ac:dyDescent="0.3">
      <c r="A4" s="249" t="s">
        <v>70</v>
      </c>
      <c r="B4" s="249"/>
      <c r="C4" s="249"/>
      <c r="D4" s="113" t="s">
        <v>1</v>
      </c>
      <c r="E4" s="114" t="s">
        <v>0</v>
      </c>
      <c r="F4" s="114" t="s">
        <v>1</v>
      </c>
      <c r="G4" s="115" t="s">
        <v>44</v>
      </c>
      <c r="H4" s="115" t="s">
        <v>71</v>
      </c>
      <c r="I4" s="112" t="s">
        <v>72</v>
      </c>
      <c r="J4" s="112" t="s">
        <v>73</v>
      </c>
      <c r="K4" s="112" t="s">
        <v>3</v>
      </c>
      <c r="L4" s="112" t="s">
        <v>4</v>
      </c>
      <c r="M4" s="112" t="s">
        <v>5</v>
      </c>
      <c r="N4" s="112" t="s">
        <v>74</v>
      </c>
      <c r="O4" s="112" t="s">
        <v>75</v>
      </c>
      <c r="P4" s="112" t="s">
        <v>76</v>
      </c>
      <c r="Q4" s="112" t="s">
        <v>77</v>
      </c>
      <c r="R4" s="112" t="s">
        <v>110</v>
      </c>
      <c r="S4" s="116"/>
      <c r="T4" s="112" t="s">
        <v>114</v>
      </c>
      <c r="U4" s="116"/>
      <c r="V4" s="117"/>
      <c r="W4" s="114" t="s">
        <v>107</v>
      </c>
      <c r="X4" s="116"/>
      <c r="Y4" s="118" t="s">
        <v>78</v>
      </c>
      <c r="Z4" s="119" t="s">
        <v>54</v>
      </c>
      <c r="AA4" s="119" t="s">
        <v>55</v>
      </c>
      <c r="AB4" s="119" t="s">
        <v>56</v>
      </c>
      <c r="AC4" s="119" t="s">
        <v>57</v>
      </c>
      <c r="AD4" s="118" t="s">
        <v>58</v>
      </c>
      <c r="AE4" s="118" t="s">
        <v>59</v>
      </c>
      <c r="AF4" s="115" t="s">
        <v>115</v>
      </c>
      <c r="AG4" s="118" t="s">
        <v>79</v>
      </c>
      <c r="AH4" s="115" t="s">
        <v>60</v>
      </c>
      <c r="AI4" s="86" t="s">
        <v>70</v>
      </c>
      <c r="AJ4" s="84" t="s">
        <v>1</v>
      </c>
      <c r="AK4" s="114" t="s">
        <v>67</v>
      </c>
      <c r="AL4" s="85" t="s">
        <v>81</v>
      </c>
      <c r="AM4" s="85" t="s">
        <v>82</v>
      </c>
      <c r="AN4" s="85" t="s">
        <v>83</v>
      </c>
      <c r="AO4" s="85" t="s">
        <v>84</v>
      </c>
      <c r="AP4" s="87" t="s">
        <v>85</v>
      </c>
      <c r="AQ4" s="87" t="s">
        <v>86</v>
      </c>
      <c r="AR4" s="87" t="s">
        <v>87</v>
      </c>
      <c r="AS4" s="87" t="s">
        <v>88</v>
      </c>
      <c r="AT4" s="115" t="s">
        <v>89</v>
      </c>
      <c r="AU4" s="115" t="s">
        <v>90</v>
      </c>
      <c r="AV4" s="115" t="s">
        <v>91</v>
      </c>
      <c r="AW4" s="115" t="s">
        <v>92</v>
      </c>
      <c r="AY4" s="160" t="s">
        <v>93</v>
      </c>
      <c r="AZ4" s="155" t="s">
        <v>2</v>
      </c>
      <c r="BA4" s="155" t="s">
        <v>3</v>
      </c>
      <c r="BB4" s="155" t="s">
        <v>4</v>
      </c>
      <c r="BC4" s="155" t="s">
        <v>80</v>
      </c>
    </row>
    <row r="5" spans="1:55" x14ac:dyDescent="0.3">
      <c r="A5" s="250" t="s">
        <v>105</v>
      </c>
      <c r="B5" s="250"/>
      <c r="C5" s="250"/>
      <c r="D5" s="178" t="s">
        <v>178</v>
      </c>
      <c r="E5" s="120" t="s">
        <v>52</v>
      </c>
      <c r="F5" s="121" t="str">
        <f>D5</f>
        <v>A-D-G-L</v>
      </c>
      <c r="G5" s="122" t="str">
        <f>IF(I5&gt;5,IF(P5&lt;$P$100,"A",IF(P5&gt;$P$102,"C","B")),"Blinde vlek")</f>
        <v>A</v>
      </c>
      <c r="H5" s="121" t="s">
        <v>52</v>
      </c>
      <c r="I5" s="123">
        <f>SUM(I8:I95)/4</f>
        <v>1285.7880564036868</v>
      </c>
      <c r="J5" s="123">
        <f>SUM(J8:J95)</f>
        <v>1285.7880564036868</v>
      </c>
      <c r="K5" s="123">
        <f>SUM(K8:K95)</f>
        <v>1138.7</v>
      </c>
      <c r="L5" s="123">
        <f>SUM(L8:L95)</f>
        <v>950.3830487804878</v>
      </c>
      <c r="M5" s="123">
        <f>K5-J5</f>
        <v>-147.08805640368678</v>
      </c>
      <c r="N5" s="123">
        <f>SUM(N8:N95)/4</f>
        <v>-335.40500762319908</v>
      </c>
      <c r="O5" s="123">
        <f>L5-J5</f>
        <v>-335.40500762319903</v>
      </c>
      <c r="P5" s="124">
        <f>Q5</f>
        <v>-0.35291560392789401</v>
      </c>
      <c r="Q5" s="124">
        <f>O5/L5</f>
        <v>-0.35291560392789401</v>
      </c>
      <c r="R5" s="125">
        <f>SUM(R8:R11)</f>
        <v>1138.7</v>
      </c>
      <c r="S5" s="126"/>
      <c r="T5" s="127">
        <v>25348.799999999999</v>
      </c>
      <c r="U5" s="126"/>
      <c r="V5" s="128"/>
      <c r="W5" s="123" t="s">
        <v>52</v>
      </c>
      <c r="X5" s="126"/>
      <c r="Y5" s="123">
        <f>SUM(Y8:Y95)/4</f>
        <v>1123</v>
      </c>
      <c r="Z5" s="123">
        <f>SUM(Z8:Z95)</f>
        <v>1123</v>
      </c>
      <c r="AA5" s="123">
        <f>SUM(AA8:AA95)</f>
        <v>476</v>
      </c>
      <c r="AB5" s="123">
        <f>SUM(AB8:AB95)</f>
        <v>647</v>
      </c>
      <c r="AC5" s="123">
        <f>SUM(AC8:AC95)</f>
        <v>1092</v>
      </c>
      <c r="AD5" s="123">
        <f>AB5-AC5</f>
        <v>-445</v>
      </c>
      <c r="AE5" s="124">
        <f>IF(AA5=0,"Blinde vlek",AD5/Z5)</f>
        <v>-0.39626001780943898</v>
      </c>
      <c r="AF5" s="123" t="s">
        <v>52</v>
      </c>
      <c r="AG5" s="123">
        <f>SUM(AG8:AG95)/4</f>
        <v>-445</v>
      </c>
      <c r="AH5" s="123" t="str">
        <f>IF(Y5=0,"Blinde vlek",IF(AG5/Y5&lt;$AH$100,"A",IF(AG5/Y5&gt;$AH$102,"C","B")))</f>
        <v>A</v>
      </c>
      <c r="AI5" s="93" t="s">
        <v>105</v>
      </c>
      <c r="AJ5" s="88" t="str">
        <f>D5</f>
        <v>A-D-G-L</v>
      </c>
      <c r="AK5" s="123">
        <f>SUM(AK8:AK95)</f>
        <v>88</v>
      </c>
      <c r="AL5" s="89">
        <f>IF(H5= "A",2,IF(H5 = "Blinde vlek",2,IF(H5 = "B",1,0)))</f>
        <v>0</v>
      </c>
      <c r="AM5" s="89">
        <f>IF(G5= "A",2,IF(G5 = "Blinde vlek",2,IF(G5 = "B",1,0)))</f>
        <v>2</v>
      </c>
      <c r="AN5" s="89">
        <f>IF(AF5= "A",2,IF(AF5 = "Blinde vlek",2,IF(AF5 = "B",1,0)))</f>
        <v>0</v>
      </c>
      <c r="AO5" s="89">
        <f>IF(AH5= "A",2,IF(AH5 = "Blinde vlek",2,IF(AH5 = "B",1,0)))</f>
        <v>2</v>
      </c>
      <c r="AP5" s="90">
        <f>O5+AD5</f>
        <v>-780.40500762319903</v>
      </c>
      <c r="AQ5" s="90">
        <f>O5+AD5+AK5</f>
        <v>-692.40500762319903</v>
      </c>
      <c r="AR5" s="90">
        <f>AA5+AC5</f>
        <v>1568</v>
      </c>
      <c r="AS5" s="91">
        <f>AP5/AR5</f>
        <v>-0.49770727526989733</v>
      </c>
      <c r="AT5" s="123">
        <f>SUM(AT8:AT95)</f>
        <v>73</v>
      </c>
      <c r="AU5" s="161">
        <f>SUM(AU8:AU95)</f>
        <v>528.59999999999991</v>
      </c>
      <c r="AV5" s="162">
        <f>IF(AT5&gt;0,AU5/AK5,0)</f>
        <v>6.0068181818181809</v>
      </c>
      <c r="AW5" s="163" t="str">
        <f>IF(AV5&gt;=$AZ$5,$AZ$4,IF(AV5&gt;=$BA$5,$BA$4,IF(AV5&gt;=$BB$5,$BB$4,$BC$4)))</f>
        <v>A</v>
      </c>
      <c r="AY5" s="160" t="s">
        <v>94</v>
      </c>
      <c r="AZ5" s="164">
        <v>6</v>
      </c>
      <c r="BA5" s="164">
        <v>4</v>
      </c>
      <c r="BB5" s="164">
        <v>2</v>
      </c>
      <c r="BC5" s="164">
        <v>0</v>
      </c>
    </row>
    <row r="6" spans="1:55" x14ac:dyDescent="0.3">
      <c r="A6" s="129"/>
      <c r="B6" s="130"/>
      <c r="C6" s="130"/>
      <c r="D6" s="131"/>
      <c r="E6" s="131"/>
      <c r="F6" s="131"/>
      <c r="G6" s="130"/>
      <c r="H6" s="130"/>
      <c r="I6" s="130"/>
      <c r="J6" s="130"/>
      <c r="K6" s="130"/>
      <c r="L6" s="130"/>
      <c r="M6" s="130"/>
      <c r="N6" s="130"/>
      <c r="O6" s="130"/>
      <c r="P6" s="130"/>
      <c r="Q6" s="130"/>
      <c r="R6" s="131"/>
      <c r="S6" s="131"/>
      <c r="T6" s="131"/>
      <c r="U6" s="131"/>
      <c r="V6" s="131"/>
      <c r="W6" s="131"/>
      <c r="X6" s="131"/>
      <c r="Y6" s="130"/>
      <c r="Z6" s="130"/>
      <c r="AA6" s="130"/>
      <c r="AB6" s="130"/>
      <c r="AC6" s="130"/>
      <c r="AD6" s="130"/>
      <c r="AE6" s="130"/>
      <c r="AF6" s="130"/>
      <c r="AG6" s="130"/>
      <c r="AH6" s="130"/>
      <c r="AI6" s="94"/>
      <c r="AJ6" s="94"/>
      <c r="AK6" s="130"/>
      <c r="AL6" s="94"/>
      <c r="AM6" s="94"/>
      <c r="AN6" s="94"/>
      <c r="AO6" s="94"/>
      <c r="AP6" s="94"/>
      <c r="AQ6" s="94"/>
      <c r="AR6" s="94"/>
      <c r="AS6" s="94"/>
      <c r="AT6" s="130"/>
      <c r="AU6" s="130"/>
      <c r="AV6" s="130"/>
      <c r="AW6" s="165"/>
    </row>
    <row r="7" spans="1:55" ht="57.6" x14ac:dyDescent="0.3">
      <c r="A7" s="132" t="s">
        <v>8</v>
      </c>
      <c r="B7" s="132" t="s">
        <v>9</v>
      </c>
      <c r="C7" s="133" t="s">
        <v>7</v>
      </c>
      <c r="D7" s="134" t="s">
        <v>53</v>
      </c>
      <c r="E7" s="135" t="s">
        <v>0</v>
      </c>
      <c r="F7" s="135" t="s">
        <v>1</v>
      </c>
      <c r="G7" s="136" t="s">
        <v>44</v>
      </c>
      <c r="H7" s="136" t="s">
        <v>71</v>
      </c>
      <c r="I7" s="137" t="s">
        <v>72</v>
      </c>
      <c r="J7" s="184" t="s">
        <v>173</v>
      </c>
      <c r="K7" s="184" t="s">
        <v>151</v>
      </c>
      <c r="L7" s="184" t="s">
        <v>152</v>
      </c>
      <c r="M7" s="137" t="s">
        <v>5</v>
      </c>
      <c r="N7" s="137" t="s">
        <v>74</v>
      </c>
      <c r="O7" s="137" t="s">
        <v>75</v>
      </c>
      <c r="P7" s="137" t="s">
        <v>76</v>
      </c>
      <c r="Q7" s="137" t="s">
        <v>6</v>
      </c>
      <c r="R7" s="187" t="s">
        <v>109</v>
      </c>
      <c r="S7" s="187" t="s">
        <v>108</v>
      </c>
      <c r="T7" s="187" t="s">
        <v>114</v>
      </c>
      <c r="U7" s="187" t="s">
        <v>111</v>
      </c>
      <c r="V7" s="114" t="s">
        <v>106</v>
      </c>
      <c r="W7" s="114" t="s">
        <v>112</v>
      </c>
      <c r="X7" s="114" t="s">
        <v>113</v>
      </c>
      <c r="Y7" s="138" t="s">
        <v>78</v>
      </c>
      <c r="Z7" s="188" t="s">
        <v>54</v>
      </c>
      <c r="AA7" s="188" t="s">
        <v>55</v>
      </c>
      <c r="AB7" s="188" t="s">
        <v>56</v>
      </c>
      <c r="AC7" s="188" t="s">
        <v>57</v>
      </c>
      <c r="AD7" s="138" t="s">
        <v>58</v>
      </c>
      <c r="AE7" s="138" t="s">
        <v>59</v>
      </c>
      <c r="AF7" s="115" t="s">
        <v>115</v>
      </c>
      <c r="AG7" s="138" t="s">
        <v>79</v>
      </c>
      <c r="AH7" s="136" t="s">
        <v>60</v>
      </c>
      <c r="AI7" s="97" t="s">
        <v>9</v>
      </c>
      <c r="AJ7" s="95" t="s">
        <v>53</v>
      </c>
      <c r="AK7" s="114" t="s">
        <v>67</v>
      </c>
      <c r="AL7" s="96" t="s">
        <v>81</v>
      </c>
      <c r="AM7" s="96" t="s">
        <v>82</v>
      </c>
      <c r="AN7" s="96" t="s">
        <v>83</v>
      </c>
      <c r="AO7" s="96" t="s">
        <v>84</v>
      </c>
      <c r="AP7" s="98" t="s">
        <v>85</v>
      </c>
      <c r="AQ7" s="98" t="s">
        <v>86</v>
      </c>
      <c r="AR7" s="98" t="s">
        <v>87</v>
      </c>
      <c r="AS7" s="98" t="s">
        <v>88</v>
      </c>
      <c r="AT7" s="136" t="s">
        <v>89</v>
      </c>
      <c r="AU7" s="136" t="s">
        <v>94</v>
      </c>
      <c r="AV7" s="136" t="s">
        <v>95</v>
      </c>
      <c r="AW7" s="136" t="s">
        <v>96</v>
      </c>
    </row>
    <row r="8" spans="1:55" x14ac:dyDescent="0.3">
      <c r="A8" s="139" t="s">
        <v>10</v>
      </c>
      <c r="B8" s="139" t="s">
        <v>11</v>
      </c>
      <c r="C8" s="139" t="s">
        <v>21</v>
      </c>
      <c r="D8" s="197" t="s">
        <v>174</v>
      </c>
      <c r="E8" s="198">
        <v>11</v>
      </c>
      <c r="F8" s="141" t="str">
        <f>F$5</f>
        <v>A-D-G-L</v>
      </c>
      <c r="G8" s="142" t="str">
        <f t="shared" ref="G8:G39" si="0">IF(I8&gt;5,IF(P8&lt;$P$100,"A",IF(P8&gt;$P$102,"C","B")),"Blinde vlek")</f>
        <v>A</v>
      </c>
      <c r="H8" s="142" t="str">
        <f t="shared" ref="H8:H39" si="1">IF(J8&gt;5,IF(Q8&lt;$Q$100,"A",IF(Q8&gt;$Q$102,"C","B")),"Blinde vlek")</f>
        <v>Blinde vlek</v>
      </c>
      <c r="I8" s="143">
        <f>SUM(J8:J11)</f>
        <v>336.69091808865835</v>
      </c>
      <c r="J8" s="199">
        <v>0</v>
      </c>
      <c r="K8" s="199">
        <v>0</v>
      </c>
      <c r="L8" s="199">
        <v>0</v>
      </c>
      <c r="M8" s="127">
        <f t="shared" ref="M8:M23" si="2">K8-J8</f>
        <v>0</v>
      </c>
      <c r="N8" s="143">
        <f>SUM(O8:O11)</f>
        <v>-113.3553672781448</v>
      </c>
      <c r="O8" s="127">
        <f>L8-J8</f>
        <v>0</v>
      </c>
      <c r="P8" s="144">
        <f>IF(SUM(L8:L11)&gt;0,SUM(O8:O11)/SUM(L8:L11), "Blinde vlek")</f>
        <v>-0.50755630649380967</v>
      </c>
      <c r="Q8" s="145" t="str">
        <f t="shared" ref="Q8:Q24" si="3">IF(L8&gt;0,(L8-J8)/L8,"Blinde vlek")</f>
        <v>Blinde vlek</v>
      </c>
      <c r="R8" s="127">
        <v>165</v>
      </c>
      <c r="S8" s="127">
        <v>0</v>
      </c>
      <c r="T8" s="127">
        <v>26150.799999999999</v>
      </c>
      <c r="U8" s="127">
        <v>3700.3531463334652</v>
      </c>
      <c r="V8" s="145" t="str">
        <f>IF(S8&gt;0,S8/R8,"Blinde vlek")</f>
        <v>Blinde vlek</v>
      </c>
      <c r="W8" s="145">
        <f>IF(U8&gt;0,U8/T8,"Blinde vlek")</f>
        <v>0.1415005715440241</v>
      </c>
      <c r="X8" s="145" t="str">
        <f>IF(V8&lt;0.5*W8,"A",IF(V8&gt;2*W8,IF(S8=0,"Blinde vlek","C"),"B"))</f>
        <v>Blinde vlek</v>
      </c>
      <c r="Y8" s="143">
        <f>SUM(Z8:Z11)</f>
        <v>292</v>
      </c>
      <c r="Z8" s="140"/>
      <c r="AA8" s="140"/>
      <c r="AB8" s="140"/>
      <c r="AC8" s="140">
        <v>37</v>
      </c>
      <c r="AD8" s="127">
        <f>AB8-AC8</f>
        <v>-37</v>
      </c>
      <c r="AE8" s="145" t="str">
        <f t="shared" ref="AE8:AE30" si="4">IF(AA8=0,"Blinde vlek",AD8/Z8)</f>
        <v>Blinde vlek</v>
      </c>
      <c r="AF8" s="127" t="str">
        <f t="shared" ref="AF8:AF39" si="5">IF(Z8=0,"Blinde vlek",IF(AD8/Z8&lt;$AG$100,"A",IF(AD8/Z8&gt;$AG$102,"C","B")))</f>
        <v>Blinde vlek</v>
      </c>
      <c r="AG8" s="143">
        <f>SUM(AD8:AD11)</f>
        <v>17</v>
      </c>
      <c r="AH8" s="127" t="str">
        <f t="shared" ref="AH8:AH39" si="6">IF(Y8=0,"Blinde vlek",IF(AG8/Y8&lt;$AH$100,"A",IF(AG8/Y8&gt;$AH$102,"C","B")))</f>
        <v>B</v>
      </c>
      <c r="AI8" s="99" t="s">
        <v>21</v>
      </c>
      <c r="AJ8" s="102" t="str">
        <f t="shared" ref="AJ8:AJ33" si="7">D8</f>
        <v>Aarschot</v>
      </c>
      <c r="AK8" s="103">
        <v>1</v>
      </c>
      <c r="AL8" s="100">
        <f t="shared" ref="AL8:AL33" si="8">IF(H8= "A",2,IF(H8 = "Blinde vlek",2,IF(H8 = "B",1,0)))</f>
        <v>2</v>
      </c>
      <c r="AM8" s="100">
        <f t="shared" ref="AM8:AM33" si="9">IF(G8= "A",2,IF(G8 = "Blinde vlek",2,IF(G8 = "B",1,0)))</f>
        <v>2</v>
      </c>
      <c r="AN8" s="100">
        <f t="shared" ref="AN8:AN24" si="10">IF(AF8= "A",2,IF(AF8 = "Blinde vlek",2,IF(AF8 = "B",1,0)))</f>
        <v>2</v>
      </c>
      <c r="AO8" s="100">
        <f t="shared" ref="AO8:AO24" si="11">IF(AH8= "A",2,IF(AH8 = "Blinde vlek",2,IF(AH8 = "B",1,0)))</f>
        <v>1</v>
      </c>
      <c r="AP8" s="92">
        <f t="shared" ref="AP8:AP19" si="12">O8+AD8</f>
        <v>-37</v>
      </c>
      <c r="AQ8" s="92">
        <f t="shared" ref="AQ8:AQ19" si="13">O8+AD8+AK8</f>
        <v>-36</v>
      </c>
      <c r="AR8" s="92">
        <f t="shared" ref="AR8:AR19" si="14">AA8+AC8</f>
        <v>37</v>
      </c>
      <c r="AS8" s="101">
        <f>IF(AR8&gt;0,AP8/AR8,"Geen noden")</f>
        <v>-1</v>
      </c>
      <c r="AT8" s="166">
        <f t="shared" ref="AT8:AT11" si="15">IF(AP8&gt;0,0,IF(AP8&lt;-AK8,AK8,-AP8))</f>
        <v>1</v>
      </c>
      <c r="AU8" s="167">
        <f>AT8*SUM(AL8:AO8)</f>
        <v>7</v>
      </c>
      <c r="AV8" s="168">
        <f t="shared" ref="AV8:AV19" si="16">IF(AT8&gt;0,AU8/AK8,0)</f>
        <v>7</v>
      </c>
      <c r="AW8" s="169" t="str">
        <f t="shared" ref="AW8:AW12" si="17">IF(AV8&gt;=$AZ$5,$AZ$4,IF(AV8&gt;=$BA$5,$BA$4,IF(AV8&gt;=$BB$5,$BB$4,$BC$4)))</f>
        <v>A</v>
      </c>
      <c r="AY8" s="160" t="s">
        <v>132</v>
      </c>
      <c r="AZ8" s="145">
        <v>0.6</v>
      </c>
      <c r="BA8" s="170" t="s">
        <v>119</v>
      </c>
      <c r="BB8" s="171"/>
      <c r="BC8" s="172"/>
    </row>
    <row r="9" spans="1:55" x14ac:dyDescent="0.3">
      <c r="A9" s="139" t="s">
        <v>10</v>
      </c>
      <c r="B9" s="139" t="s">
        <v>11</v>
      </c>
      <c r="C9" s="139" t="s">
        <v>21</v>
      </c>
      <c r="D9" s="197" t="s">
        <v>175</v>
      </c>
      <c r="E9" s="198">
        <v>14</v>
      </c>
      <c r="F9" s="141" t="str">
        <f t="shared" ref="F9:F59" si="18">F$5</f>
        <v>A-D-G-L</v>
      </c>
      <c r="G9" s="142" t="str">
        <f t="shared" si="0"/>
        <v>A</v>
      </c>
      <c r="H9" s="142" t="str">
        <f t="shared" si="1"/>
        <v>A</v>
      </c>
      <c r="I9" s="143">
        <f>SUM(J8:J11)</f>
        <v>336.69091808865835</v>
      </c>
      <c r="J9" s="199">
        <v>103.37362695937924</v>
      </c>
      <c r="K9" s="199">
        <v>87</v>
      </c>
      <c r="L9" s="199">
        <v>73.95</v>
      </c>
      <c r="M9" s="127">
        <f t="shared" si="2"/>
        <v>-16.373626959379237</v>
      </c>
      <c r="N9" s="143">
        <f>SUM(O8:O11)</f>
        <v>-113.3553672781448</v>
      </c>
      <c r="O9" s="127">
        <f t="shared" ref="O9:O59" si="19">L9-J9</f>
        <v>-29.423626959379234</v>
      </c>
      <c r="P9" s="144">
        <f>IF(SUM(L8:L11)&gt;0,SUM(O8:O11)/SUM(L8:L11), "Blinde vlek")</f>
        <v>-0.50755630649380967</v>
      </c>
      <c r="Q9" s="145">
        <f t="shared" si="3"/>
        <v>-0.39788542203352578</v>
      </c>
      <c r="R9" s="127">
        <v>137.69999999999999</v>
      </c>
      <c r="S9" s="127">
        <v>87</v>
      </c>
      <c r="T9" s="127">
        <v>26150.799999999999</v>
      </c>
      <c r="U9" s="127">
        <v>3700.3531463334652</v>
      </c>
      <c r="V9" s="145">
        <f t="shared" ref="V9:V12" si="20">IF(S9&gt;0,S9/R9,"Blinde vlek")</f>
        <v>0.63180827886710245</v>
      </c>
      <c r="W9" s="145">
        <f t="shared" ref="W9:W12" si="21">IF(U9&gt;0,U9/T9,"Blinde vlek")</f>
        <v>0.1415005715440241</v>
      </c>
      <c r="X9" s="145" t="str">
        <f t="shared" ref="X9:X12" si="22">IF(V9&lt;0.5*W9,"A",IF(V9&gt;2*W9,IF(S9=0,"Blinde vlek","C"),"B"))</f>
        <v>C</v>
      </c>
      <c r="Y9" s="143">
        <f>SUM(Z8:Z11)</f>
        <v>292</v>
      </c>
      <c r="Z9" s="140">
        <v>92</v>
      </c>
      <c r="AA9" s="140">
        <v>37</v>
      </c>
      <c r="AB9" s="140">
        <v>55</v>
      </c>
      <c r="AC9" s="140">
        <v>23</v>
      </c>
      <c r="AD9" s="127">
        <f t="shared" ref="AD9:AD59" si="23">AB9-AC9</f>
        <v>32</v>
      </c>
      <c r="AE9" s="145">
        <f t="shared" si="4"/>
        <v>0.34782608695652173</v>
      </c>
      <c r="AF9" s="127" t="str">
        <f t="shared" si="5"/>
        <v>C</v>
      </c>
      <c r="AG9" s="143">
        <f>SUM(AD8:AD11)</f>
        <v>17</v>
      </c>
      <c r="AH9" s="127" t="str">
        <f t="shared" si="6"/>
        <v>B</v>
      </c>
      <c r="AI9" s="99" t="s">
        <v>21</v>
      </c>
      <c r="AJ9" s="102" t="str">
        <f t="shared" si="7"/>
        <v>Diest</v>
      </c>
      <c r="AK9" s="103">
        <v>1</v>
      </c>
      <c r="AL9" s="100">
        <f t="shared" si="8"/>
        <v>2</v>
      </c>
      <c r="AM9" s="100">
        <f t="shared" si="9"/>
        <v>2</v>
      </c>
      <c r="AN9" s="100">
        <f t="shared" si="10"/>
        <v>0</v>
      </c>
      <c r="AO9" s="100">
        <f t="shared" si="11"/>
        <v>1</v>
      </c>
      <c r="AP9" s="92">
        <f t="shared" si="12"/>
        <v>2.5763730406207657</v>
      </c>
      <c r="AQ9" s="92">
        <f t="shared" si="13"/>
        <v>3.5763730406207657</v>
      </c>
      <c r="AR9" s="92">
        <f t="shared" si="14"/>
        <v>60</v>
      </c>
      <c r="AS9" s="101">
        <f t="shared" ref="AS9:AS19" si="24">IF(AR9&gt;0,AP9/AR9,"Geen noden")</f>
        <v>4.2939550677012758E-2</v>
      </c>
      <c r="AT9" s="166">
        <f t="shared" si="15"/>
        <v>0</v>
      </c>
      <c r="AU9" s="167">
        <f t="shared" ref="AU9:AU11" si="25">AT9*SUM(AL9:AO9)</f>
        <v>0</v>
      </c>
      <c r="AV9" s="168">
        <f t="shared" si="16"/>
        <v>0</v>
      </c>
      <c r="AW9" s="169" t="str">
        <f t="shared" si="17"/>
        <v>D</v>
      </c>
    </row>
    <row r="10" spans="1:55" x14ac:dyDescent="0.3">
      <c r="A10" s="139" t="s">
        <v>10</v>
      </c>
      <c r="B10" s="139" t="s">
        <v>11</v>
      </c>
      <c r="C10" s="139" t="s">
        <v>21</v>
      </c>
      <c r="D10" s="197" t="s">
        <v>176</v>
      </c>
      <c r="E10" s="198">
        <v>3</v>
      </c>
      <c r="F10" s="141" t="str">
        <f t="shared" si="18"/>
        <v>A-D-G-L</v>
      </c>
      <c r="G10" s="142" t="str">
        <f t="shared" si="0"/>
        <v>A</v>
      </c>
      <c r="H10" s="142" t="str">
        <f t="shared" si="1"/>
        <v>A</v>
      </c>
      <c r="I10" s="143">
        <f>SUM(J8:J11)</f>
        <v>336.69091808865835</v>
      </c>
      <c r="J10" s="199">
        <v>127.3056179775281</v>
      </c>
      <c r="K10" s="199">
        <v>89.895953757225442</v>
      </c>
      <c r="L10" s="199">
        <v>76.411560693641619</v>
      </c>
      <c r="M10" s="127">
        <f t="shared" si="2"/>
        <v>-37.409664220302659</v>
      </c>
      <c r="N10" s="143">
        <f>SUM(O8:O11)</f>
        <v>-113.3553672781448</v>
      </c>
      <c r="O10" s="127">
        <f t="shared" si="19"/>
        <v>-50.894057283886482</v>
      </c>
      <c r="P10" s="144">
        <f>IF(SUM(L8:L11)&gt;0,SUM(O8:O11)/SUM(L8:L11), "Blinde vlek")</f>
        <v>-0.50755630649380967</v>
      </c>
      <c r="Q10" s="145">
        <f t="shared" si="3"/>
        <v>-0.66605179663764535</v>
      </c>
      <c r="R10" s="127">
        <v>413</v>
      </c>
      <c r="S10" s="127">
        <v>89.895953757225442</v>
      </c>
      <c r="T10" s="127">
        <v>26150.799999999999</v>
      </c>
      <c r="U10" s="127">
        <v>3700.3531463334652</v>
      </c>
      <c r="V10" s="145">
        <f t="shared" si="20"/>
        <v>0.21766574759618751</v>
      </c>
      <c r="W10" s="145">
        <f t="shared" si="21"/>
        <v>0.1415005715440241</v>
      </c>
      <c r="X10" s="145" t="str">
        <f t="shared" si="22"/>
        <v>B</v>
      </c>
      <c r="Y10" s="143">
        <f>SUM(Z8:Z11)</f>
        <v>292</v>
      </c>
      <c r="Z10" s="140">
        <v>107</v>
      </c>
      <c r="AA10" s="140">
        <v>47</v>
      </c>
      <c r="AB10" s="140">
        <v>60</v>
      </c>
      <c r="AC10" s="140">
        <v>59</v>
      </c>
      <c r="AD10" s="127">
        <f t="shared" si="23"/>
        <v>1</v>
      </c>
      <c r="AE10" s="145">
        <f t="shared" si="4"/>
        <v>9.3457943925233638E-3</v>
      </c>
      <c r="AF10" s="127" t="str">
        <f t="shared" si="5"/>
        <v>B</v>
      </c>
      <c r="AG10" s="143">
        <f>SUM(AD8:AD11)</f>
        <v>17</v>
      </c>
      <c r="AH10" s="127" t="str">
        <f t="shared" si="6"/>
        <v>B</v>
      </c>
      <c r="AI10" s="99" t="s">
        <v>21</v>
      </c>
      <c r="AJ10" s="102" t="str">
        <f t="shared" si="7"/>
        <v>Geel</v>
      </c>
      <c r="AK10" s="103">
        <v>1</v>
      </c>
      <c r="AL10" s="100">
        <f t="shared" si="8"/>
        <v>2</v>
      </c>
      <c r="AM10" s="100">
        <f t="shared" si="9"/>
        <v>2</v>
      </c>
      <c r="AN10" s="100">
        <f t="shared" si="10"/>
        <v>1</v>
      </c>
      <c r="AO10" s="100">
        <f t="shared" si="11"/>
        <v>1</v>
      </c>
      <c r="AP10" s="92">
        <f t="shared" si="12"/>
        <v>-49.894057283886482</v>
      </c>
      <c r="AQ10" s="92">
        <f t="shared" si="13"/>
        <v>-48.894057283886482</v>
      </c>
      <c r="AR10" s="92">
        <f t="shared" si="14"/>
        <v>106</v>
      </c>
      <c r="AS10" s="101">
        <f t="shared" si="24"/>
        <v>-0.4706986536215706</v>
      </c>
      <c r="AT10" s="166">
        <f t="shared" si="15"/>
        <v>1</v>
      </c>
      <c r="AU10" s="167">
        <f t="shared" si="25"/>
        <v>6</v>
      </c>
      <c r="AV10" s="168">
        <f t="shared" si="16"/>
        <v>6</v>
      </c>
      <c r="AW10" s="169" t="str">
        <f t="shared" si="17"/>
        <v>A</v>
      </c>
      <c r="AY10" s="173" t="s">
        <v>134</v>
      </c>
      <c r="AZ10" s="140">
        <v>2</v>
      </c>
    </row>
    <row r="11" spans="1:55" x14ac:dyDescent="0.3">
      <c r="A11" s="139" t="s">
        <v>10</v>
      </c>
      <c r="B11" s="139" t="s">
        <v>11</v>
      </c>
      <c r="C11" s="139" t="s">
        <v>21</v>
      </c>
      <c r="D11" s="197" t="s">
        <v>177</v>
      </c>
      <c r="E11" s="198">
        <v>5</v>
      </c>
      <c r="F11" s="141" t="str">
        <f t="shared" si="18"/>
        <v>A-D-G-L</v>
      </c>
      <c r="G11" s="142" t="str">
        <f t="shared" si="0"/>
        <v>A</v>
      </c>
      <c r="H11" s="142" t="str">
        <f t="shared" si="1"/>
        <v>A</v>
      </c>
      <c r="I11" s="143">
        <f>SUM(J8:J11)</f>
        <v>336.69091808865835</v>
      </c>
      <c r="J11" s="199">
        <v>106.01167315175098</v>
      </c>
      <c r="K11" s="199">
        <v>85.851753078672829</v>
      </c>
      <c r="L11" s="199">
        <v>72.973990116871903</v>
      </c>
      <c r="M11" s="127">
        <f t="shared" si="2"/>
        <v>-20.159920073078155</v>
      </c>
      <c r="N11" s="143">
        <f>SUM(O8:O11)</f>
        <v>-113.3553672781448</v>
      </c>
      <c r="O11" s="127">
        <f t="shared" si="19"/>
        <v>-33.03768303487908</v>
      </c>
      <c r="P11" s="144">
        <f>IF(SUM(L8:L11)&gt;0,SUM(O8:O11)/SUM(L8:L11), "Blinde vlek")</f>
        <v>-0.50755630649380967</v>
      </c>
      <c r="Q11" s="145">
        <f t="shared" si="3"/>
        <v>-0.45273230889481847</v>
      </c>
      <c r="R11" s="127">
        <v>423</v>
      </c>
      <c r="S11" s="127">
        <v>85.851753078672829</v>
      </c>
      <c r="T11" s="127">
        <v>26150.799999999999</v>
      </c>
      <c r="U11" s="127">
        <v>3700.3531463334652</v>
      </c>
      <c r="V11" s="145">
        <f t="shared" si="20"/>
        <v>0.20295922713634237</v>
      </c>
      <c r="W11" s="145">
        <f t="shared" si="21"/>
        <v>0.1415005715440241</v>
      </c>
      <c r="X11" s="145" t="str">
        <f t="shared" si="22"/>
        <v>B</v>
      </c>
      <c r="Y11" s="143">
        <f>SUM(Z8:Z11)</f>
        <v>292</v>
      </c>
      <c r="Z11" s="140">
        <v>93</v>
      </c>
      <c r="AA11" s="140">
        <v>45</v>
      </c>
      <c r="AB11" s="140">
        <v>48</v>
      </c>
      <c r="AC11" s="140">
        <v>27</v>
      </c>
      <c r="AD11" s="127">
        <f t="shared" si="23"/>
        <v>21</v>
      </c>
      <c r="AE11" s="145">
        <f t="shared" si="4"/>
        <v>0.22580645161290322</v>
      </c>
      <c r="AF11" s="127" t="str">
        <f t="shared" si="5"/>
        <v>C</v>
      </c>
      <c r="AG11" s="143">
        <f>SUM(AD8:AD11)</f>
        <v>17</v>
      </c>
      <c r="AH11" s="127" t="str">
        <f t="shared" si="6"/>
        <v>B</v>
      </c>
      <c r="AI11" s="99" t="s">
        <v>21</v>
      </c>
      <c r="AJ11" s="102" t="str">
        <f t="shared" si="7"/>
        <v>Lier</v>
      </c>
      <c r="AK11" s="103">
        <v>1</v>
      </c>
      <c r="AL11" s="100">
        <f t="shared" si="8"/>
        <v>2</v>
      </c>
      <c r="AM11" s="100">
        <f t="shared" si="9"/>
        <v>2</v>
      </c>
      <c r="AN11" s="100">
        <f t="shared" si="10"/>
        <v>0</v>
      </c>
      <c r="AO11" s="100">
        <f t="shared" si="11"/>
        <v>1</v>
      </c>
      <c r="AP11" s="92">
        <f t="shared" si="12"/>
        <v>-12.03768303487908</v>
      </c>
      <c r="AQ11" s="92">
        <f t="shared" si="13"/>
        <v>-11.03768303487908</v>
      </c>
      <c r="AR11" s="92">
        <f t="shared" si="14"/>
        <v>72</v>
      </c>
      <c r="AS11" s="101">
        <f t="shared" si="24"/>
        <v>-0.16719004215109834</v>
      </c>
      <c r="AT11" s="166">
        <f t="shared" si="15"/>
        <v>1</v>
      </c>
      <c r="AU11" s="167">
        <f t="shared" si="25"/>
        <v>5</v>
      </c>
      <c r="AV11" s="168">
        <f t="shared" si="16"/>
        <v>5</v>
      </c>
      <c r="AW11" s="169" t="str">
        <f t="shared" si="17"/>
        <v>B</v>
      </c>
    </row>
    <row r="12" spans="1:55" x14ac:dyDescent="0.3">
      <c r="A12" s="146" t="s">
        <v>10</v>
      </c>
      <c r="B12" s="146" t="s">
        <v>12</v>
      </c>
      <c r="C12" s="146" t="s">
        <v>22</v>
      </c>
      <c r="D12" s="197" t="s">
        <v>174</v>
      </c>
      <c r="E12" s="198">
        <v>11</v>
      </c>
      <c r="F12" s="141" t="str">
        <f t="shared" si="18"/>
        <v>A-D-G-L</v>
      </c>
      <c r="G12" s="142" t="str">
        <f t="shared" si="0"/>
        <v>A</v>
      </c>
      <c r="H12" s="142" t="str">
        <f t="shared" si="1"/>
        <v>Blinde vlek</v>
      </c>
      <c r="I12" s="143">
        <f>SUM(J12:J15)</f>
        <v>7.9400749063670419</v>
      </c>
      <c r="J12" s="199">
        <v>0</v>
      </c>
      <c r="K12" s="199">
        <v>0</v>
      </c>
      <c r="L12" s="199">
        <v>0</v>
      </c>
      <c r="M12" s="127">
        <f t="shared" si="2"/>
        <v>0</v>
      </c>
      <c r="N12" s="143">
        <f>SUM(O12:O15)</f>
        <v>-4.4025026520317816</v>
      </c>
      <c r="O12" s="127">
        <f t="shared" si="19"/>
        <v>0</v>
      </c>
      <c r="P12" s="144">
        <f>IF(SUM(L12:L15)&gt;0,SUM(O12:O15)/SUM(L12:L15), "Blinde vlek")</f>
        <v>-1.2444982986952586</v>
      </c>
      <c r="Q12" s="145" t="str">
        <f t="shared" si="3"/>
        <v>Blinde vlek</v>
      </c>
      <c r="R12" s="127">
        <v>165</v>
      </c>
      <c r="S12" s="127">
        <v>0</v>
      </c>
      <c r="T12" s="127">
        <v>26150.799999999999</v>
      </c>
      <c r="U12" s="127">
        <v>241.65754637240289</v>
      </c>
      <c r="V12" s="145" t="str">
        <f t="shared" si="20"/>
        <v>Blinde vlek</v>
      </c>
      <c r="W12" s="145">
        <f t="shared" si="21"/>
        <v>9.2409236571119394E-3</v>
      </c>
      <c r="X12" s="145" t="str">
        <f t="shared" si="22"/>
        <v>Blinde vlek</v>
      </c>
      <c r="Y12" s="143">
        <f>SUM(Z12:Z15)</f>
        <v>7</v>
      </c>
      <c r="Z12" s="140"/>
      <c r="AA12" s="140"/>
      <c r="AB12" s="140"/>
      <c r="AC12" s="140">
        <v>3</v>
      </c>
      <c r="AD12" s="127">
        <f t="shared" si="23"/>
        <v>-3</v>
      </c>
      <c r="AE12" s="145" t="str">
        <f t="shared" si="4"/>
        <v>Blinde vlek</v>
      </c>
      <c r="AF12" s="127" t="str">
        <f t="shared" si="5"/>
        <v>Blinde vlek</v>
      </c>
      <c r="AG12" s="143">
        <f>SUM(AD12:AD15)</f>
        <v>-8</v>
      </c>
      <c r="AH12" s="127" t="str">
        <f t="shared" si="6"/>
        <v>A</v>
      </c>
      <c r="AI12" s="104" t="s">
        <v>22</v>
      </c>
      <c r="AJ12" s="102" t="str">
        <f t="shared" si="7"/>
        <v>Aarschot</v>
      </c>
      <c r="AK12" s="103">
        <v>1</v>
      </c>
      <c r="AL12" s="100">
        <f t="shared" si="8"/>
        <v>2</v>
      </c>
      <c r="AM12" s="100">
        <f t="shared" si="9"/>
        <v>2</v>
      </c>
      <c r="AN12" s="100">
        <f t="shared" si="10"/>
        <v>2</v>
      </c>
      <c r="AO12" s="100">
        <f t="shared" si="11"/>
        <v>2</v>
      </c>
      <c r="AP12" s="243">
        <f>N12+AG12</f>
        <v>-12.402502652031782</v>
      </c>
      <c r="AQ12" s="243">
        <f>SUM(AK12:AK15)+AP12</f>
        <v>-8.4025026520317816</v>
      </c>
      <c r="AR12" s="243">
        <f>SUM(AA12:AA15,AC12:AC15)</f>
        <v>15</v>
      </c>
      <c r="AS12" s="260">
        <f>IF(AR12&gt;0,AP12/AR12,"Geen noden")</f>
        <v>-0.82683351013545214</v>
      </c>
      <c r="AT12" s="257">
        <f>SUM(AK12:AK15)</f>
        <v>4</v>
      </c>
      <c r="AU12" s="237">
        <f>AT12*$AZ$10*(AM12+AO12)</f>
        <v>32</v>
      </c>
      <c r="AV12" s="240">
        <f>IF(AT12&gt;0,AU12/SUM(AK12:AK15),0)</f>
        <v>8</v>
      </c>
      <c r="AW12" s="225" t="str">
        <f t="shared" si="17"/>
        <v>A</v>
      </c>
    </row>
    <row r="13" spans="1:55" x14ac:dyDescent="0.3">
      <c r="A13" s="146" t="s">
        <v>10</v>
      </c>
      <c r="B13" s="146" t="s">
        <v>12</v>
      </c>
      <c r="C13" s="146" t="s">
        <v>22</v>
      </c>
      <c r="D13" s="197" t="s">
        <v>175</v>
      </c>
      <c r="E13" s="198">
        <v>14</v>
      </c>
      <c r="F13" s="141" t="str">
        <f t="shared" si="18"/>
        <v>A-D-G-L</v>
      </c>
      <c r="G13" s="142" t="str">
        <f t="shared" si="0"/>
        <v>A</v>
      </c>
      <c r="H13" s="142" t="str">
        <f t="shared" si="1"/>
        <v>Blinde vlek</v>
      </c>
      <c r="I13" s="143">
        <f>SUM(J12:J15)</f>
        <v>7.9400749063670419</v>
      </c>
      <c r="J13" s="199">
        <v>0</v>
      </c>
      <c r="K13" s="199">
        <v>0</v>
      </c>
      <c r="L13" s="199">
        <v>0</v>
      </c>
      <c r="M13" s="127">
        <f t="shared" si="2"/>
        <v>0</v>
      </c>
      <c r="N13" s="143">
        <f>SUM(O12:O15)</f>
        <v>-4.4025026520317816</v>
      </c>
      <c r="O13" s="127">
        <f t="shared" si="19"/>
        <v>0</v>
      </c>
      <c r="P13" s="144">
        <f>IF(SUM(L12:L15)&gt;0,SUM(O12:O15)/SUM(L12:L15), "Blinde vlek")</f>
        <v>-1.2444982986952586</v>
      </c>
      <c r="Q13" s="145" t="str">
        <f t="shared" si="3"/>
        <v>Blinde vlek</v>
      </c>
      <c r="R13" s="127">
        <v>137.69999999999999</v>
      </c>
      <c r="S13" s="127">
        <v>0</v>
      </c>
      <c r="T13" s="127">
        <v>26150.799999999999</v>
      </c>
      <c r="U13" s="127">
        <v>241.65754637240289</v>
      </c>
      <c r="V13" s="145" t="str">
        <f>IF(S13&gt;0,S13/R13,"Blinde vlek")</f>
        <v>Blinde vlek</v>
      </c>
      <c r="W13" s="145">
        <f>IF(U13&gt;0,U13/T13,"Blinde vlek")</f>
        <v>9.2409236571119394E-3</v>
      </c>
      <c r="X13" s="145" t="str">
        <f>IF(V13&lt;0.5*W13,"A",IF(V13&gt;2*W13,IF(S13=0,"Blinde vlek","C"),"B"))</f>
        <v>Blinde vlek</v>
      </c>
      <c r="Y13" s="143">
        <f>SUM(Z12:Z15)</f>
        <v>7</v>
      </c>
      <c r="Z13" s="140"/>
      <c r="AA13" s="140"/>
      <c r="AB13" s="140"/>
      <c r="AC13" s="140">
        <v>4</v>
      </c>
      <c r="AD13" s="127">
        <f t="shared" si="23"/>
        <v>-4</v>
      </c>
      <c r="AE13" s="145" t="str">
        <f t="shared" si="4"/>
        <v>Blinde vlek</v>
      </c>
      <c r="AF13" s="127" t="str">
        <f t="shared" si="5"/>
        <v>Blinde vlek</v>
      </c>
      <c r="AG13" s="143">
        <f>SUM(AD12:AD15)</f>
        <v>-8</v>
      </c>
      <c r="AH13" s="127" t="str">
        <f t="shared" si="6"/>
        <v>A</v>
      </c>
      <c r="AI13" s="104" t="s">
        <v>22</v>
      </c>
      <c r="AJ13" s="102" t="str">
        <f t="shared" si="7"/>
        <v>Diest</v>
      </c>
      <c r="AK13" s="103">
        <v>1</v>
      </c>
      <c r="AL13" s="100">
        <f t="shared" si="8"/>
        <v>2</v>
      </c>
      <c r="AM13" s="100">
        <f t="shared" si="9"/>
        <v>2</v>
      </c>
      <c r="AN13" s="100">
        <f t="shared" si="10"/>
        <v>2</v>
      </c>
      <c r="AO13" s="100">
        <f t="shared" si="11"/>
        <v>2</v>
      </c>
      <c r="AP13" s="244"/>
      <c r="AQ13" s="244"/>
      <c r="AR13" s="244"/>
      <c r="AS13" s="261"/>
      <c r="AT13" s="258"/>
      <c r="AU13" s="238"/>
      <c r="AV13" s="241"/>
      <c r="AW13" s="226"/>
    </row>
    <row r="14" spans="1:55" x14ac:dyDescent="0.3">
      <c r="A14" s="146" t="s">
        <v>10</v>
      </c>
      <c r="B14" s="146" t="s">
        <v>12</v>
      </c>
      <c r="C14" s="146" t="s">
        <v>22</v>
      </c>
      <c r="D14" s="197" t="s">
        <v>176</v>
      </c>
      <c r="E14" s="198">
        <v>3</v>
      </c>
      <c r="F14" s="141" t="str">
        <f t="shared" si="18"/>
        <v>A-D-G-L</v>
      </c>
      <c r="G14" s="142" t="str">
        <f t="shared" si="0"/>
        <v>A</v>
      </c>
      <c r="H14" s="142" t="str">
        <f t="shared" si="1"/>
        <v>A</v>
      </c>
      <c r="I14" s="143">
        <f>SUM(J12:J15)</f>
        <v>7.9400749063670419</v>
      </c>
      <c r="J14" s="199">
        <v>7.9400749063670419</v>
      </c>
      <c r="K14" s="199">
        <v>4.1618497109826587</v>
      </c>
      <c r="L14" s="199">
        <v>3.5375722543352599</v>
      </c>
      <c r="M14" s="127">
        <f t="shared" si="2"/>
        <v>-3.7782251953843833</v>
      </c>
      <c r="N14" s="143">
        <f>SUM(O12:O15)</f>
        <v>-4.4025026520317816</v>
      </c>
      <c r="O14" s="127">
        <f t="shared" si="19"/>
        <v>-4.4025026520317816</v>
      </c>
      <c r="P14" s="144">
        <f>IF(SUM(L12:L15)&gt;0,SUM(O12:O15)/SUM(L12:L15), "Blinde vlek")</f>
        <v>-1.2444982986952586</v>
      </c>
      <c r="Q14" s="145">
        <f t="shared" si="3"/>
        <v>-1.2444982986952586</v>
      </c>
      <c r="R14" s="127">
        <v>413</v>
      </c>
      <c r="S14" s="127">
        <v>4.1618497109826587</v>
      </c>
      <c r="T14" s="127">
        <v>26150.799999999999</v>
      </c>
      <c r="U14" s="127">
        <v>241.65754637240289</v>
      </c>
      <c r="V14" s="145">
        <f t="shared" ref="V14:V64" si="26">IF(S14&gt;0,S14/R14,"Blinde vlek")</f>
        <v>1.0077117944267938E-2</v>
      </c>
      <c r="W14" s="145">
        <f t="shared" ref="W14:W64" si="27">IF(U14&gt;0,U14/T14,"Blinde vlek")</f>
        <v>9.2409236571119394E-3</v>
      </c>
      <c r="X14" s="145" t="str">
        <f t="shared" ref="X14:X64" si="28">IF(V14&lt;0.5*W14,"A",IF(V14&gt;2*W14,IF(S14=0,"Blinde vlek","C"),"B"))</f>
        <v>B</v>
      </c>
      <c r="Y14" s="143">
        <f>SUM(Z12:Z15)</f>
        <v>7</v>
      </c>
      <c r="Z14" s="140">
        <v>7</v>
      </c>
      <c r="AA14" s="140">
        <v>2</v>
      </c>
      <c r="AB14" s="140">
        <v>5</v>
      </c>
      <c r="AC14" s="140">
        <v>3</v>
      </c>
      <c r="AD14" s="127">
        <f t="shared" si="23"/>
        <v>2</v>
      </c>
      <c r="AE14" s="145">
        <f t="shared" si="4"/>
        <v>0.2857142857142857</v>
      </c>
      <c r="AF14" s="127" t="str">
        <f t="shared" si="5"/>
        <v>C</v>
      </c>
      <c r="AG14" s="143">
        <f>SUM(AD12:AD15)</f>
        <v>-8</v>
      </c>
      <c r="AH14" s="127" t="str">
        <f t="shared" si="6"/>
        <v>A</v>
      </c>
      <c r="AI14" s="104" t="s">
        <v>22</v>
      </c>
      <c r="AJ14" s="102" t="str">
        <f t="shared" si="7"/>
        <v>Geel</v>
      </c>
      <c r="AK14" s="103">
        <v>1</v>
      </c>
      <c r="AL14" s="100">
        <f t="shared" si="8"/>
        <v>2</v>
      </c>
      <c r="AM14" s="100">
        <f t="shared" si="9"/>
        <v>2</v>
      </c>
      <c r="AN14" s="100">
        <f t="shared" si="10"/>
        <v>0</v>
      </c>
      <c r="AO14" s="100">
        <f t="shared" si="11"/>
        <v>2</v>
      </c>
      <c r="AP14" s="244"/>
      <c r="AQ14" s="244"/>
      <c r="AR14" s="244"/>
      <c r="AS14" s="261"/>
      <c r="AT14" s="258"/>
      <c r="AU14" s="238"/>
      <c r="AV14" s="241"/>
      <c r="AW14" s="226"/>
    </row>
    <row r="15" spans="1:55" x14ac:dyDescent="0.3">
      <c r="A15" s="146" t="s">
        <v>10</v>
      </c>
      <c r="B15" s="146" t="s">
        <v>12</v>
      </c>
      <c r="C15" s="146" t="s">
        <v>22</v>
      </c>
      <c r="D15" s="197" t="s">
        <v>177</v>
      </c>
      <c r="E15" s="198">
        <v>5</v>
      </c>
      <c r="F15" s="141" t="str">
        <f t="shared" si="18"/>
        <v>A-D-G-L</v>
      </c>
      <c r="G15" s="142" t="str">
        <f t="shared" si="0"/>
        <v>A</v>
      </c>
      <c r="H15" s="142" t="str">
        <f t="shared" si="1"/>
        <v>Blinde vlek</v>
      </c>
      <c r="I15" s="143">
        <f>SUM(J12:J15)</f>
        <v>7.9400749063670419</v>
      </c>
      <c r="J15" s="199">
        <v>0</v>
      </c>
      <c r="K15" s="199">
        <v>0</v>
      </c>
      <c r="L15" s="199">
        <v>0</v>
      </c>
      <c r="M15" s="127">
        <f t="shared" si="2"/>
        <v>0</v>
      </c>
      <c r="N15" s="143">
        <f>SUM(O12:O15)</f>
        <v>-4.4025026520317816</v>
      </c>
      <c r="O15" s="127">
        <f t="shared" si="19"/>
        <v>0</v>
      </c>
      <c r="P15" s="144">
        <f>IF(SUM(L12:L15)&gt;0,SUM(O12:O15)/SUM(L12:L15), "Blinde vlek")</f>
        <v>-1.2444982986952586</v>
      </c>
      <c r="Q15" s="145" t="str">
        <f t="shared" si="3"/>
        <v>Blinde vlek</v>
      </c>
      <c r="R15" s="127">
        <v>423</v>
      </c>
      <c r="S15" s="127">
        <v>0</v>
      </c>
      <c r="T15" s="127">
        <v>26150.799999999999</v>
      </c>
      <c r="U15" s="127">
        <v>241.65754637240289</v>
      </c>
      <c r="V15" s="145" t="str">
        <f t="shared" si="26"/>
        <v>Blinde vlek</v>
      </c>
      <c r="W15" s="145">
        <f t="shared" si="27"/>
        <v>9.2409236571119394E-3</v>
      </c>
      <c r="X15" s="145" t="str">
        <f t="shared" si="28"/>
        <v>Blinde vlek</v>
      </c>
      <c r="Y15" s="143">
        <f>SUM(Z12:Z15)</f>
        <v>7</v>
      </c>
      <c r="Z15" s="140"/>
      <c r="AA15" s="140"/>
      <c r="AB15" s="140"/>
      <c r="AC15" s="140">
        <v>3</v>
      </c>
      <c r="AD15" s="127">
        <f t="shared" si="23"/>
        <v>-3</v>
      </c>
      <c r="AE15" s="145" t="str">
        <f t="shared" si="4"/>
        <v>Blinde vlek</v>
      </c>
      <c r="AF15" s="127" t="str">
        <f t="shared" si="5"/>
        <v>Blinde vlek</v>
      </c>
      <c r="AG15" s="143">
        <f>SUM(AD12:AD15)</f>
        <v>-8</v>
      </c>
      <c r="AH15" s="127" t="str">
        <f t="shared" si="6"/>
        <v>A</v>
      </c>
      <c r="AI15" s="104" t="s">
        <v>22</v>
      </c>
      <c r="AJ15" s="102" t="str">
        <f t="shared" si="7"/>
        <v>Lier</v>
      </c>
      <c r="AK15" s="103">
        <v>1</v>
      </c>
      <c r="AL15" s="100">
        <f t="shared" si="8"/>
        <v>2</v>
      </c>
      <c r="AM15" s="100">
        <f t="shared" si="9"/>
        <v>2</v>
      </c>
      <c r="AN15" s="100">
        <f t="shared" si="10"/>
        <v>2</v>
      </c>
      <c r="AO15" s="100">
        <f t="shared" si="11"/>
        <v>2</v>
      </c>
      <c r="AP15" s="245"/>
      <c r="AQ15" s="245"/>
      <c r="AR15" s="245"/>
      <c r="AS15" s="262"/>
      <c r="AT15" s="259"/>
      <c r="AU15" s="238"/>
      <c r="AV15" s="242"/>
      <c r="AW15" s="227"/>
    </row>
    <row r="16" spans="1:55" x14ac:dyDescent="0.3">
      <c r="A16" s="139" t="s">
        <v>10</v>
      </c>
      <c r="B16" s="139" t="s">
        <v>13</v>
      </c>
      <c r="C16" s="139" t="s">
        <v>23</v>
      </c>
      <c r="D16" s="197" t="s">
        <v>174</v>
      </c>
      <c r="E16" s="198">
        <v>11</v>
      </c>
      <c r="F16" s="141" t="str">
        <f t="shared" si="18"/>
        <v>A-D-G-L</v>
      </c>
      <c r="G16" s="142" t="str">
        <f t="shared" si="0"/>
        <v>Blinde vlek</v>
      </c>
      <c r="H16" s="142" t="str">
        <f t="shared" si="1"/>
        <v>Blinde vlek</v>
      </c>
      <c r="I16" s="143">
        <f>SUM(J16:J19)</f>
        <v>1</v>
      </c>
      <c r="J16" s="199">
        <v>0</v>
      </c>
      <c r="K16" s="199">
        <v>0</v>
      </c>
      <c r="L16" s="199">
        <v>0</v>
      </c>
      <c r="M16" s="127">
        <f t="shared" si="2"/>
        <v>0</v>
      </c>
      <c r="N16" s="143">
        <f>SUM(O16:O19)</f>
        <v>-1</v>
      </c>
      <c r="O16" s="127">
        <f t="shared" si="19"/>
        <v>0</v>
      </c>
      <c r="P16" s="144" t="str">
        <f>IF(SUM(L16:L19)&gt;0,SUM(O16:O19)/SUM(L16:L19), "Blinde vlek")</f>
        <v>Blinde vlek</v>
      </c>
      <c r="Q16" s="145" t="str">
        <f t="shared" si="3"/>
        <v>Blinde vlek</v>
      </c>
      <c r="R16" s="127">
        <v>165</v>
      </c>
      <c r="S16" s="127">
        <v>0</v>
      </c>
      <c r="T16" s="127">
        <v>26150.799999999999</v>
      </c>
      <c r="U16" s="127">
        <v>977.9168276950445</v>
      </c>
      <c r="V16" s="145" t="str">
        <f t="shared" si="26"/>
        <v>Blinde vlek</v>
      </c>
      <c r="W16" s="145">
        <f t="shared" si="27"/>
        <v>3.7395292981287173E-2</v>
      </c>
      <c r="X16" s="145" t="str">
        <f t="shared" si="28"/>
        <v>Blinde vlek</v>
      </c>
      <c r="Y16" s="143">
        <f>SUM(Z16:Z19)</f>
        <v>1</v>
      </c>
      <c r="Z16" s="140"/>
      <c r="AA16" s="140"/>
      <c r="AB16" s="140"/>
      <c r="AC16" s="140">
        <v>5</v>
      </c>
      <c r="AD16" s="127">
        <f t="shared" si="23"/>
        <v>-5</v>
      </c>
      <c r="AE16" s="145" t="str">
        <f t="shared" si="4"/>
        <v>Blinde vlek</v>
      </c>
      <c r="AF16" s="127" t="str">
        <f t="shared" si="5"/>
        <v>Blinde vlek</v>
      </c>
      <c r="AG16" s="143">
        <f>SUM(AD16:AD19)</f>
        <v>-50</v>
      </c>
      <c r="AH16" s="127" t="str">
        <f t="shared" si="6"/>
        <v>A</v>
      </c>
      <c r="AI16" s="99" t="s">
        <v>23</v>
      </c>
      <c r="AJ16" s="102" t="str">
        <f t="shared" si="7"/>
        <v>Aarschot</v>
      </c>
      <c r="AK16" s="103">
        <v>1</v>
      </c>
      <c r="AL16" s="100">
        <f t="shared" si="8"/>
        <v>2</v>
      </c>
      <c r="AM16" s="100">
        <f t="shared" si="9"/>
        <v>2</v>
      </c>
      <c r="AN16" s="100">
        <f t="shared" si="10"/>
        <v>2</v>
      </c>
      <c r="AO16" s="100">
        <f t="shared" si="11"/>
        <v>2</v>
      </c>
      <c r="AP16" s="92">
        <f t="shared" si="12"/>
        <v>-5</v>
      </c>
      <c r="AQ16" s="92">
        <f t="shared" si="13"/>
        <v>-4</v>
      </c>
      <c r="AR16" s="92">
        <f t="shared" si="14"/>
        <v>5</v>
      </c>
      <c r="AS16" s="101">
        <f t="shared" si="24"/>
        <v>-1</v>
      </c>
      <c r="AT16" s="174">
        <f t="shared" ref="AT16:AT19" si="29">AK16</f>
        <v>1</v>
      </c>
      <c r="AU16" s="167">
        <f t="shared" ref="AU16:AU19" si="30">AT16*SUM(AL16:AO16)</f>
        <v>8</v>
      </c>
      <c r="AV16" s="168">
        <f t="shared" si="16"/>
        <v>8</v>
      </c>
      <c r="AW16" s="169" t="str">
        <f t="shared" ref="AW16:AW20" si="31">IF(AV16&gt;=$AZ$5,$AZ$4,IF(AV16&gt;=$BA$5,$BA$4,IF(AV16&gt;=$BB$5,$BB$4,$BC$4)))</f>
        <v>A</v>
      </c>
    </row>
    <row r="17" spans="1:49" x14ac:dyDescent="0.3">
      <c r="A17" s="139" t="s">
        <v>10</v>
      </c>
      <c r="B17" s="139" t="s">
        <v>13</v>
      </c>
      <c r="C17" s="139" t="s">
        <v>23</v>
      </c>
      <c r="D17" s="197" t="s">
        <v>175</v>
      </c>
      <c r="E17" s="198">
        <v>14</v>
      </c>
      <c r="F17" s="141" t="str">
        <f t="shared" si="18"/>
        <v>A-D-G-L</v>
      </c>
      <c r="G17" s="142" t="str">
        <f t="shared" si="0"/>
        <v>Blinde vlek</v>
      </c>
      <c r="H17" s="142" t="str">
        <f t="shared" si="1"/>
        <v>Blinde vlek</v>
      </c>
      <c r="I17" s="143">
        <f>SUM(J16:J19)</f>
        <v>1</v>
      </c>
      <c r="J17" s="199">
        <v>0</v>
      </c>
      <c r="K17" s="199">
        <v>0</v>
      </c>
      <c r="L17" s="199">
        <v>0</v>
      </c>
      <c r="M17" s="127">
        <f t="shared" si="2"/>
        <v>0</v>
      </c>
      <c r="N17" s="143">
        <f>SUM(O16:O19)</f>
        <v>-1</v>
      </c>
      <c r="O17" s="127">
        <f t="shared" si="19"/>
        <v>0</v>
      </c>
      <c r="P17" s="144" t="str">
        <f>IF(SUM(L16:L19)&gt;0,SUM(O16:O19)/SUM(L16:L19), "Blinde vlek")</f>
        <v>Blinde vlek</v>
      </c>
      <c r="Q17" s="145" t="str">
        <f t="shared" si="3"/>
        <v>Blinde vlek</v>
      </c>
      <c r="R17" s="127">
        <v>137.69999999999999</v>
      </c>
      <c r="S17" s="127">
        <v>0</v>
      </c>
      <c r="T17" s="127">
        <v>26150.799999999999</v>
      </c>
      <c r="U17" s="127">
        <v>977.9168276950445</v>
      </c>
      <c r="V17" s="145" t="str">
        <f t="shared" si="26"/>
        <v>Blinde vlek</v>
      </c>
      <c r="W17" s="145">
        <f t="shared" si="27"/>
        <v>3.7395292981287173E-2</v>
      </c>
      <c r="X17" s="145" t="str">
        <f t="shared" si="28"/>
        <v>Blinde vlek</v>
      </c>
      <c r="Y17" s="143">
        <f>SUM(Z16:Z19)</f>
        <v>1</v>
      </c>
      <c r="Z17" s="140"/>
      <c r="AA17" s="140"/>
      <c r="AB17" s="140"/>
      <c r="AC17" s="140">
        <v>4</v>
      </c>
      <c r="AD17" s="127">
        <f t="shared" si="23"/>
        <v>-4</v>
      </c>
      <c r="AE17" s="145" t="str">
        <f t="shared" si="4"/>
        <v>Blinde vlek</v>
      </c>
      <c r="AF17" s="127" t="str">
        <f t="shared" si="5"/>
        <v>Blinde vlek</v>
      </c>
      <c r="AG17" s="143">
        <f>SUM(AD16:AD19)</f>
        <v>-50</v>
      </c>
      <c r="AH17" s="127" t="str">
        <f t="shared" si="6"/>
        <v>A</v>
      </c>
      <c r="AI17" s="99" t="s">
        <v>23</v>
      </c>
      <c r="AJ17" s="102" t="str">
        <f t="shared" si="7"/>
        <v>Diest</v>
      </c>
      <c r="AK17" s="103">
        <v>1</v>
      </c>
      <c r="AL17" s="100">
        <f t="shared" si="8"/>
        <v>2</v>
      </c>
      <c r="AM17" s="100">
        <f t="shared" si="9"/>
        <v>2</v>
      </c>
      <c r="AN17" s="100">
        <f t="shared" si="10"/>
        <v>2</v>
      </c>
      <c r="AO17" s="100">
        <f t="shared" si="11"/>
        <v>2</v>
      </c>
      <c r="AP17" s="92">
        <f t="shared" si="12"/>
        <v>-4</v>
      </c>
      <c r="AQ17" s="92">
        <f t="shared" si="13"/>
        <v>-3</v>
      </c>
      <c r="AR17" s="92">
        <f t="shared" si="14"/>
        <v>4</v>
      </c>
      <c r="AS17" s="101">
        <f t="shared" si="24"/>
        <v>-1</v>
      </c>
      <c r="AT17" s="174">
        <f t="shared" si="29"/>
        <v>1</v>
      </c>
      <c r="AU17" s="167">
        <f t="shared" si="30"/>
        <v>8</v>
      </c>
      <c r="AV17" s="168">
        <f t="shared" si="16"/>
        <v>8</v>
      </c>
      <c r="AW17" s="169" t="str">
        <f t="shared" si="31"/>
        <v>A</v>
      </c>
    </row>
    <row r="18" spans="1:49" x14ac:dyDescent="0.3">
      <c r="A18" s="139" t="s">
        <v>10</v>
      </c>
      <c r="B18" s="139" t="s">
        <v>13</v>
      </c>
      <c r="C18" s="139" t="s">
        <v>23</v>
      </c>
      <c r="D18" s="197" t="s">
        <v>176</v>
      </c>
      <c r="E18" s="198">
        <v>3</v>
      </c>
      <c r="F18" s="141" t="str">
        <f t="shared" si="18"/>
        <v>A-D-G-L</v>
      </c>
      <c r="G18" s="142" t="str">
        <f t="shared" si="0"/>
        <v>Blinde vlek</v>
      </c>
      <c r="H18" s="142" t="str">
        <f t="shared" si="1"/>
        <v>Blinde vlek</v>
      </c>
      <c r="I18" s="143">
        <f>SUM(J16:J19)</f>
        <v>1</v>
      </c>
      <c r="J18" s="199">
        <v>0</v>
      </c>
      <c r="K18" s="199">
        <v>0</v>
      </c>
      <c r="L18" s="199">
        <v>0</v>
      </c>
      <c r="M18" s="127">
        <f t="shared" si="2"/>
        <v>0</v>
      </c>
      <c r="N18" s="143">
        <f>SUM(O16:O19)</f>
        <v>-1</v>
      </c>
      <c r="O18" s="127">
        <f t="shared" si="19"/>
        <v>0</v>
      </c>
      <c r="P18" s="144" t="str">
        <f>IF(SUM(L16:L19)&gt;0,SUM(O16:O19)/SUM(L16:L19), "Blinde vlek")</f>
        <v>Blinde vlek</v>
      </c>
      <c r="Q18" s="145" t="str">
        <f t="shared" si="3"/>
        <v>Blinde vlek</v>
      </c>
      <c r="R18" s="127">
        <v>413</v>
      </c>
      <c r="S18" s="127">
        <v>0</v>
      </c>
      <c r="T18" s="127">
        <v>26150.799999999999</v>
      </c>
      <c r="U18" s="127">
        <v>977.9168276950445</v>
      </c>
      <c r="V18" s="145" t="str">
        <f t="shared" si="26"/>
        <v>Blinde vlek</v>
      </c>
      <c r="W18" s="145">
        <f t="shared" si="27"/>
        <v>3.7395292981287173E-2</v>
      </c>
      <c r="X18" s="145" t="str">
        <f t="shared" si="28"/>
        <v>Blinde vlek</v>
      </c>
      <c r="Y18" s="143">
        <f>SUM(Z16:Z19)</f>
        <v>1</v>
      </c>
      <c r="Z18" s="140"/>
      <c r="AA18" s="140"/>
      <c r="AB18" s="140"/>
      <c r="AC18" s="140">
        <v>26</v>
      </c>
      <c r="AD18" s="127">
        <f t="shared" si="23"/>
        <v>-26</v>
      </c>
      <c r="AE18" s="145" t="str">
        <f t="shared" si="4"/>
        <v>Blinde vlek</v>
      </c>
      <c r="AF18" s="127" t="str">
        <f t="shared" si="5"/>
        <v>Blinde vlek</v>
      </c>
      <c r="AG18" s="143">
        <f>SUM(AD16:AD19)</f>
        <v>-50</v>
      </c>
      <c r="AH18" s="127" t="str">
        <f t="shared" si="6"/>
        <v>A</v>
      </c>
      <c r="AI18" s="99" t="s">
        <v>23</v>
      </c>
      <c r="AJ18" s="102" t="str">
        <f t="shared" si="7"/>
        <v>Geel</v>
      </c>
      <c r="AK18" s="103">
        <v>1</v>
      </c>
      <c r="AL18" s="100">
        <f t="shared" si="8"/>
        <v>2</v>
      </c>
      <c r="AM18" s="100">
        <f t="shared" si="9"/>
        <v>2</v>
      </c>
      <c r="AN18" s="100">
        <f t="shared" si="10"/>
        <v>2</v>
      </c>
      <c r="AO18" s="100">
        <f t="shared" si="11"/>
        <v>2</v>
      </c>
      <c r="AP18" s="92">
        <f t="shared" si="12"/>
        <v>-26</v>
      </c>
      <c r="AQ18" s="92">
        <f t="shared" si="13"/>
        <v>-25</v>
      </c>
      <c r="AR18" s="92">
        <f t="shared" si="14"/>
        <v>26</v>
      </c>
      <c r="AS18" s="101">
        <f t="shared" si="24"/>
        <v>-1</v>
      </c>
      <c r="AT18" s="174">
        <f t="shared" si="29"/>
        <v>1</v>
      </c>
      <c r="AU18" s="167">
        <f t="shared" si="30"/>
        <v>8</v>
      </c>
      <c r="AV18" s="168">
        <f t="shared" si="16"/>
        <v>8</v>
      </c>
      <c r="AW18" s="169" t="str">
        <f t="shared" si="31"/>
        <v>A</v>
      </c>
    </row>
    <row r="19" spans="1:49" x14ac:dyDescent="0.3">
      <c r="A19" s="139" t="s">
        <v>10</v>
      </c>
      <c r="B19" s="139" t="s">
        <v>13</v>
      </c>
      <c r="C19" s="139" t="s">
        <v>23</v>
      </c>
      <c r="D19" s="197" t="s">
        <v>177</v>
      </c>
      <c r="E19" s="198">
        <v>5</v>
      </c>
      <c r="F19" s="141" t="str">
        <f t="shared" si="18"/>
        <v>A-D-G-L</v>
      </c>
      <c r="G19" s="142" t="str">
        <f t="shared" si="0"/>
        <v>Blinde vlek</v>
      </c>
      <c r="H19" s="142" t="str">
        <f t="shared" si="1"/>
        <v>Blinde vlek</v>
      </c>
      <c r="I19" s="143">
        <f>SUM(J16:J19)</f>
        <v>1</v>
      </c>
      <c r="J19" s="199">
        <v>1</v>
      </c>
      <c r="K19" s="199">
        <v>0</v>
      </c>
      <c r="L19" s="199">
        <v>0</v>
      </c>
      <c r="M19" s="127">
        <f t="shared" si="2"/>
        <v>-1</v>
      </c>
      <c r="N19" s="143">
        <f>SUM(O16:O19)</f>
        <v>-1</v>
      </c>
      <c r="O19" s="127">
        <f t="shared" si="19"/>
        <v>-1</v>
      </c>
      <c r="P19" s="144" t="str">
        <f>IF(SUM(L16:L19)&gt;0,SUM(O16:O19)/SUM(L16:L19), "Blinde vlek")</f>
        <v>Blinde vlek</v>
      </c>
      <c r="Q19" s="145" t="str">
        <f t="shared" si="3"/>
        <v>Blinde vlek</v>
      </c>
      <c r="R19" s="127">
        <v>423</v>
      </c>
      <c r="S19" s="127">
        <v>0</v>
      </c>
      <c r="T19" s="127">
        <v>26150.799999999999</v>
      </c>
      <c r="U19" s="127">
        <v>977.9168276950445</v>
      </c>
      <c r="V19" s="145" t="str">
        <f t="shared" si="26"/>
        <v>Blinde vlek</v>
      </c>
      <c r="W19" s="145">
        <f t="shared" si="27"/>
        <v>3.7395292981287173E-2</v>
      </c>
      <c r="X19" s="145" t="str">
        <f t="shared" si="28"/>
        <v>Blinde vlek</v>
      </c>
      <c r="Y19" s="143">
        <f>SUM(Z16:Z19)</f>
        <v>1</v>
      </c>
      <c r="Z19" s="140">
        <v>1</v>
      </c>
      <c r="AA19" s="140">
        <v>1</v>
      </c>
      <c r="AB19" s="140">
        <v>0</v>
      </c>
      <c r="AC19" s="140">
        <v>15</v>
      </c>
      <c r="AD19" s="127">
        <f t="shared" si="23"/>
        <v>-15</v>
      </c>
      <c r="AE19" s="145">
        <f t="shared" si="4"/>
        <v>-15</v>
      </c>
      <c r="AF19" s="127" t="str">
        <f t="shared" si="5"/>
        <v>A</v>
      </c>
      <c r="AG19" s="143">
        <f>SUM(AD16:AD19)</f>
        <v>-50</v>
      </c>
      <c r="AH19" s="127" t="str">
        <f t="shared" si="6"/>
        <v>A</v>
      </c>
      <c r="AI19" s="99" t="s">
        <v>23</v>
      </c>
      <c r="AJ19" s="102" t="str">
        <f t="shared" si="7"/>
        <v>Lier</v>
      </c>
      <c r="AK19" s="103">
        <v>1</v>
      </c>
      <c r="AL19" s="100">
        <f t="shared" si="8"/>
        <v>2</v>
      </c>
      <c r="AM19" s="100">
        <f t="shared" si="9"/>
        <v>2</v>
      </c>
      <c r="AN19" s="100">
        <f t="shared" si="10"/>
        <v>2</v>
      </c>
      <c r="AO19" s="100">
        <f t="shared" si="11"/>
        <v>2</v>
      </c>
      <c r="AP19" s="92">
        <f t="shared" si="12"/>
        <v>-16</v>
      </c>
      <c r="AQ19" s="92">
        <f t="shared" si="13"/>
        <v>-15</v>
      </c>
      <c r="AR19" s="92">
        <f t="shared" si="14"/>
        <v>16</v>
      </c>
      <c r="AS19" s="101">
        <f t="shared" si="24"/>
        <v>-1</v>
      </c>
      <c r="AT19" s="174">
        <f t="shared" si="29"/>
        <v>1</v>
      </c>
      <c r="AU19" s="167">
        <f t="shared" si="30"/>
        <v>8</v>
      </c>
      <c r="AV19" s="168">
        <f t="shared" si="16"/>
        <v>8</v>
      </c>
      <c r="AW19" s="169" t="str">
        <f t="shared" si="31"/>
        <v>A</v>
      </c>
    </row>
    <row r="20" spans="1:49" x14ac:dyDescent="0.3">
      <c r="A20" s="147" t="s">
        <v>10</v>
      </c>
      <c r="B20" s="147" t="s">
        <v>14</v>
      </c>
      <c r="C20" s="147" t="s">
        <v>24</v>
      </c>
      <c r="D20" s="197" t="s">
        <v>174</v>
      </c>
      <c r="E20" s="198">
        <v>11</v>
      </c>
      <c r="F20" s="141" t="str">
        <f t="shared" si="18"/>
        <v>A-D-G-L</v>
      </c>
      <c r="G20" s="142" t="str">
        <f t="shared" si="0"/>
        <v>Blinde vlek</v>
      </c>
      <c r="H20" s="142" t="str">
        <f t="shared" si="1"/>
        <v>Blinde vlek</v>
      </c>
      <c r="I20" s="143">
        <f>SUM(J20:J23)</f>
        <v>0</v>
      </c>
      <c r="J20" s="199">
        <v>0</v>
      </c>
      <c r="K20" s="199">
        <v>0</v>
      </c>
      <c r="L20" s="199">
        <v>0</v>
      </c>
      <c r="M20" s="127">
        <f t="shared" si="2"/>
        <v>0</v>
      </c>
      <c r="N20" s="143">
        <f>SUM(O20:O23)</f>
        <v>0</v>
      </c>
      <c r="O20" s="127">
        <f t="shared" si="19"/>
        <v>0</v>
      </c>
      <c r="P20" s="144" t="str">
        <f>IF(SUM(L20:L23)&gt;0,SUM(O20:O23)/SUM(L20:L23), "Blinde vlek")</f>
        <v>Blinde vlek</v>
      </c>
      <c r="Q20" s="145" t="str">
        <f t="shared" si="3"/>
        <v>Blinde vlek</v>
      </c>
      <c r="R20" s="127">
        <v>165</v>
      </c>
      <c r="S20" s="127">
        <v>0</v>
      </c>
      <c r="T20" s="127">
        <v>26150.799999999999</v>
      </c>
      <c r="U20" s="127">
        <v>245.54542640022518</v>
      </c>
      <c r="V20" s="145" t="str">
        <f t="shared" si="26"/>
        <v>Blinde vlek</v>
      </c>
      <c r="W20" s="145">
        <f t="shared" si="27"/>
        <v>9.3895952093329908E-3</v>
      </c>
      <c r="X20" s="145" t="str">
        <f t="shared" si="28"/>
        <v>Blinde vlek</v>
      </c>
      <c r="Y20" s="143">
        <f>SUM(Z20:Z23)</f>
        <v>0</v>
      </c>
      <c r="Z20" s="140"/>
      <c r="AA20" s="140"/>
      <c r="AB20" s="140"/>
      <c r="AC20" s="140">
        <v>3</v>
      </c>
      <c r="AD20" s="127">
        <f t="shared" si="23"/>
        <v>-3</v>
      </c>
      <c r="AE20" s="145" t="str">
        <f t="shared" si="4"/>
        <v>Blinde vlek</v>
      </c>
      <c r="AF20" s="127" t="str">
        <f t="shared" si="5"/>
        <v>Blinde vlek</v>
      </c>
      <c r="AG20" s="143">
        <f>SUM(AD20:AD23)</f>
        <v>-15</v>
      </c>
      <c r="AH20" s="127" t="str">
        <f t="shared" si="6"/>
        <v>Blinde vlek</v>
      </c>
      <c r="AI20" s="105" t="s">
        <v>24</v>
      </c>
      <c r="AJ20" s="102" t="str">
        <f t="shared" si="7"/>
        <v>Aarschot</v>
      </c>
      <c r="AK20" s="103">
        <v>1</v>
      </c>
      <c r="AL20" s="100">
        <f t="shared" si="8"/>
        <v>2</v>
      </c>
      <c r="AM20" s="100">
        <f t="shared" si="9"/>
        <v>2</v>
      </c>
      <c r="AN20" s="100">
        <f t="shared" si="10"/>
        <v>2</v>
      </c>
      <c r="AO20" s="100">
        <f t="shared" si="11"/>
        <v>2</v>
      </c>
      <c r="AP20" s="251">
        <f>N20+AG20</f>
        <v>-15</v>
      </c>
      <c r="AQ20" s="251">
        <f>SUM(AK20:AK23)+AP20</f>
        <v>-11</v>
      </c>
      <c r="AR20" s="251">
        <f>SUM(AA20:AA23,AC20:AC23)</f>
        <v>15</v>
      </c>
      <c r="AS20" s="246">
        <f>IF(AR20&gt;0,AP20/AR20,"Geen noden")</f>
        <v>-1</v>
      </c>
      <c r="AT20" s="254">
        <f>IF(P20= "Blinde vlek",IF(SUM(AK20:AK23)&lt;-AG20,SUM(AK20:AK23),-AG20),IF(N20&gt;0,0,IF(N20&lt;-SUM(AK20:AK23),SUM(AK20:AK23),-N20)))</f>
        <v>4</v>
      </c>
      <c r="AU20" s="237">
        <f>AT20*$AZ$10*(AM20+AO20)</f>
        <v>32</v>
      </c>
      <c r="AV20" s="240">
        <f>IF(AT20&gt;0,AU20/SUM(AK20:AK23),0)</f>
        <v>8</v>
      </c>
      <c r="AW20" s="225" t="str">
        <f t="shared" si="31"/>
        <v>A</v>
      </c>
    </row>
    <row r="21" spans="1:49" x14ac:dyDescent="0.3">
      <c r="A21" s="147" t="s">
        <v>10</v>
      </c>
      <c r="B21" s="147" t="s">
        <v>14</v>
      </c>
      <c r="C21" s="147" t="s">
        <v>24</v>
      </c>
      <c r="D21" s="197" t="s">
        <v>175</v>
      </c>
      <c r="E21" s="198">
        <v>14</v>
      </c>
      <c r="F21" s="141" t="str">
        <f t="shared" si="18"/>
        <v>A-D-G-L</v>
      </c>
      <c r="G21" s="142" t="str">
        <f t="shared" si="0"/>
        <v>Blinde vlek</v>
      </c>
      <c r="H21" s="142" t="str">
        <f t="shared" si="1"/>
        <v>Blinde vlek</v>
      </c>
      <c r="I21" s="143">
        <f>SUM(J20:J23)</f>
        <v>0</v>
      </c>
      <c r="J21" s="199">
        <v>0</v>
      </c>
      <c r="K21" s="199">
        <v>0</v>
      </c>
      <c r="L21" s="199">
        <v>0</v>
      </c>
      <c r="M21" s="127">
        <f t="shared" si="2"/>
        <v>0</v>
      </c>
      <c r="N21" s="143">
        <f>SUM(O20:O23)</f>
        <v>0</v>
      </c>
      <c r="O21" s="127">
        <f t="shared" si="19"/>
        <v>0</v>
      </c>
      <c r="P21" s="144" t="str">
        <f>IF(SUM(L20:L23)&gt;0,SUM(O20:O23)/SUM(L20:L23), "Blinde vlek")</f>
        <v>Blinde vlek</v>
      </c>
      <c r="Q21" s="145" t="str">
        <f t="shared" si="3"/>
        <v>Blinde vlek</v>
      </c>
      <c r="R21" s="127">
        <v>137.69999999999999</v>
      </c>
      <c r="S21" s="127">
        <v>0</v>
      </c>
      <c r="T21" s="127">
        <v>26150.799999999999</v>
      </c>
      <c r="U21" s="127">
        <v>245.54542640022518</v>
      </c>
      <c r="V21" s="145" t="str">
        <f t="shared" si="26"/>
        <v>Blinde vlek</v>
      </c>
      <c r="W21" s="145">
        <f t="shared" si="27"/>
        <v>9.3895952093329908E-3</v>
      </c>
      <c r="X21" s="145" t="str">
        <f t="shared" si="28"/>
        <v>Blinde vlek</v>
      </c>
      <c r="Y21" s="143">
        <f>SUM(Z20:Z23)</f>
        <v>0</v>
      </c>
      <c r="Z21" s="140"/>
      <c r="AA21" s="140"/>
      <c r="AB21" s="140"/>
      <c r="AC21" s="140">
        <v>1</v>
      </c>
      <c r="AD21" s="127">
        <f t="shared" si="23"/>
        <v>-1</v>
      </c>
      <c r="AE21" s="145" t="str">
        <f t="shared" si="4"/>
        <v>Blinde vlek</v>
      </c>
      <c r="AF21" s="127" t="str">
        <f t="shared" si="5"/>
        <v>Blinde vlek</v>
      </c>
      <c r="AG21" s="143">
        <f>SUM(AD20:AD23)</f>
        <v>-15</v>
      </c>
      <c r="AH21" s="127" t="str">
        <f t="shared" si="6"/>
        <v>Blinde vlek</v>
      </c>
      <c r="AI21" s="105" t="s">
        <v>24</v>
      </c>
      <c r="AJ21" s="102" t="str">
        <f t="shared" si="7"/>
        <v>Diest</v>
      </c>
      <c r="AK21" s="103">
        <v>1</v>
      </c>
      <c r="AL21" s="100">
        <f t="shared" si="8"/>
        <v>2</v>
      </c>
      <c r="AM21" s="100">
        <f t="shared" si="9"/>
        <v>2</v>
      </c>
      <c r="AN21" s="100">
        <f t="shared" si="10"/>
        <v>2</v>
      </c>
      <c r="AO21" s="100">
        <f t="shared" si="11"/>
        <v>2</v>
      </c>
      <c r="AP21" s="252"/>
      <c r="AQ21" s="252"/>
      <c r="AR21" s="252"/>
      <c r="AS21" s="247"/>
      <c r="AT21" s="255"/>
      <c r="AU21" s="238"/>
      <c r="AV21" s="241"/>
      <c r="AW21" s="226"/>
    </row>
    <row r="22" spans="1:49" x14ac:dyDescent="0.3">
      <c r="A22" s="147" t="s">
        <v>10</v>
      </c>
      <c r="B22" s="147" t="s">
        <v>14</v>
      </c>
      <c r="C22" s="147" t="s">
        <v>24</v>
      </c>
      <c r="D22" s="197" t="s">
        <v>176</v>
      </c>
      <c r="E22" s="198">
        <v>3</v>
      </c>
      <c r="F22" s="141" t="str">
        <f t="shared" si="18"/>
        <v>A-D-G-L</v>
      </c>
      <c r="G22" s="142" t="str">
        <f t="shared" si="0"/>
        <v>Blinde vlek</v>
      </c>
      <c r="H22" s="142" t="str">
        <f t="shared" si="1"/>
        <v>Blinde vlek</v>
      </c>
      <c r="I22" s="143">
        <f>SUM(J20:J23)</f>
        <v>0</v>
      </c>
      <c r="J22" s="199">
        <v>0</v>
      </c>
      <c r="K22" s="199">
        <v>0</v>
      </c>
      <c r="L22" s="199">
        <v>0</v>
      </c>
      <c r="M22" s="127">
        <f t="shared" si="2"/>
        <v>0</v>
      </c>
      <c r="N22" s="143">
        <f>SUM(O20:O23)</f>
        <v>0</v>
      </c>
      <c r="O22" s="127">
        <f t="shared" si="19"/>
        <v>0</v>
      </c>
      <c r="P22" s="144" t="str">
        <f>IF(SUM(L20:L23)&gt;0,SUM(O20:O23)/SUM(L20:L23), "Blinde vlek")</f>
        <v>Blinde vlek</v>
      </c>
      <c r="Q22" s="145" t="str">
        <f t="shared" si="3"/>
        <v>Blinde vlek</v>
      </c>
      <c r="R22" s="127">
        <v>413</v>
      </c>
      <c r="S22" s="127">
        <v>0</v>
      </c>
      <c r="T22" s="127">
        <v>26150.799999999999</v>
      </c>
      <c r="U22" s="127">
        <v>245.54542640022518</v>
      </c>
      <c r="V22" s="145" t="str">
        <f t="shared" si="26"/>
        <v>Blinde vlek</v>
      </c>
      <c r="W22" s="145">
        <f t="shared" si="27"/>
        <v>9.3895952093329908E-3</v>
      </c>
      <c r="X22" s="145" t="str">
        <f t="shared" si="28"/>
        <v>Blinde vlek</v>
      </c>
      <c r="Y22" s="143">
        <f>SUM(Z20:Z23)</f>
        <v>0</v>
      </c>
      <c r="Z22" s="140"/>
      <c r="AA22" s="140"/>
      <c r="AB22" s="140"/>
      <c r="AC22" s="140"/>
      <c r="AD22" s="127">
        <f t="shared" si="23"/>
        <v>0</v>
      </c>
      <c r="AE22" s="145" t="str">
        <f t="shared" si="4"/>
        <v>Blinde vlek</v>
      </c>
      <c r="AF22" s="127" t="str">
        <f t="shared" si="5"/>
        <v>Blinde vlek</v>
      </c>
      <c r="AG22" s="143">
        <f>SUM(AD20:AD23)</f>
        <v>-15</v>
      </c>
      <c r="AH22" s="127" t="str">
        <f t="shared" si="6"/>
        <v>Blinde vlek</v>
      </c>
      <c r="AI22" s="105" t="s">
        <v>24</v>
      </c>
      <c r="AJ22" s="102" t="str">
        <f t="shared" si="7"/>
        <v>Geel</v>
      </c>
      <c r="AK22" s="103">
        <v>1</v>
      </c>
      <c r="AL22" s="100">
        <f t="shared" si="8"/>
        <v>2</v>
      </c>
      <c r="AM22" s="100">
        <f t="shared" si="9"/>
        <v>2</v>
      </c>
      <c r="AN22" s="100">
        <f t="shared" si="10"/>
        <v>2</v>
      </c>
      <c r="AO22" s="100">
        <f t="shared" si="11"/>
        <v>2</v>
      </c>
      <c r="AP22" s="252"/>
      <c r="AQ22" s="252"/>
      <c r="AR22" s="252"/>
      <c r="AS22" s="247"/>
      <c r="AT22" s="255"/>
      <c r="AU22" s="238"/>
      <c r="AV22" s="241"/>
      <c r="AW22" s="226"/>
    </row>
    <row r="23" spans="1:49" x14ac:dyDescent="0.3">
      <c r="A23" s="147" t="s">
        <v>10</v>
      </c>
      <c r="B23" s="147" t="s">
        <v>14</v>
      </c>
      <c r="C23" s="147" t="s">
        <v>24</v>
      </c>
      <c r="D23" s="197" t="s">
        <v>177</v>
      </c>
      <c r="E23" s="198">
        <v>5</v>
      </c>
      <c r="F23" s="141" t="str">
        <f t="shared" si="18"/>
        <v>A-D-G-L</v>
      </c>
      <c r="G23" s="142" t="str">
        <f t="shared" si="0"/>
        <v>Blinde vlek</v>
      </c>
      <c r="H23" s="142" t="str">
        <f t="shared" si="1"/>
        <v>Blinde vlek</v>
      </c>
      <c r="I23" s="143">
        <f>SUM(J20:J23)</f>
        <v>0</v>
      </c>
      <c r="J23" s="199">
        <v>0</v>
      </c>
      <c r="K23" s="199">
        <v>0</v>
      </c>
      <c r="L23" s="199">
        <v>0</v>
      </c>
      <c r="M23" s="127">
        <f t="shared" si="2"/>
        <v>0</v>
      </c>
      <c r="N23" s="143">
        <f>SUM(O20:O23)</f>
        <v>0</v>
      </c>
      <c r="O23" s="127">
        <f t="shared" si="19"/>
        <v>0</v>
      </c>
      <c r="P23" s="144" t="str">
        <f>IF(SUM(L20:L23)&gt;0,SUM(O20:O23)/SUM(L20:L23), "Blinde vlek")</f>
        <v>Blinde vlek</v>
      </c>
      <c r="Q23" s="145" t="str">
        <f t="shared" si="3"/>
        <v>Blinde vlek</v>
      </c>
      <c r="R23" s="127">
        <v>423</v>
      </c>
      <c r="S23" s="127">
        <v>0</v>
      </c>
      <c r="T23" s="127">
        <v>26150.799999999999</v>
      </c>
      <c r="U23" s="127">
        <v>245.54542640022518</v>
      </c>
      <c r="V23" s="145" t="str">
        <f t="shared" si="26"/>
        <v>Blinde vlek</v>
      </c>
      <c r="W23" s="145">
        <f t="shared" si="27"/>
        <v>9.3895952093329908E-3</v>
      </c>
      <c r="X23" s="145" t="str">
        <f t="shared" si="28"/>
        <v>Blinde vlek</v>
      </c>
      <c r="Y23" s="143">
        <f>SUM(Z20:Z23)</f>
        <v>0</v>
      </c>
      <c r="Z23" s="140"/>
      <c r="AA23" s="140"/>
      <c r="AB23" s="140"/>
      <c r="AC23" s="140">
        <v>11</v>
      </c>
      <c r="AD23" s="127">
        <f t="shared" si="23"/>
        <v>-11</v>
      </c>
      <c r="AE23" s="145" t="str">
        <f t="shared" si="4"/>
        <v>Blinde vlek</v>
      </c>
      <c r="AF23" s="127" t="str">
        <f t="shared" si="5"/>
        <v>Blinde vlek</v>
      </c>
      <c r="AG23" s="143">
        <f>SUM(AD20:AD23)</f>
        <v>-15</v>
      </c>
      <c r="AH23" s="127" t="str">
        <f t="shared" si="6"/>
        <v>Blinde vlek</v>
      </c>
      <c r="AI23" s="105" t="s">
        <v>24</v>
      </c>
      <c r="AJ23" s="102" t="str">
        <f t="shared" si="7"/>
        <v>Lier</v>
      </c>
      <c r="AK23" s="103">
        <v>1</v>
      </c>
      <c r="AL23" s="100">
        <f t="shared" si="8"/>
        <v>2</v>
      </c>
      <c r="AM23" s="100">
        <f t="shared" si="9"/>
        <v>2</v>
      </c>
      <c r="AN23" s="100">
        <f t="shared" si="10"/>
        <v>2</v>
      </c>
      <c r="AO23" s="100">
        <f t="shared" si="11"/>
        <v>2</v>
      </c>
      <c r="AP23" s="253"/>
      <c r="AQ23" s="253"/>
      <c r="AR23" s="253"/>
      <c r="AS23" s="248"/>
      <c r="AT23" s="256"/>
      <c r="AU23" s="238"/>
      <c r="AV23" s="241"/>
      <c r="AW23" s="227"/>
    </row>
    <row r="24" spans="1:49" x14ac:dyDescent="0.3">
      <c r="A24" s="148" t="s">
        <v>10</v>
      </c>
      <c r="B24" s="148" t="s">
        <v>15</v>
      </c>
      <c r="C24" s="148" t="s">
        <v>25</v>
      </c>
      <c r="D24" s="197" t="s">
        <v>174</v>
      </c>
      <c r="E24" s="198">
        <v>11</v>
      </c>
      <c r="F24" s="141" t="str">
        <f t="shared" si="18"/>
        <v>A-D-G-L</v>
      </c>
      <c r="G24" s="142" t="str">
        <f t="shared" si="0"/>
        <v>Blinde vlek</v>
      </c>
      <c r="H24" s="142" t="str">
        <f t="shared" si="1"/>
        <v>Blinde vlek</v>
      </c>
      <c r="I24" s="143">
        <f>SUM(J24:J27)</f>
        <v>0</v>
      </c>
      <c r="J24" s="199">
        <v>0</v>
      </c>
      <c r="K24" s="199">
        <v>0</v>
      </c>
      <c r="L24" s="199">
        <v>0</v>
      </c>
      <c r="M24" s="127">
        <f>K24-J24</f>
        <v>0</v>
      </c>
      <c r="N24" s="143">
        <f>SUM(O24:O27)</f>
        <v>0</v>
      </c>
      <c r="O24" s="127">
        <f t="shared" si="19"/>
        <v>0</v>
      </c>
      <c r="P24" s="144" t="str">
        <f>IF(SUM(L24:L27)&gt;0,SUM(O24:O27)/SUM(L24:L27), "Blinde vlek")</f>
        <v>Blinde vlek</v>
      </c>
      <c r="Q24" s="145" t="str">
        <f t="shared" si="3"/>
        <v>Blinde vlek</v>
      </c>
      <c r="R24" s="127">
        <v>165</v>
      </c>
      <c r="S24" s="127">
        <v>0</v>
      </c>
      <c r="T24" s="127">
        <v>26150.799999999999</v>
      </c>
      <c r="U24" s="127">
        <v>114.76542290035395</v>
      </c>
      <c r="V24" s="145" t="str">
        <f t="shared" si="26"/>
        <v>Blinde vlek</v>
      </c>
      <c r="W24" s="145">
        <f t="shared" si="27"/>
        <v>4.3886008420527846E-3</v>
      </c>
      <c r="X24" s="145" t="str">
        <f t="shared" si="28"/>
        <v>Blinde vlek</v>
      </c>
      <c r="Y24" s="143">
        <f>SUM(Z24:Z27)</f>
        <v>0</v>
      </c>
      <c r="Z24" s="140"/>
      <c r="AA24" s="140"/>
      <c r="AB24" s="140"/>
      <c r="AC24" s="140">
        <v>1</v>
      </c>
      <c r="AD24" s="127">
        <f t="shared" si="23"/>
        <v>-1</v>
      </c>
      <c r="AE24" s="145" t="str">
        <f t="shared" si="4"/>
        <v>Blinde vlek</v>
      </c>
      <c r="AF24" s="127" t="str">
        <f t="shared" si="5"/>
        <v>Blinde vlek</v>
      </c>
      <c r="AG24" s="143">
        <f>SUM(AD24:AD27)</f>
        <v>-5</v>
      </c>
      <c r="AH24" s="127" t="str">
        <f t="shared" si="6"/>
        <v>Blinde vlek</v>
      </c>
      <c r="AI24" s="106" t="s">
        <v>25</v>
      </c>
      <c r="AJ24" s="102" t="str">
        <f t="shared" si="7"/>
        <v>Aarschot</v>
      </c>
      <c r="AK24" s="103">
        <v>1</v>
      </c>
      <c r="AL24" s="100">
        <f t="shared" si="8"/>
        <v>2</v>
      </c>
      <c r="AM24" s="100">
        <f t="shared" si="9"/>
        <v>2</v>
      </c>
      <c r="AN24" s="100">
        <f t="shared" si="10"/>
        <v>2</v>
      </c>
      <c r="AO24" s="100">
        <f t="shared" si="11"/>
        <v>2</v>
      </c>
      <c r="AP24" s="263">
        <f>N24+AG24</f>
        <v>-5</v>
      </c>
      <c r="AQ24" s="263">
        <f>SUM(AK24:AK27)+AP24</f>
        <v>-1</v>
      </c>
      <c r="AR24" s="263">
        <f>SUM(AA24:AA27,AC24:AC27)</f>
        <v>5</v>
      </c>
      <c r="AS24" s="266">
        <f>IF(AR24&gt;0,AP24/AR24,"Geen noden")</f>
        <v>-1</v>
      </c>
      <c r="AT24" s="269">
        <f>IF(P24= "Blinde vlek",IF(SUM(AK24:AK27)&lt;-AG24,SUM(AK24:AK27),-AG24),IF(N24&gt;0,0,IF(N24&lt;-SUM(AK24:AK27),SUM(AK24:AK27),-N24)))</f>
        <v>4</v>
      </c>
      <c r="AU24" s="237">
        <f>AT24*$AZ$10*(AM24+AO24)</f>
        <v>32</v>
      </c>
      <c r="AV24" s="240">
        <f>IF(AT24&gt;0,AU24/SUM(AK24:AK27),0)</f>
        <v>8</v>
      </c>
      <c r="AW24" s="225" t="str">
        <f>IF(AV24&gt;=$AZ$5,$AZ$4,IF(AV24&gt;=$BA$5,$BA$4,IF(AV24&gt;=$BB$5,$BB$4,$BC$4)))</f>
        <v>A</v>
      </c>
    </row>
    <row r="25" spans="1:49" x14ac:dyDescent="0.3">
      <c r="A25" s="148" t="s">
        <v>10</v>
      </c>
      <c r="B25" s="148" t="s">
        <v>15</v>
      </c>
      <c r="C25" s="148" t="s">
        <v>25</v>
      </c>
      <c r="D25" s="197" t="s">
        <v>175</v>
      </c>
      <c r="E25" s="198">
        <v>14</v>
      </c>
      <c r="F25" s="141" t="str">
        <f t="shared" si="18"/>
        <v>A-D-G-L</v>
      </c>
      <c r="G25" s="142" t="str">
        <f t="shared" si="0"/>
        <v>Blinde vlek</v>
      </c>
      <c r="H25" s="142" t="str">
        <f t="shared" si="1"/>
        <v>Blinde vlek</v>
      </c>
      <c r="I25" s="143">
        <f>SUM(J24:J27)</f>
        <v>0</v>
      </c>
      <c r="J25" s="199">
        <v>0</v>
      </c>
      <c r="K25" s="199">
        <v>0</v>
      </c>
      <c r="L25" s="199">
        <v>0</v>
      </c>
      <c r="M25" s="127">
        <f t="shared" ref="M25:M75" si="32">K25-J25</f>
        <v>0</v>
      </c>
      <c r="N25" s="143">
        <f>SUM(O24:O27)</f>
        <v>0</v>
      </c>
      <c r="O25" s="127">
        <f t="shared" si="19"/>
        <v>0</v>
      </c>
      <c r="P25" s="144" t="str">
        <f>IF(SUM(L24:L27)&gt;0,SUM(O24:O27)/SUM(L24:L27), "Blinde vlek")</f>
        <v>Blinde vlek</v>
      </c>
      <c r="Q25" s="145" t="str">
        <f t="shared" ref="Q25:Q29" si="33">IF(L25&gt;0,(L25-J25)/L25,"Blinde vlek")</f>
        <v>Blinde vlek</v>
      </c>
      <c r="R25" s="127">
        <v>137.69999999999999</v>
      </c>
      <c r="S25" s="127">
        <v>0</v>
      </c>
      <c r="T25" s="127">
        <v>26150.799999999999</v>
      </c>
      <c r="U25" s="127">
        <v>114.76542290035395</v>
      </c>
      <c r="V25" s="145" t="str">
        <f t="shared" si="26"/>
        <v>Blinde vlek</v>
      </c>
      <c r="W25" s="145">
        <f t="shared" si="27"/>
        <v>4.3886008420527846E-3</v>
      </c>
      <c r="X25" s="145" t="str">
        <f t="shared" si="28"/>
        <v>Blinde vlek</v>
      </c>
      <c r="Y25" s="143">
        <f>SUM(Z24:Z27)</f>
        <v>0</v>
      </c>
      <c r="Z25" s="140"/>
      <c r="AA25" s="140"/>
      <c r="AB25" s="140"/>
      <c r="AC25" s="140">
        <v>3</v>
      </c>
      <c r="AD25" s="127">
        <f t="shared" si="23"/>
        <v>-3</v>
      </c>
      <c r="AE25" s="145" t="str">
        <f t="shared" si="4"/>
        <v>Blinde vlek</v>
      </c>
      <c r="AF25" s="127" t="str">
        <f t="shared" si="5"/>
        <v>Blinde vlek</v>
      </c>
      <c r="AG25" s="143">
        <f>SUM(AD24:AD27)</f>
        <v>-5</v>
      </c>
      <c r="AH25" s="127" t="str">
        <f t="shared" si="6"/>
        <v>Blinde vlek</v>
      </c>
      <c r="AI25" s="106" t="s">
        <v>25</v>
      </c>
      <c r="AJ25" s="102" t="str">
        <f t="shared" si="7"/>
        <v>Diest</v>
      </c>
      <c r="AK25" s="103">
        <v>1</v>
      </c>
      <c r="AL25" s="100">
        <f t="shared" si="8"/>
        <v>2</v>
      </c>
      <c r="AM25" s="100">
        <f t="shared" si="9"/>
        <v>2</v>
      </c>
      <c r="AN25" s="100">
        <f t="shared" ref="AN25:AN75" si="34">IF(AF25= "A",2,IF(AF25 = "Blinde vlek",2,IF(AF25 = "B",1,0)))</f>
        <v>2</v>
      </c>
      <c r="AO25" s="100">
        <f t="shared" ref="AO25:AO75" si="35">IF(AH25= "A",2,IF(AH25 = "Blinde vlek",2,IF(AH25 = "B",1,0)))</f>
        <v>2</v>
      </c>
      <c r="AP25" s="264"/>
      <c r="AQ25" s="264"/>
      <c r="AR25" s="264"/>
      <c r="AS25" s="267"/>
      <c r="AT25" s="270"/>
      <c r="AU25" s="238"/>
      <c r="AV25" s="241"/>
      <c r="AW25" s="226"/>
    </row>
    <row r="26" spans="1:49" x14ac:dyDescent="0.3">
      <c r="A26" s="148" t="s">
        <v>10</v>
      </c>
      <c r="B26" s="148" t="s">
        <v>15</v>
      </c>
      <c r="C26" s="148" t="s">
        <v>25</v>
      </c>
      <c r="D26" s="197" t="s">
        <v>176</v>
      </c>
      <c r="E26" s="198">
        <v>3</v>
      </c>
      <c r="F26" s="141" t="str">
        <f t="shared" si="18"/>
        <v>A-D-G-L</v>
      </c>
      <c r="G26" s="142" t="str">
        <f t="shared" si="0"/>
        <v>Blinde vlek</v>
      </c>
      <c r="H26" s="142" t="str">
        <f t="shared" si="1"/>
        <v>Blinde vlek</v>
      </c>
      <c r="I26" s="143">
        <f>SUM(J24:J27)</f>
        <v>0</v>
      </c>
      <c r="J26" s="199">
        <v>0</v>
      </c>
      <c r="K26" s="199">
        <v>0</v>
      </c>
      <c r="L26" s="199">
        <v>0</v>
      </c>
      <c r="M26" s="127">
        <f t="shared" si="32"/>
        <v>0</v>
      </c>
      <c r="N26" s="143">
        <f>SUM(O24:O27)</f>
        <v>0</v>
      </c>
      <c r="O26" s="127">
        <f t="shared" si="19"/>
        <v>0</v>
      </c>
      <c r="P26" s="144" t="str">
        <f>IF(SUM(L24:L27)&gt;0,SUM(O24:O27)/SUM(L24:L27), "Blinde vlek")</f>
        <v>Blinde vlek</v>
      </c>
      <c r="Q26" s="145" t="str">
        <f t="shared" si="33"/>
        <v>Blinde vlek</v>
      </c>
      <c r="R26" s="127">
        <v>413</v>
      </c>
      <c r="S26" s="127">
        <v>0</v>
      </c>
      <c r="T26" s="127">
        <v>26150.799999999999</v>
      </c>
      <c r="U26" s="127">
        <v>114.76542290035395</v>
      </c>
      <c r="V26" s="145" t="str">
        <f t="shared" si="26"/>
        <v>Blinde vlek</v>
      </c>
      <c r="W26" s="145">
        <f t="shared" si="27"/>
        <v>4.3886008420527846E-3</v>
      </c>
      <c r="X26" s="145" t="str">
        <f t="shared" si="28"/>
        <v>Blinde vlek</v>
      </c>
      <c r="Y26" s="143">
        <f>SUM(Z24:Z27)</f>
        <v>0</v>
      </c>
      <c r="Z26" s="140"/>
      <c r="AA26" s="140"/>
      <c r="AB26" s="140"/>
      <c r="AC26" s="140"/>
      <c r="AD26" s="127">
        <f t="shared" si="23"/>
        <v>0</v>
      </c>
      <c r="AE26" s="145" t="str">
        <f t="shared" si="4"/>
        <v>Blinde vlek</v>
      </c>
      <c r="AF26" s="127" t="str">
        <f t="shared" si="5"/>
        <v>Blinde vlek</v>
      </c>
      <c r="AG26" s="143">
        <f>SUM(AD24:AD27)</f>
        <v>-5</v>
      </c>
      <c r="AH26" s="127" t="str">
        <f t="shared" si="6"/>
        <v>Blinde vlek</v>
      </c>
      <c r="AI26" s="106" t="s">
        <v>25</v>
      </c>
      <c r="AJ26" s="102" t="str">
        <f t="shared" si="7"/>
        <v>Geel</v>
      </c>
      <c r="AK26" s="103">
        <v>1</v>
      </c>
      <c r="AL26" s="100">
        <f t="shared" si="8"/>
        <v>2</v>
      </c>
      <c r="AM26" s="100">
        <f t="shared" si="9"/>
        <v>2</v>
      </c>
      <c r="AN26" s="100">
        <f t="shared" si="34"/>
        <v>2</v>
      </c>
      <c r="AO26" s="100">
        <f t="shared" si="35"/>
        <v>2</v>
      </c>
      <c r="AP26" s="264"/>
      <c r="AQ26" s="264"/>
      <c r="AR26" s="264"/>
      <c r="AS26" s="267"/>
      <c r="AT26" s="270"/>
      <c r="AU26" s="238"/>
      <c r="AV26" s="241"/>
      <c r="AW26" s="226"/>
    </row>
    <row r="27" spans="1:49" x14ac:dyDescent="0.3">
      <c r="A27" s="148" t="s">
        <v>10</v>
      </c>
      <c r="B27" s="148" t="s">
        <v>15</v>
      </c>
      <c r="C27" s="148" t="s">
        <v>25</v>
      </c>
      <c r="D27" s="197" t="s">
        <v>177</v>
      </c>
      <c r="E27" s="198">
        <v>5</v>
      </c>
      <c r="F27" s="141" t="str">
        <f t="shared" si="18"/>
        <v>A-D-G-L</v>
      </c>
      <c r="G27" s="142" t="str">
        <f t="shared" si="0"/>
        <v>Blinde vlek</v>
      </c>
      <c r="H27" s="142" t="str">
        <f t="shared" si="1"/>
        <v>Blinde vlek</v>
      </c>
      <c r="I27" s="143">
        <f>SUM(J24:J27)</f>
        <v>0</v>
      </c>
      <c r="J27" s="199">
        <v>0</v>
      </c>
      <c r="K27" s="199">
        <v>0</v>
      </c>
      <c r="L27" s="199">
        <v>0</v>
      </c>
      <c r="M27" s="127">
        <f t="shared" si="32"/>
        <v>0</v>
      </c>
      <c r="N27" s="143">
        <f>SUM(O24:O27)</f>
        <v>0</v>
      </c>
      <c r="O27" s="127">
        <f t="shared" si="19"/>
        <v>0</v>
      </c>
      <c r="P27" s="144" t="str">
        <f>IF(SUM(L24:L27)&gt;0,SUM(O24:O27)/SUM(L24:L27), "Blinde vlek")</f>
        <v>Blinde vlek</v>
      </c>
      <c r="Q27" s="145" t="str">
        <f t="shared" si="33"/>
        <v>Blinde vlek</v>
      </c>
      <c r="R27" s="127">
        <v>423</v>
      </c>
      <c r="S27" s="127">
        <v>0</v>
      </c>
      <c r="T27" s="127">
        <v>26150.799999999999</v>
      </c>
      <c r="U27" s="127">
        <v>114.76542290035395</v>
      </c>
      <c r="V27" s="145" t="str">
        <f t="shared" si="26"/>
        <v>Blinde vlek</v>
      </c>
      <c r="W27" s="145">
        <f t="shared" si="27"/>
        <v>4.3886008420527846E-3</v>
      </c>
      <c r="X27" s="145" t="str">
        <f t="shared" si="28"/>
        <v>Blinde vlek</v>
      </c>
      <c r="Y27" s="143">
        <f>SUM(Z24:Z27)</f>
        <v>0</v>
      </c>
      <c r="Z27" s="140"/>
      <c r="AA27" s="140"/>
      <c r="AB27" s="140"/>
      <c r="AC27" s="140">
        <v>1</v>
      </c>
      <c r="AD27" s="127">
        <f t="shared" si="23"/>
        <v>-1</v>
      </c>
      <c r="AE27" s="145" t="str">
        <f t="shared" si="4"/>
        <v>Blinde vlek</v>
      </c>
      <c r="AF27" s="127" t="str">
        <f t="shared" si="5"/>
        <v>Blinde vlek</v>
      </c>
      <c r="AG27" s="143">
        <f>SUM(AD24:AD27)</f>
        <v>-5</v>
      </c>
      <c r="AH27" s="127" t="str">
        <f t="shared" si="6"/>
        <v>Blinde vlek</v>
      </c>
      <c r="AI27" s="106" t="s">
        <v>25</v>
      </c>
      <c r="AJ27" s="102" t="str">
        <f t="shared" si="7"/>
        <v>Lier</v>
      </c>
      <c r="AK27" s="103">
        <v>1</v>
      </c>
      <c r="AL27" s="100">
        <f t="shared" si="8"/>
        <v>2</v>
      </c>
      <c r="AM27" s="100">
        <f t="shared" si="9"/>
        <v>2</v>
      </c>
      <c r="AN27" s="100">
        <f t="shared" si="34"/>
        <v>2</v>
      </c>
      <c r="AO27" s="100">
        <f t="shared" si="35"/>
        <v>2</v>
      </c>
      <c r="AP27" s="265"/>
      <c r="AQ27" s="265"/>
      <c r="AR27" s="265"/>
      <c r="AS27" s="268"/>
      <c r="AT27" s="271"/>
      <c r="AU27" s="238"/>
      <c r="AV27" s="241"/>
      <c r="AW27" s="227"/>
    </row>
    <row r="28" spans="1:49" x14ac:dyDescent="0.3">
      <c r="A28" s="146" t="s">
        <v>10</v>
      </c>
      <c r="B28" s="146" t="s">
        <v>16</v>
      </c>
      <c r="C28" s="146" t="s">
        <v>26</v>
      </c>
      <c r="D28" s="197" t="s">
        <v>174</v>
      </c>
      <c r="E28" s="198">
        <v>11</v>
      </c>
      <c r="F28" s="141" t="str">
        <f t="shared" si="18"/>
        <v>A-D-G-L</v>
      </c>
      <c r="G28" s="142" t="str">
        <f t="shared" si="0"/>
        <v>B</v>
      </c>
      <c r="H28" s="142" t="str">
        <f t="shared" si="1"/>
        <v>Blinde vlek</v>
      </c>
      <c r="I28" s="143">
        <f>SUM(J28:J31)</f>
        <v>58.066133286699021</v>
      </c>
      <c r="J28" s="199">
        <v>0</v>
      </c>
      <c r="K28" s="199">
        <v>0</v>
      </c>
      <c r="L28" s="199">
        <v>0</v>
      </c>
      <c r="M28" s="127">
        <f t="shared" si="32"/>
        <v>0</v>
      </c>
      <c r="N28" s="143">
        <f>SUM(O28:O31)</f>
        <v>0.51926896858383387</v>
      </c>
      <c r="O28" s="127">
        <f t="shared" si="19"/>
        <v>0</v>
      </c>
      <c r="P28" s="144">
        <f>IF(SUM(L28:L31)&gt;0,SUM(O28:O31)/SUM(L28:L31), "Blinde vlek")</f>
        <v>8.8634531571729451E-3</v>
      </c>
      <c r="Q28" s="145" t="str">
        <f t="shared" si="33"/>
        <v>Blinde vlek</v>
      </c>
      <c r="R28" s="127">
        <v>165</v>
      </c>
      <c r="S28" s="127">
        <v>0</v>
      </c>
      <c r="T28" s="127">
        <v>26150.799999999999</v>
      </c>
      <c r="U28" s="127">
        <v>905.18154152830709</v>
      </c>
      <c r="V28" s="145" t="str">
        <f t="shared" si="26"/>
        <v>Blinde vlek</v>
      </c>
      <c r="W28" s="145">
        <f t="shared" si="27"/>
        <v>3.4613913973121552E-2</v>
      </c>
      <c r="X28" s="145" t="str">
        <f t="shared" si="28"/>
        <v>Blinde vlek</v>
      </c>
      <c r="Y28" s="143">
        <f>SUM(Z28:Z31)</f>
        <v>51</v>
      </c>
      <c r="Z28" s="140"/>
      <c r="AA28" s="140"/>
      <c r="AB28" s="140"/>
      <c r="AC28" s="140">
        <v>15</v>
      </c>
      <c r="AD28" s="127">
        <f t="shared" si="23"/>
        <v>-15</v>
      </c>
      <c r="AE28" s="145" t="str">
        <f t="shared" si="4"/>
        <v>Blinde vlek</v>
      </c>
      <c r="AF28" s="127" t="str">
        <f t="shared" si="5"/>
        <v>Blinde vlek</v>
      </c>
      <c r="AG28" s="143">
        <f>SUM(AD28:AD31)</f>
        <v>-76</v>
      </c>
      <c r="AH28" s="127" t="str">
        <f t="shared" si="6"/>
        <v>A</v>
      </c>
      <c r="AI28" s="104" t="s">
        <v>26</v>
      </c>
      <c r="AJ28" s="102" t="str">
        <f t="shared" si="7"/>
        <v>Aarschot</v>
      </c>
      <c r="AK28" s="103">
        <v>1</v>
      </c>
      <c r="AL28" s="100">
        <f t="shared" si="8"/>
        <v>2</v>
      </c>
      <c r="AM28" s="100">
        <f t="shared" si="9"/>
        <v>1</v>
      </c>
      <c r="AN28" s="100">
        <f t="shared" si="34"/>
        <v>2</v>
      </c>
      <c r="AO28" s="100">
        <f t="shared" si="35"/>
        <v>2</v>
      </c>
      <c r="AP28" s="92">
        <f t="shared" ref="AP28:AP35" si="36">O28+AD28</f>
        <v>-15</v>
      </c>
      <c r="AQ28" s="92">
        <f t="shared" ref="AQ28:AQ35" si="37">O28+AD28+AK28</f>
        <v>-14</v>
      </c>
      <c r="AR28" s="92">
        <f t="shared" ref="AR28:AR78" si="38">AA28+AC28</f>
        <v>15</v>
      </c>
      <c r="AS28" s="101">
        <f t="shared" ref="AS28:AS78" si="39">IF(AR28&gt;0,AP28/AR28,"Geen noden")</f>
        <v>-1</v>
      </c>
      <c r="AT28" s="166">
        <f t="shared" ref="AT28:AT75" si="40">IF(AP28&gt;0,0,IF(AP28&lt;-AK28,AK28,-AP28))</f>
        <v>1</v>
      </c>
      <c r="AU28" s="167">
        <f t="shared" ref="AU28:AU35" si="41">AT28*SUM(AL28:AO28)</f>
        <v>7</v>
      </c>
      <c r="AV28" s="168">
        <f t="shared" ref="AV28:AV78" si="42">IF(AT28&gt;0,AU28/AK28,0)</f>
        <v>7</v>
      </c>
      <c r="AW28" s="169" t="str">
        <f t="shared" ref="AW28:AW36" si="43">IF(AV28&gt;=$AZ$5,$AZ$4,IF(AV28&gt;=$BA$5,$BA$4,IF(AV28&gt;=$BB$5,$BB$4,$BC$4)))</f>
        <v>A</v>
      </c>
    </row>
    <row r="29" spans="1:49" x14ac:dyDescent="0.3">
      <c r="A29" s="146" t="s">
        <v>10</v>
      </c>
      <c r="B29" s="146" t="s">
        <v>16</v>
      </c>
      <c r="C29" s="146" t="s">
        <v>26</v>
      </c>
      <c r="D29" s="197" t="s">
        <v>175</v>
      </c>
      <c r="E29" s="198">
        <v>14</v>
      </c>
      <c r="F29" s="141" t="str">
        <f t="shared" si="18"/>
        <v>A-D-G-L</v>
      </c>
      <c r="G29" s="142" t="str">
        <f t="shared" si="0"/>
        <v>B</v>
      </c>
      <c r="H29" s="142" t="str">
        <f t="shared" si="1"/>
        <v>Blinde vlek</v>
      </c>
      <c r="I29" s="143">
        <f>SUM(J28:J31)</f>
        <v>58.066133286699021</v>
      </c>
      <c r="J29" s="199">
        <v>0</v>
      </c>
      <c r="K29" s="199">
        <v>0</v>
      </c>
      <c r="L29" s="199">
        <v>0</v>
      </c>
      <c r="M29" s="127">
        <f t="shared" si="32"/>
        <v>0</v>
      </c>
      <c r="N29" s="143">
        <f>SUM(O28:O31)</f>
        <v>0.51926896858383387</v>
      </c>
      <c r="O29" s="127">
        <f t="shared" si="19"/>
        <v>0</v>
      </c>
      <c r="P29" s="144">
        <f>IF(SUM(L28:L31)&gt;0,SUM(O28:O31)/SUM(L28:L31), "Blinde vlek")</f>
        <v>8.8634531571729451E-3</v>
      </c>
      <c r="Q29" s="145" t="str">
        <f t="shared" si="33"/>
        <v>Blinde vlek</v>
      </c>
      <c r="R29" s="127">
        <v>137.69999999999999</v>
      </c>
      <c r="S29" s="127">
        <v>0</v>
      </c>
      <c r="T29" s="127">
        <v>26150.799999999999</v>
      </c>
      <c r="U29" s="127">
        <v>905.18154152830709</v>
      </c>
      <c r="V29" s="145" t="str">
        <f t="shared" si="26"/>
        <v>Blinde vlek</v>
      </c>
      <c r="W29" s="145">
        <f t="shared" si="27"/>
        <v>3.4613913973121552E-2</v>
      </c>
      <c r="X29" s="145" t="str">
        <f t="shared" si="28"/>
        <v>Blinde vlek</v>
      </c>
      <c r="Y29" s="143">
        <f>SUM(Z28:Z31)</f>
        <v>51</v>
      </c>
      <c r="Z29" s="140"/>
      <c r="AA29" s="140"/>
      <c r="AB29" s="140"/>
      <c r="AC29" s="140">
        <v>11</v>
      </c>
      <c r="AD29" s="127">
        <f t="shared" si="23"/>
        <v>-11</v>
      </c>
      <c r="AE29" s="145" t="str">
        <f t="shared" si="4"/>
        <v>Blinde vlek</v>
      </c>
      <c r="AF29" s="127" t="str">
        <f t="shared" si="5"/>
        <v>Blinde vlek</v>
      </c>
      <c r="AG29" s="143">
        <f>SUM(AD28:AD31)</f>
        <v>-76</v>
      </c>
      <c r="AH29" s="127" t="str">
        <f t="shared" si="6"/>
        <v>A</v>
      </c>
      <c r="AI29" s="104" t="s">
        <v>26</v>
      </c>
      <c r="AJ29" s="102" t="str">
        <f t="shared" si="7"/>
        <v>Diest</v>
      </c>
      <c r="AK29" s="103">
        <v>1</v>
      </c>
      <c r="AL29" s="100">
        <f t="shared" si="8"/>
        <v>2</v>
      </c>
      <c r="AM29" s="100">
        <f t="shared" si="9"/>
        <v>1</v>
      </c>
      <c r="AN29" s="100">
        <f t="shared" si="34"/>
        <v>2</v>
      </c>
      <c r="AO29" s="100">
        <f t="shared" si="35"/>
        <v>2</v>
      </c>
      <c r="AP29" s="92">
        <f t="shared" si="36"/>
        <v>-11</v>
      </c>
      <c r="AQ29" s="92">
        <f t="shared" si="37"/>
        <v>-10</v>
      </c>
      <c r="AR29" s="92">
        <f t="shared" si="38"/>
        <v>11</v>
      </c>
      <c r="AS29" s="101">
        <f t="shared" si="39"/>
        <v>-1</v>
      </c>
      <c r="AT29" s="166">
        <f t="shared" si="40"/>
        <v>1</v>
      </c>
      <c r="AU29" s="167">
        <f t="shared" si="41"/>
        <v>7</v>
      </c>
      <c r="AV29" s="168">
        <f t="shared" si="42"/>
        <v>7</v>
      </c>
      <c r="AW29" s="169" t="str">
        <f t="shared" si="43"/>
        <v>A</v>
      </c>
    </row>
    <row r="30" spans="1:49" x14ac:dyDescent="0.3">
      <c r="A30" s="146" t="s">
        <v>10</v>
      </c>
      <c r="B30" s="146" t="s">
        <v>16</v>
      </c>
      <c r="C30" s="146" t="s">
        <v>26</v>
      </c>
      <c r="D30" s="197" t="s">
        <v>176</v>
      </c>
      <c r="E30" s="198">
        <v>3</v>
      </c>
      <c r="F30" s="141" t="str">
        <f t="shared" si="18"/>
        <v>A-D-G-L</v>
      </c>
      <c r="G30" s="142" t="str">
        <f t="shared" si="0"/>
        <v>B</v>
      </c>
      <c r="H30" s="142" t="str">
        <f t="shared" si="1"/>
        <v>C</v>
      </c>
      <c r="I30" s="143">
        <f>SUM(J28:J31)</f>
        <v>58.066133286699021</v>
      </c>
      <c r="J30" s="199">
        <v>33.700374531835209</v>
      </c>
      <c r="K30" s="199">
        <v>55.809248554913289</v>
      </c>
      <c r="L30" s="199">
        <v>47.437861271676297</v>
      </c>
      <c r="M30" s="127">
        <f t="shared" si="32"/>
        <v>22.10887402307808</v>
      </c>
      <c r="N30" s="143">
        <f>SUM(O28:O31)</f>
        <v>0.51926896858383387</v>
      </c>
      <c r="O30" s="127">
        <f t="shared" si="19"/>
        <v>13.737486739841088</v>
      </c>
      <c r="P30" s="144">
        <f>IF(SUM(L28:L31)&gt;0,SUM(O28:O31)/SUM(L28:L31), "Blinde vlek")</f>
        <v>8.8634531571729451E-3</v>
      </c>
      <c r="Q30" s="145">
        <f>IF(L30&gt;0,(L30-J30)/L30,"Blinde vlek")</f>
        <v>0.28958908288817237</v>
      </c>
      <c r="R30" s="127">
        <v>413</v>
      </c>
      <c r="S30" s="127">
        <v>55.809248554913289</v>
      </c>
      <c r="T30" s="127">
        <v>26150.799999999999</v>
      </c>
      <c r="U30" s="127">
        <v>905.18154152830709</v>
      </c>
      <c r="V30" s="145">
        <f t="shared" si="26"/>
        <v>0.13513135243320409</v>
      </c>
      <c r="W30" s="145">
        <f t="shared" si="27"/>
        <v>3.4613913973121552E-2</v>
      </c>
      <c r="X30" s="145" t="str">
        <f t="shared" si="28"/>
        <v>C</v>
      </c>
      <c r="Y30" s="143">
        <f>SUM(Z28:Z31)</f>
        <v>51</v>
      </c>
      <c r="Z30" s="140">
        <v>29</v>
      </c>
      <c r="AA30" s="140">
        <v>15</v>
      </c>
      <c r="AB30" s="140">
        <v>14</v>
      </c>
      <c r="AC30" s="140">
        <v>45</v>
      </c>
      <c r="AD30" s="127">
        <f t="shared" si="23"/>
        <v>-31</v>
      </c>
      <c r="AE30" s="145">
        <f t="shared" si="4"/>
        <v>-1.0689655172413792</v>
      </c>
      <c r="AF30" s="127" t="str">
        <f t="shared" si="5"/>
        <v>A</v>
      </c>
      <c r="AG30" s="143">
        <f>SUM(AD28:AD31)</f>
        <v>-76</v>
      </c>
      <c r="AH30" s="127" t="str">
        <f t="shared" si="6"/>
        <v>A</v>
      </c>
      <c r="AI30" s="104" t="s">
        <v>26</v>
      </c>
      <c r="AJ30" s="102" t="str">
        <f t="shared" si="7"/>
        <v>Geel</v>
      </c>
      <c r="AK30" s="103">
        <v>1</v>
      </c>
      <c r="AL30" s="100">
        <f t="shared" si="8"/>
        <v>0</v>
      </c>
      <c r="AM30" s="100">
        <f t="shared" si="9"/>
        <v>1</v>
      </c>
      <c r="AN30" s="100">
        <f t="shared" si="34"/>
        <v>2</v>
      </c>
      <c r="AO30" s="100">
        <f t="shared" si="35"/>
        <v>2</v>
      </c>
      <c r="AP30" s="92">
        <f t="shared" si="36"/>
        <v>-17.262513260158912</v>
      </c>
      <c r="AQ30" s="92">
        <f t="shared" si="37"/>
        <v>-16.262513260158912</v>
      </c>
      <c r="AR30" s="92">
        <f t="shared" si="38"/>
        <v>60</v>
      </c>
      <c r="AS30" s="101">
        <f t="shared" si="39"/>
        <v>-0.28770855433598186</v>
      </c>
      <c r="AT30" s="166">
        <f t="shared" si="40"/>
        <v>1</v>
      </c>
      <c r="AU30" s="167">
        <f t="shared" si="41"/>
        <v>5</v>
      </c>
      <c r="AV30" s="168">
        <f t="shared" si="42"/>
        <v>5</v>
      </c>
      <c r="AW30" s="169" t="str">
        <f t="shared" si="43"/>
        <v>B</v>
      </c>
    </row>
    <row r="31" spans="1:49" x14ac:dyDescent="0.3">
      <c r="A31" s="146" t="s">
        <v>10</v>
      </c>
      <c r="B31" s="146" t="s">
        <v>16</v>
      </c>
      <c r="C31" s="146" t="s">
        <v>26</v>
      </c>
      <c r="D31" s="197" t="s">
        <v>177</v>
      </c>
      <c r="E31" s="198">
        <v>5</v>
      </c>
      <c r="F31" s="141" t="str">
        <f t="shared" si="18"/>
        <v>A-D-G-L</v>
      </c>
      <c r="G31" s="142" t="str">
        <f t="shared" si="0"/>
        <v>B</v>
      </c>
      <c r="H31" s="142" t="str">
        <f t="shared" si="1"/>
        <v>A</v>
      </c>
      <c r="I31" s="143">
        <f>SUM(J28:J31)</f>
        <v>58.066133286699021</v>
      </c>
      <c r="J31" s="199">
        <v>24.365758754863812</v>
      </c>
      <c r="K31" s="199">
        <v>13.114754098360656</v>
      </c>
      <c r="L31" s="199">
        <v>11.147540983606557</v>
      </c>
      <c r="M31" s="127">
        <f t="shared" si="32"/>
        <v>-11.251004656503156</v>
      </c>
      <c r="N31" s="143">
        <f>SUM(O28:O31)</f>
        <v>0.51926896858383387</v>
      </c>
      <c r="O31" s="127">
        <f t="shared" si="19"/>
        <v>-13.218217771257255</v>
      </c>
      <c r="P31" s="144">
        <f>IF(SUM(L28:L31)&gt;0,SUM(O28:O31)/SUM(L28:L31), "Blinde vlek")</f>
        <v>8.8634531571729451E-3</v>
      </c>
      <c r="Q31" s="145">
        <f t="shared" ref="Q31:Q81" si="44">IF(L31&gt;0,(L31-J31)/L31,"Blinde vlek")</f>
        <v>-1.1857518883039595</v>
      </c>
      <c r="R31" s="127">
        <v>423</v>
      </c>
      <c r="S31" s="127">
        <v>13.114754098360656</v>
      </c>
      <c r="T31" s="127">
        <v>26150.799999999999</v>
      </c>
      <c r="U31" s="127">
        <v>905.18154152830709</v>
      </c>
      <c r="V31" s="145">
        <f t="shared" si="26"/>
        <v>3.1004146804635122E-2</v>
      </c>
      <c r="W31" s="145">
        <f t="shared" si="27"/>
        <v>3.4613913973121552E-2</v>
      </c>
      <c r="X31" s="145" t="str">
        <f t="shared" si="28"/>
        <v>B</v>
      </c>
      <c r="Y31" s="143">
        <f>SUM(Z28:Z31)</f>
        <v>51</v>
      </c>
      <c r="Z31" s="140">
        <v>22</v>
      </c>
      <c r="AA31" s="140">
        <v>6</v>
      </c>
      <c r="AB31" s="140">
        <v>16</v>
      </c>
      <c r="AC31" s="140">
        <v>35</v>
      </c>
      <c r="AD31" s="127">
        <f t="shared" si="23"/>
        <v>-19</v>
      </c>
      <c r="AE31" s="145">
        <f t="shared" ref="AE31:AE81" si="45">IF(AA31=0,"Blinde vlek",AD31/Z31)</f>
        <v>-0.86363636363636365</v>
      </c>
      <c r="AF31" s="127" t="str">
        <f t="shared" si="5"/>
        <v>A</v>
      </c>
      <c r="AG31" s="143">
        <f>SUM(AD28:AD31)</f>
        <v>-76</v>
      </c>
      <c r="AH31" s="127" t="str">
        <f t="shared" si="6"/>
        <v>A</v>
      </c>
      <c r="AI31" s="104" t="s">
        <v>26</v>
      </c>
      <c r="AJ31" s="102" t="str">
        <f t="shared" si="7"/>
        <v>Lier</v>
      </c>
      <c r="AK31" s="103">
        <v>1</v>
      </c>
      <c r="AL31" s="100">
        <f t="shared" si="8"/>
        <v>2</v>
      </c>
      <c r="AM31" s="100">
        <f t="shared" si="9"/>
        <v>1</v>
      </c>
      <c r="AN31" s="100">
        <f t="shared" si="34"/>
        <v>2</v>
      </c>
      <c r="AO31" s="100">
        <f t="shared" si="35"/>
        <v>2</v>
      </c>
      <c r="AP31" s="92">
        <f t="shared" si="36"/>
        <v>-32.218217771257258</v>
      </c>
      <c r="AQ31" s="92">
        <f t="shared" si="37"/>
        <v>-31.218217771257258</v>
      </c>
      <c r="AR31" s="92">
        <f t="shared" si="38"/>
        <v>41</v>
      </c>
      <c r="AS31" s="101">
        <f t="shared" si="39"/>
        <v>-0.78581018954285997</v>
      </c>
      <c r="AT31" s="166">
        <f t="shared" si="40"/>
        <v>1</v>
      </c>
      <c r="AU31" s="167">
        <f t="shared" si="41"/>
        <v>7</v>
      </c>
      <c r="AV31" s="168">
        <f t="shared" si="42"/>
        <v>7</v>
      </c>
      <c r="AW31" s="169" t="str">
        <f t="shared" si="43"/>
        <v>A</v>
      </c>
    </row>
    <row r="32" spans="1:49" x14ac:dyDescent="0.3">
      <c r="A32" s="149" t="s">
        <v>17</v>
      </c>
      <c r="B32" s="149" t="s">
        <v>11</v>
      </c>
      <c r="C32" s="149" t="s">
        <v>27</v>
      </c>
      <c r="D32" s="197" t="s">
        <v>174</v>
      </c>
      <c r="E32" s="198">
        <v>11</v>
      </c>
      <c r="F32" s="141" t="str">
        <f t="shared" si="18"/>
        <v>A-D-G-L</v>
      </c>
      <c r="G32" s="142" t="str">
        <f t="shared" si="0"/>
        <v>B</v>
      </c>
      <c r="H32" s="142" t="str">
        <f t="shared" si="1"/>
        <v>Blinde vlek</v>
      </c>
      <c r="I32" s="143">
        <f>SUM(J32:J35)</f>
        <v>74.073600606246089</v>
      </c>
      <c r="J32" s="199">
        <v>0</v>
      </c>
      <c r="K32" s="199">
        <v>0</v>
      </c>
      <c r="L32" s="199">
        <v>0</v>
      </c>
      <c r="M32" s="127">
        <f t="shared" si="32"/>
        <v>0</v>
      </c>
      <c r="N32" s="143">
        <f>SUM(O32:O35)</f>
        <v>-4.711466026496673</v>
      </c>
      <c r="O32" s="127">
        <f t="shared" si="19"/>
        <v>0</v>
      </c>
      <c r="P32" s="144">
        <f>IF(SUM(L32:L35)&gt;0,SUM(O32:O35)/SUM(L32:L35), "Blinde vlek")</f>
        <v>-6.7925620441793705E-2</v>
      </c>
      <c r="Q32" s="145" t="str">
        <f t="shared" si="44"/>
        <v>Blinde vlek</v>
      </c>
      <c r="R32" s="127">
        <v>165</v>
      </c>
      <c r="S32" s="127">
        <v>0</v>
      </c>
      <c r="T32" s="127">
        <v>26150.799999999999</v>
      </c>
      <c r="U32" s="127">
        <v>2480.8366546223519</v>
      </c>
      <c r="V32" s="145" t="str">
        <f t="shared" si="26"/>
        <v>Blinde vlek</v>
      </c>
      <c r="W32" s="145">
        <f t="shared" si="27"/>
        <v>9.486656831234043E-2</v>
      </c>
      <c r="X32" s="145" t="str">
        <f t="shared" si="28"/>
        <v>Blinde vlek</v>
      </c>
      <c r="Y32" s="143">
        <f>SUM(Z32:Z35)</f>
        <v>61</v>
      </c>
      <c r="Z32" s="140"/>
      <c r="AA32" s="140"/>
      <c r="AB32" s="140"/>
      <c r="AC32" s="140">
        <v>19</v>
      </c>
      <c r="AD32" s="127">
        <f t="shared" si="23"/>
        <v>-19</v>
      </c>
      <c r="AE32" s="145" t="str">
        <f t="shared" si="45"/>
        <v>Blinde vlek</v>
      </c>
      <c r="AF32" s="127" t="str">
        <f t="shared" si="5"/>
        <v>Blinde vlek</v>
      </c>
      <c r="AG32" s="143">
        <f>SUM(AD32:AD35)</f>
        <v>-55</v>
      </c>
      <c r="AH32" s="127" t="str">
        <f t="shared" si="6"/>
        <v>A</v>
      </c>
      <c r="AI32" s="107" t="s">
        <v>27</v>
      </c>
      <c r="AJ32" s="102" t="str">
        <f t="shared" si="7"/>
        <v>Aarschot</v>
      </c>
      <c r="AK32" s="103">
        <v>1</v>
      </c>
      <c r="AL32" s="100">
        <f t="shared" si="8"/>
        <v>2</v>
      </c>
      <c r="AM32" s="100">
        <f t="shared" si="9"/>
        <v>1</v>
      </c>
      <c r="AN32" s="100">
        <f t="shared" si="34"/>
        <v>2</v>
      </c>
      <c r="AO32" s="100">
        <f t="shared" si="35"/>
        <v>2</v>
      </c>
      <c r="AP32" s="92">
        <f t="shared" si="36"/>
        <v>-19</v>
      </c>
      <c r="AQ32" s="92">
        <f t="shared" si="37"/>
        <v>-18</v>
      </c>
      <c r="AR32" s="92">
        <f t="shared" si="38"/>
        <v>19</v>
      </c>
      <c r="AS32" s="101">
        <f t="shared" si="39"/>
        <v>-1</v>
      </c>
      <c r="AT32" s="166">
        <f t="shared" si="40"/>
        <v>1</v>
      </c>
      <c r="AU32" s="167">
        <f t="shared" si="41"/>
        <v>7</v>
      </c>
      <c r="AV32" s="168">
        <f t="shared" si="42"/>
        <v>7</v>
      </c>
      <c r="AW32" s="169" t="str">
        <f t="shared" si="43"/>
        <v>A</v>
      </c>
    </row>
    <row r="33" spans="1:49" x14ac:dyDescent="0.3">
      <c r="A33" s="149" t="s">
        <v>17</v>
      </c>
      <c r="B33" s="149" t="s">
        <v>11</v>
      </c>
      <c r="C33" s="149" t="s">
        <v>27</v>
      </c>
      <c r="D33" s="197" t="s">
        <v>175</v>
      </c>
      <c r="E33" s="198">
        <v>14</v>
      </c>
      <c r="F33" s="141" t="str">
        <f t="shared" si="18"/>
        <v>A-D-G-L</v>
      </c>
      <c r="G33" s="142" t="str">
        <f t="shared" si="0"/>
        <v>B</v>
      </c>
      <c r="H33" s="142" t="str">
        <f t="shared" si="1"/>
        <v>Blinde vlek</v>
      </c>
      <c r="I33" s="143">
        <f>SUM(J32:J35)</f>
        <v>74.073600606246089</v>
      </c>
      <c r="J33" s="199">
        <v>0</v>
      </c>
      <c r="K33" s="199">
        <v>0</v>
      </c>
      <c r="L33" s="199">
        <v>0</v>
      </c>
      <c r="M33" s="127">
        <f t="shared" si="32"/>
        <v>0</v>
      </c>
      <c r="N33" s="143">
        <f>SUM(O32:O35)</f>
        <v>-4.711466026496673</v>
      </c>
      <c r="O33" s="127">
        <f t="shared" si="19"/>
        <v>0</v>
      </c>
      <c r="P33" s="144">
        <f>IF(SUM(L32:L35)&gt;0,SUM(O32:O35)/SUM(L32:L35), "Blinde vlek")</f>
        <v>-6.7925620441793705E-2</v>
      </c>
      <c r="Q33" s="145" t="str">
        <f t="shared" si="44"/>
        <v>Blinde vlek</v>
      </c>
      <c r="R33" s="127">
        <v>137.69999999999999</v>
      </c>
      <c r="S33" s="127">
        <v>0</v>
      </c>
      <c r="T33" s="127">
        <v>26150.799999999999</v>
      </c>
      <c r="U33" s="127">
        <v>2480.8366546223519</v>
      </c>
      <c r="V33" s="145" t="str">
        <f t="shared" si="26"/>
        <v>Blinde vlek</v>
      </c>
      <c r="W33" s="145">
        <f t="shared" si="27"/>
        <v>9.486656831234043E-2</v>
      </c>
      <c r="X33" s="145" t="str">
        <f t="shared" si="28"/>
        <v>Blinde vlek</v>
      </c>
      <c r="Y33" s="143">
        <f>SUM(Z32:Z35)</f>
        <v>61</v>
      </c>
      <c r="Z33" s="140"/>
      <c r="AA33" s="140"/>
      <c r="AB33" s="140"/>
      <c r="AC33" s="140">
        <v>35</v>
      </c>
      <c r="AD33" s="127">
        <f t="shared" si="23"/>
        <v>-35</v>
      </c>
      <c r="AE33" s="145" t="str">
        <f t="shared" si="45"/>
        <v>Blinde vlek</v>
      </c>
      <c r="AF33" s="127" t="str">
        <f t="shared" si="5"/>
        <v>Blinde vlek</v>
      </c>
      <c r="AG33" s="143">
        <f>SUM(AD32:AD35)</f>
        <v>-55</v>
      </c>
      <c r="AH33" s="127" t="str">
        <f t="shared" si="6"/>
        <v>A</v>
      </c>
      <c r="AI33" s="107" t="s">
        <v>27</v>
      </c>
      <c r="AJ33" s="102" t="str">
        <f t="shared" si="7"/>
        <v>Diest</v>
      </c>
      <c r="AK33" s="103">
        <v>1</v>
      </c>
      <c r="AL33" s="100">
        <f t="shared" si="8"/>
        <v>2</v>
      </c>
      <c r="AM33" s="100">
        <f t="shared" si="9"/>
        <v>1</v>
      </c>
      <c r="AN33" s="100">
        <f t="shared" si="34"/>
        <v>2</v>
      </c>
      <c r="AO33" s="100">
        <f t="shared" si="35"/>
        <v>2</v>
      </c>
      <c r="AP33" s="92">
        <f t="shared" si="36"/>
        <v>-35</v>
      </c>
      <c r="AQ33" s="92">
        <f t="shared" si="37"/>
        <v>-34</v>
      </c>
      <c r="AR33" s="92">
        <f t="shared" si="38"/>
        <v>35</v>
      </c>
      <c r="AS33" s="101">
        <f t="shared" si="39"/>
        <v>-1</v>
      </c>
      <c r="AT33" s="166">
        <f t="shared" si="40"/>
        <v>1</v>
      </c>
      <c r="AU33" s="167">
        <f t="shared" si="41"/>
        <v>7</v>
      </c>
      <c r="AV33" s="168">
        <f t="shared" si="42"/>
        <v>7</v>
      </c>
      <c r="AW33" s="169" t="str">
        <f t="shared" si="43"/>
        <v>A</v>
      </c>
    </row>
    <row r="34" spans="1:49" x14ac:dyDescent="0.3">
      <c r="A34" s="149" t="s">
        <v>17</v>
      </c>
      <c r="B34" s="149" t="s">
        <v>11</v>
      </c>
      <c r="C34" s="149" t="s">
        <v>27</v>
      </c>
      <c r="D34" s="197" t="s">
        <v>176</v>
      </c>
      <c r="E34" s="198">
        <v>3</v>
      </c>
      <c r="F34" s="141" t="str">
        <f t="shared" si="18"/>
        <v>A-D-G-L</v>
      </c>
      <c r="G34" s="142" t="str">
        <f t="shared" si="0"/>
        <v>B</v>
      </c>
      <c r="H34" s="142" t="str">
        <f t="shared" si="1"/>
        <v>A</v>
      </c>
      <c r="I34" s="143">
        <f>SUM(J32:J35)</f>
        <v>74.073600606246089</v>
      </c>
      <c r="J34" s="199">
        <v>30.828464419475658</v>
      </c>
      <c r="K34" s="199">
        <v>25.80346820809249</v>
      </c>
      <c r="L34" s="199">
        <v>21.932947976878616</v>
      </c>
      <c r="M34" s="127">
        <f t="shared" si="32"/>
        <v>-5.0249962113831685</v>
      </c>
      <c r="N34" s="143">
        <f>SUM(O32:O35)</f>
        <v>-4.711466026496673</v>
      </c>
      <c r="O34" s="127">
        <f t="shared" si="19"/>
        <v>-8.8955164425970423</v>
      </c>
      <c r="P34" s="144">
        <f>IF(SUM(L32:L35)&gt;0,SUM(O32:O35)/SUM(L32:L35), "Blinde vlek")</f>
        <v>-6.7925620441793705E-2</v>
      </c>
      <c r="Q34" s="145">
        <f t="shared" si="44"/>
        <v>-0.40557778425292224</v>
      </c>
      <c r="R34" s="127">
        <v>413</v>
      </c>
      <c r="S34" s="127">
        <v>25.80346820809249</v>
      </c>
      <c r="T34" s="127">
        <v>26150.799999999999</v>
      </c>
      <c r="U34" s="127">
        <v>2480.8366546223519</v>
      </c>
      <c r="V34" s="145">
        <f t="shared" si="26"/>
        <v>6.2478131254461236E-2</v>
      </c>
      <c r="W34" s="145">
        <f t="shared" si="27"/>
        <v>9.486656831234043E-2</v>
      </c>
      <c r="X34" s="145" t="str">
        <f t="shared" si="28"/>
        <v>B</v>
      </c>
      <c r="Y34" s="143">
        <f>SUM(Z32:Z35)</f>
        <v>61</v>
      </c>
      <c r="Z34" s="140">
        <v>25</v>
      </c>
      <c r="AA34" s="140">
        <v>11</v>
      </c>
      <c r="AB34" s="140">
        <v>14</v>
      </c>
      <c r="AC34" s="140">
        <v>27</v>
      </c>
      <c r="AD34" s="127">
        <f t="shared" si="23"/>
        <v>-13</v>
      </c>
      <c r="AE34" s="145">
        <f t="shared" si="45"/>
        <v>-0.52</v>
      </c>
      <c r="AF34" s="127" t="str">
        <f t="shared" si="5"/>
        <v>A</v>
      </c>
      <c r="AG34" s="143">
        <f>SUM(AD32:AD35)</f>
        <v>-55</v>
      </c>
      <c r="AH34" s="127" t="str">
        <f t="shared" si="6"/>
        <v>A</v>
      </c>
      <c r="AI34" s="107" t="s">
        <v>27</v>
      </c>
      <c r="AJ34" s="102" t="str">
        <f t="shared" ref="AJ34:AJ58" si="46">D34</f>
        <v>Geel</v>
      </c>
      <c r="AK34" s="103">
        <v>1</v>
      </c>
      <c r="AL34" s="100">
        <f t="shared" ref="AL34:AL58" si="47">IF(H34= "A",2,IF(H34 = "Blinde vlek",2,IF(H34 = "B",1,0)))</f>
        <v>2</v>
      </c>
      <c r="AM34" s="100">
        <f t="shared" ref="AM34:AM58" si="48">IF(G34= "A",2,IF(G34 = "Blinde vlek",2,IF(G34 = "B",1,0)))</f>
        <v>1</v>
      </c>
      <c r="AN34" s="100">
        <f t="shared" si="34"/>
        <v>2</v>
      </c>
      <c r="AO34" s="100">
        <f t="shared" si="35"/>
        <v>2</v>
      </c>
      <c r="AP34" s="92">
        <f t="shared" si="36"/>
        <v>-21.895516442597042</v>
      </c>
      <c r="AQ34" s="92">
        <f t="shared" si="37"/>
        <v>-20.895516442597042</v>
      </c>
      <c r="AR34" s="92">
        <f t="shared" si="38"/>
        <v>38</v>
      </c>
      <c r="AS34" s="101">
        <f t="shared" si="39"/>
        <v>-0.57619780112097485</v>
      </c>
      <c r="AT34" s="166">
        <f t="shared" si="40"/>
        <v>1</v>
      </c>
      <c r="AU34" s="167">
        <f t="shared" si="41"/>
        <v>7</v>
      </c>
      <c r="AV34" s="168">
        <f t="shared" si="42"/>
        <v>7</v>
      </c>
      <c r="AW34" s="169" t="str">
        <f t="shared" si="43"/>
        <v>A</v>
      </c>
    </row>
    <row r="35" spans="1:49" x14ac:dyDescent="0.3">
      <c r="A35" s="149" t="s">
        <v>17</v>
      </c>
      <c r="B35" s="149" t="s">
        <v>11</v>
      </c>
      <c r="C35" s="149" t="s">
        <v>27</v>
      </c>
      <c r="D35" s="197" t="s">
        <v>177</v>
      </c>
      <c r="E35" s="198">
        <v>5</v>
      </c>
      <c r="F35" s="141" t="str">
        <f t="shared" si="18"/>
        <v>A-D-G-L</v>
      </c>
      <c r="G35" s="142" t="str">
        <f t="shared" si="0"/>
        <v>B</v>
      </c>
      <c r="H35" s="142" t="str">
        <f t="shared" si="1"/>
        <v>B</v>
      </c>
      <c r="I35" s="143">
        <f>SUM(J32:J35)</f>
        <v>74.073600606246089</v>
      </c>
      <c r="J35" s="199">
        <v>43.245136186770438</v>
      </c>
      <c r="K35" s="199">
        <v>55.799043062200951</v>
      </c>
      <c r="L35" s="199">
        <v>47.429186602870807</v>
      </c>
      <c r="M35" s="127">
        <f t="shared" si="32"/>
        <v>12.553906875430513</v>
      </c>
      <c r="N35" s="143">
        <f>SUM(O32:O35)</f>
        <v>-4.711466026496673</v>
      </c>
      <c r="O35" s="127">
        <f t="shared" si="19"/>
        <v>4.1840504161003693</v>
      </c>
      <c r="P35" s="144">
        <f>IF(SUM(L32:L35)&gt;0,SUM(O32:O35)/SUM(L32:L35), "Blinde vlek")</f>
        <v>-6.7925620441793705E-2</v>
      </c>
      <c r="Q35" s="145">
        <f t="shared" si="44"/>
        <v>8.821678624037621E-2</v>
      </c>
      <c r="R35" s="127">
        <v>423</v>
      </c>
      <c r="S35" s="127">
        <v>55.799043062200951</v>
      </c>
      <c r="T35" s="127">
        <v>26150.799999999999</v>
      </c>
      <c r="U35" s="127">
        <v>2480.8366546223519</v>
      </c>
      <c r="V35" s="145">
        <f t="shared" si="26"/>
        <v>0.13191263135272094</v>
      </c>
      <c r="W35" s="145">
        <f t="shared" si="27"/>
        <v>9.486656831234043E-2</v>
      </c>
      <c r="X35" s="145" t="str">
        <f t="shared" si="28"/>
        <v>B</v>
      </c>
      <c r="Y35" s="143">
        <f>SUM(Z32:Z35)</f>
        <v>61</v>
      </c>
      <c r="Z35" s="140">
        <v>36</v>
      </c>
      <c r="AA35" s="140">
        <v>17</v>
      </c>
      <c r="AB35" s="140">
        <v>19</v>
      </c>
      <c r="AC35" s="140">
        <v>7</v>
      </c>
      <c r="AD35" s="127">
        <f t="shared" si="23"/>
        <v>12</v>
      </c>
      <c r="AE35" s="145">
        <f t="shared" si="45"/>
        <v>0.33333333333333331</v>
      </c>
      <c r="AF35" s="127" t="str">
        <f t="shared" si="5"/>
        <v>C</v>
      </c>
      <c r="AG35" s="143">
        <f>SUM(AD32:AD35)</f>
        <v>-55</v>
      </c>
      <c r="AH35" s="127" t="str">
        <f t="shared" si="6"/>
        <v>A</v>
      </c>
      <c r="AI35" s="107" t="s">
        <v>27</v>
      </c>
      <c r="AJ35" s="102" t="str">
        <f t="shared" si="46"/>
        <v>Lier</v>
      </c>
      <c r="AK35" s="103">
        <v>1</v>
      </c>
      <c r="AL35" s="100">
        <f t="shared" si="47"/>
        <v>1</v>
      </c>
      <c r="AM35" s="100">
        <f t="shared" si="48"/>
        <v>1</v>
      </c>
      <c r="AN35" s="100">
        <f t="shared" si="34"/>
        <v>0</v>
      </c>
      <c r="AO35" s="100">
        <f t="shared" si="35"/>
        <v>2</v>
      </c>
      <c r="AP35" s="92">
        <f t="shared" si="36"/>
        <v>16.184050416100369</v>
      </c>
      <c r="AQ35" s="92">
        <f t="shared" si="37"/>
        <v>17.184050416100369</v>
      </c>
      <c r="AR35" s="92">
        <f t="shared" si="38"/>
        <v>24</v>
      </c>
      <c r="AS35" s="101">
        <f t="shared" si="39"/>
        <v>0.67433543400418205</v>
      </c>
      <c r="AT35" s="166">
        <f t="shared" si="40"/>
        <v>0</v>
      </c>
      <c r="AU35" s="167">
        <f t="shared" si="41"/>
        <v>0</v>
      </c>
      <c r="AV35" s="168">
        <f t="shared" si="42"/>
        <v>0</v>
      </c>
      <c r="AW35" s="169" t="str">
        <f t="shared" si="43"/>
        <v>D</v>
      </c>
    </row>
    <row r="36" spans="1:49" x14ac:dyDescent="0.3">
      <c r="A36" s="146" t="s">
        <v>17</v>
      </c>
      <c r="B36" s="146" t="s">
        <v>12</v>
      </c>
      <c r="C36" s="146" t="s">
        <v>28</v>
      </c>
      <c r="D36" s="197" t="s">
        <v>174</v>
      </c>
      <c r="E36" s="198">
        <v>11</v>
      </c>
      <c r="F36" s="141" t="str">
        <f t="shared" si="18"/>
        <v>A-D-G-L</v>
      </c>
      <c r="G36" s="142" t="str">
        <f t="shared" si="0"/>
        <v>A</v>
      </c>
      <c r="H36" s="142" t="str">
        <f t="shared" si="1"/>
        <v>Blinde vlek</v>
      </c>
      <c r="I36" s="143">
        <f>SUM(J36:J39)</f>
        <v>7.591439688715953</v>
      </c>
      <c r="J36" s="199">
        <v>0</v>
      </c>
      <c r="K36" s="199">
        <v>0</v>
      </c>
      <c r="L36" s="199">
        <v>0</v>
      </c>
      <c r="M36" s="127">
        <f t="shared" si="32"/>
        <v>0</v>
      </c>
      <c r="N36" s="143">
        <f>SUM(O36:O39)</f>
        <v>-3.7196693537877246</v>
      </c>
      <c r="O36" s="127">
        <f t="shared" si="19"/>
        <v>0</v>
      </c>
      <c r="P36" s="144">
        <f>IF(SUM(L36:L39)&gt;0,SUM(O36:O39)/SUM(L36:L39), "Blinde vlek")</f>
        <v>-0.96071539167280606</v>
      </c>
      <c r="Q36" s="145" t="str">
        <f t="shared" si="44"/>
        <v>Blinde vlek</v>
      </c>
      <c r="R36" s="127">
        <v>165</v>
      </c>
      <c r="S36" s="127">
        <v>0</v>
      </c>
      <c r="T36" s="127">
        <v>26150.799999999999</v>
      </c>
      <c r="U36" s="127">
        <v>184.43253604003627</v>
      </c>
      <c r="V36" s="145" t="str">
        <f t="shared" si="26"/>
        <v>Blinde vlek</v>
      </c>
      <c r="W36" s="145">
        <f t="shared" si="27"/>
        <v>7.0526536870778823E-3</v>
      </c>
      <c r="X36" s="145" t="str">
        <f t="shared" si="28"/>
        <v>Blinde vlek</v>
      </c>
      <c r="Y36" s="143">
        <f>SUM(Z36:Z39)</f>
        <v>7</v>
      </c>
      <c r="Z36" s="140"/>
      <c r="AA36" s="140"/>
      <c r="AB36" s="140"/>
      <c r="AC36" s="140"/>
      <c r="AD36" s="127">
        <f t="shared" si="23"/>
        <v>0</v>
      </c>
      <c r="AE36" s="145" t="str">
        <f t="shared" si="45"/>
        <v>Blinde vlek</v>
      </c>
      <c r="AF36" s="127" t="str">
        <f t="shared" si="5"/>
        <v>Blinde vlek</v>
      </c>
      <c r="AG36" s="143">
        <f>SUM(AD36:AD39)</f>
        <v>-4</v>
      </c>
      <c r="AH36" s="127" t="str">
        <f t="shared" si="6"/>
        <v>A</v>
      </c>
      <c r="AI36" s="104" t="s">
        <v>28</v>
      </c>
      <c r="AJ36" s="102" t="str">
        <f t="shared" si="46"/>
        <v>Aarschot</v>
      </c>
      <c r="AK36" s="103">
        <v>1</v>
      </c>
      <c r="AL36" s="100">
        <f t="shared" si="47"/>
        <v>2</v>
      </c>
      <c r="AM36" s="100">
        <f t="shared" si="48"/>
        <v>2</v>
      </c>
      <c r="AN36" s="100">
        <f t="shared" si="34"/>
        <v>2</v>
      </c>
      <c r="AO36" s="100">
        <f t="shared" si="35"/>
        <v>2</v>
      </c>
      <c r="AP36" s="243">
        <f>N36+AG36</f>
        <v>-7.7196693537877241</v>
      </c>
      <c r="AQ36" s="243">
        <f>SUM(AK36:AK39)+AP36</f>
        <v>-3.7196693537877241</v>
      </c>
      <c r="AR36" s="243">
        <f>SUM(AA36:AA39,AC36:AC39)</f>
        <v>11</v>
      </c>
      <c r="AS36" s="260">
        <f>IF(AR36&gt;0,AP36/AR36,"Geen noden")</f>
        <v>-0.70178812307161131</v>
      </c>
      <c r="AT36" s="257">
        <f>SUM(AK36:AK39)</f>
        <v>4</v>
      </c>
      <c r="AU36" s="237">
        <f>AT36*$AZ$10*(AM36+AO36)</f>
        <v>32</v>
      </c>
      <c r="AV36" s="240">
        <f>IF(AT36&gt;0,AU36/SUM(AK36:AK39),0)</f>
        <v>8</v>
      </c>
      <c r="AW36" s="225" t="str">
        <f t="shared" si="43"/>
        <v>A</v>
      </c>
    </row>
    <row r="37" spans="1:49" x14ac:dyDescent="0.3">
      <c r="A37" s="146" t="s">
        <v>17</v>
      </c>
      <c r="B37" s="146" t="s">
        <v>12</v>
      </c>
      <c r="C37" s="146" t="s">
        <v>28</v>
      </c>
      <c r="D37" s="197" t="s">
        <v>175</v>
      </c>
      <c r="E37" s="198">
        <v>14</v>
      </c>
      <c r="F37" s="141" t="str">
        <f t="shared" si="18"/>
        <v>A-D-G-L</v>
      </c>
      <c r="G37" s="142" t="str">
        <f t="shared" si="0"/>
        <v>A</v>
      </c>
      <c r="H37" s="142" t="str">
        <f t="shared" si="1"/>
        <v>Blinde vlek</v>
      </c>
      <c r="I37" s="143">
        <f>SUM(J36:J39)</f>
        <v>7.591439688715953</v>
      </c>
      <c r="J37" s="199">
        <v>0</v>
      </c>
      <c r="K37" s="199">
        <v>0</v>
      </c>
      <c r="L37" s="199">
        <v>0</v>
      </c>
      <c r="M37" s="127">
        <f t="shared" si="32"/>
        <v>0</v>
      </c>
      <c r="N37" s="143">
        <f>SUM(O36:O39)</f>
        <v>-3.7196693537877246</v>
      </c>
      <c r="O37" s="127">
        <f t="shared" si="19"/>
        <v>0</v>
      </c>
      <c r="P37" s="144">
        <f>IF(SUM(L36:L39)&gt;0,SUM(O36:O39)/SUM(L36:L39), "Blinde vlek")</f>
        <v>-0.96071539167280606</v>
      </c>
      <c r="Q37" s="145" t="str">
        <f t="shared" si="44"/>
        <v>Blinde vlek</v>
      </c>
      <c r="R37" s="127">
        <v>137.69999999999999</v>
      </c>
      <c r="S37" s="127">
        <v>0</v>
      </c>
      <c r="T37" s="127">
        <v>26150.799999999999</v>
      </c>
      <c r="U37" s="127">
        <v>184.43253604003627</v>
      </c>
      <c r="V37" s="145" t="str">
        <f t="shared" si="26"/>
        <v>Blinde vlek</v>
      </c>
      <c r="W37" s="145">
        <f t="shared" si="27"/>
        <v>7.0526536870778823E-3</v>
      </c>
      <c r="X37" s="145" t="str">
        <f t="shared" si="28"/>
        <v>Blinde vlek</v>
      </c>
      <c r="Y37" s="143">
        <f>SUM(Z36:Z39)</f>
        <v>7</v>
      </c>
      <c r="Z37" s="140"/>
      <c r="AA37" s="140"/>
      <c r="AB37" s="140"/>
      <c r="AC37" s="140">
        <v>3</v>
      </c>
      <c r="AD37" s="127">
        <f t="shared" si="23"/>
        <v>-3</v>
      </c>
      <c r="AE37" s="145" t="str">
        <f t="shared" si="45"/>
        <v>Blinde vlek</v>
      </c>
      <c r="AF37" s="127" t="str">
        <f t="shared" si="5"/>
        <v>Blinde vlek</v>
      </c>
      <c r="AG37" s="143">
        <f>SUM(AD36:AD39)</f>
        <v>-4</v>
      </c>
      <c r="AH37" s="127" t="str">
        <f t="shared" si="6"/>
        <v>A</v>
      </c>
      <c r="AI37" s="104" t="s">
        <v>28</v>
      </c>
      <c r="AJ37" s="102" t="str">
        <f t="shared" si="46"/>
        <v>Diest</v>
      </c>
      <c r="AK37" s="103">
        <v>1</v>
      </c>
      <c r="AL37" s="100">
        <f t="shared" si="47"/>
        <v>2</v>
      </c>
      <c r="AM37" s="100">
        <f t="shared" si="48"/>
        <v>2</v>
      </c>
      <c r="AN37" s="100">
        <f t="shared" si="34"/>
        <v>2</v>
      </c>
      <c r="AO37" s="100">
        <f t="shared" si="35"/>
        <v>2</v>
      </c>
      <c r="AP37" s="244"/>
      <c r="AQ37" s="244"/>
      <c r="AR37" s="244"/>
      <c r="AS37" s="261"/>
      <c r="AT37" s="258"/>
      <c r="AU37" s="238"/>
      <c r="AV37" s="241"/>
      <c r="AW37" s="226"/>
    </row>
    <row r="38" spans="1:49" x14ac:dyDescent="0.3">
      <c r="A38" s="146" t="s">
        <v>17</v>
      </c>
      <c r="B38" s="146" t="s">
        <v>12</v>
      </c>
      <c r="C38" s="146" t="s">
        <v>28</v>
      </c>
      <c r="D38" s="197" t="s">
        <v>176</v>
      </c>
      <c r="E38" s="198">
        <v>3</v>
      </c>
      <c r="F38" s="141" t="str">
        <f t="shared" si="18"/>
        <v>A-D-G-L</v>
      </c>
      <c r="G38" s="142" t="str">
        <f t="shared" si="0"/>
        <v>A</v>
      </c>
      <c r="H38" s="142" t="str">
        <f t="shared" si="1"/>
        <v>Blinde vlek</v>
      </c>
      <c r="I38" s="143">
        <f>SUM(J36:J39)</f>
        <v>7.591439688715953</v>
      </c>
      <c r="J38" s="199">
        <v>0</v>
      </c>
      <c r="K38" s="199">
        <v>0</v>
      </c>
      <c r="L38" s="199">
        <v>0</v>
      </c>
      <c r="M38" s="127">
        <f t="shared" si="32"/>
        <v>0</v>
      </c>
      <c r="N38" s="143">
        <f>SUM(O36:O39)</f>
        <v>-3.7196693537877246</v>
      </c>
      <c r="O38" s="127">
        <f t="shared" si="19"/>
        <v>0</v>
      </c>
      <c r="P38" s="144">
        <f>IF(SUM(L36:L39)&gt;0,SUM(O36:O39)/SUM(L36:L39), "Blinde vlek")</f>
        <v>-0.96071539167280606</v>
      </c>
      <c r="Q38" s="145" t="str">
        <f t="shared" si="44"/>
        <v>Blinde vlek</v>
      </c>
      <c r="R38" s="127">
        <v>413</v>
      </c>
      <c r="S38" s="127">
        <v>0</v>
      </c>
      <c r="T38" s="127">
        <v>26150.799999999999</v>
      </c>
      <c r="U38" s="127">
        <v>184.43253604003627</v>
      </c>
      <c r="V38" s="145" t="str">
        <f t="shared" si="26"/>
        <v>Blinde vlek</v>
      </c>
      <c r="W38" s="145">
        <f t="shared" si="27"/>
        <v>7.0526536870778823E-3</v>
      </c>
      <c r="X38" s="145" t="str">
        <f t="shared" si="28"/>
        <v>Blinde vlek</v>
      </c>
      <c r="Y38" s="143">
        <f>SUM(Z36:Z39)</f>
        <v>7</v>
      </c>
      <c r="Z38" s="140"/>
      <c r="AA38" s="140"/>
      <c r="AB38" s="140"/>
      <c r="AC38" s="140">
        <v>7</v>
      </c>
      <c r="AD38" s="127">
        <f t="shared" si="23"/>
        <v>-7</v>
      </c>
      <c r="AE38" s="145" t="str">
        <f t="shared" si="45"/>
        <v>Blinde vlek</v>
      </c>
      <c r="AF38" s="127" t="str">
        <f t="shared" si="5"/>
        <v>Blinde vlek</v>
      </c>
      <c r="AG38" s="143">
        <f>SUM(AD36:AD39)</f>
        <v>-4</v>
      </c>
      <c r="AH38" s="127" t="str">
        <f t="shared" si="6"/>
        <v>A</v>
      </c>
      <c r="AI38" s="104" t="s">
        <v>28</v>
      </c>
      <c r="AJ38" s="102" t="str">
        <f t="shared" si="46"/>
        <v>Geel</v>
      </c>
      <c r="AK38" s="103">
        <v>1</v>
      </c>
      <c r="AL38" s="100">
        <f t="shared" si="47"/>
        <v>2</v>
      </c>
      <c r="AM38" s="100">
        <f t="shared" si="48"/>
        <v>2</v>
      </c>
      <c r="AN38" s="100">
        <f t="shared" si="34"/>
        <v>2</v>
      </c>
      <c r="AO38" s="100">
        <f t="shared" si="35"/>
        <v>2</v>
      </c>
      <c r="AP38" s="244"/>
      <c r="AQ38" s="244"/>
      <c r="AR38" s="244"/>
      <c r="AS38" s="261"/>
      <c r="AT38" s="258"/>
      <c r="AU38" s="238"/>
      <c r="AV38" s="241"/>
      <c r="AW38" s="226"/>
    </row>
    <row r="39" spans="1:49" x14ac:dyDescent="0.3">
      <c r="A39" s="146" t="s">
        <v>17</v>
      </c>
      <c r="B39" s="146" t="s">
        <v>12</v>
      </c>
      <c r="C39" s="146" t="s">
        <v>28</v>
      </c>
      <c r="D39" s="197" t="s">
        <v>177</v>
      </c>
      <c r="E39" s="198">
        <v>5</v>
      </c>
      <c r="F39" s="141" t="str">
        <f t="shared" si="18"/>
        <v>A-D-G-L</v>
      </c>
      <c r="G39" s="142" t="str">
        <f t="shared" si="0"/>
        <v>A</v>
      </c>
      <c r="H39" s="142" t="str">
        <f t="shared" si="1"/>
        <v>A</v>
      </c>
      <c r="I39" s="143">
        <f>SUM(J36:J39)</f>
        <v>7.591439688715953</v>
      </c>
      <c r="J39" s="199">
        <v>7.591439688715953</v>
      </c>
      <c r="K39" s="199">
        <v>4.555023923444975</v>
      </c>
      <c r="L39" s="199">
        <v>3.8717703349282284</v>
      </c>
      <c r="M39" s="127">
        <f t="shared" si="32"/>
        <v>-3.036415765270978</v>
      </c>
      <c r="N39" s="143">
        <f>SUM(O36:O39)</f>
        <v>-3.7196693537877246</v>
      </c>
      <c r="O39" s="127">
        <f t="shared" si="19"/>
        <v>-3.7196693537877246</v>
      </c>
      <c r="P39" s="144">
        <f>IF(SUM(L36:L39)&gt;0,SUM(O36:O39)/SUM(L36:L39), "Blinde vlek")</f>
        <v>-0.96071539167280606</v>
      </c>
      <c r="Q39" s="145">
        <f t="shared" si="44"/>
        <v>-0.96071539167280606</v>
      </c>
      <c r="R39" s="127">
        <v>423</v>
      </c>
      <c r="S39" s="127">
        <v>4.555023923444975</v>
      </c>
      <c r="T39" s="127">
        <v>26150.799999999999</v>
      </c>
      <c r="U39" s="127">
        <v>184.43253604003627</v>
      </c>
      <c r="V39" s="145">
        <f t="shared" si="26"/>
        <v>1.076837806960987E-2</v>
      </c>
      <c r="W39" s="145">
        <f t="shared" si="27"/>
        <v>7.0526536870778823E-3</v>
      </c>
      <c r="X39" s="145" t="str">
        <f t="shared" si="28"/>
        <v>B</v>
      </c>
      <c r="Y39" s="143">
        <f>SUM(Z36:Z39)</f>
        <v>7</v>
      </c>
      <c r="Z39" s="140">
        <v>7</v>
      </c>
      <c r="AA39" s="140">
        <v>1</v>
      </c>
      <c r="AB39" s="140">
        <v>6</v>
      </c>
      <c r="AC39" s="140"/>
      <c r="AD39" s="127">
        <f t="shared" si="23"/>
        <v>6</v>
      </c>
      <c r="AE39" s="145">
        <f t="shared" si="45"/>
        <v>0.8571428571428571</v>
      </c>
      <c r="AF39" s="127" t="str">
        <f t="shared" si="5"/>
        <v>C</v>
      </c>
      <c r="AG39" s="143">
        <f>SUM(AD36:AD39)</f>
        <v>-4</v>
      </c>
      <c r="AH39" s="127" t="str">
        <f t="shared" si="6"/>
        <v>A</v>
      </c>
      <c r="AI39" s="104" t="s">
        <v>28</v>
      </c>
      <c r="AJ39" s="102" t="str">
        <f t="shared" si="46"/>
        <v>Lier</v>
      </c>
      <c r="AK39" s="103">
        <v>1</v>
      </c>
      <c r="AL39" s="100">
        <f t="shared" si="47"/>
        <v>2</v>
      </c>
      <c r="AM39" s="100">
        <f t="shared" si="48"/>
        <v>2</v>
      </c>
      <c r="AN39" s="100">
        <f t="shared" si="34"/>
        <v>0</v>
      </c>
      <c r="AO39" s="100">
        <f t="shared" si="35"/>
        <v>2</v>
      </c>
      <c r="AP39" s="245"/>
      <c r="AQ39" s="245"/>
      <c r="AR39" s="245"/>
      <c r="AS39" s="262"/>
      <c r="AT39" s="259"/>
      <c r="AU39" s="238"/>
      <c r="AV39" s="242"/>
      <c r="AW39" s="227"/>
    </row>
    <row r="40" spans="1:49" x14ac:dyDescent="0.3">
      <c r="A40" s="139" t="s">
        <v>17</v>
      </c>
      <c r="B40" s="139" t="s">
        <v>13</v>
      </c>
      <c r="C40" s="139" t="s">
        <v>29</v>
      </c>
      <c r="D40" s="197" t="s">
        <v>174</v>
      </c>
      <c r="E40" s="198">
        <v>11</v>
      </c>
      <c r="F40" s="141" t="str">
        <f t="shared" si="18"/>
        <v>A-D-G-L</v>
      </c>
      <c r="G40" s="142" t="str">
        <f t="shared" ref="G40:G71" si="49">IF(I40&gt;5,IF(P40&lt;$P$100,"A",IF(P40&gt;$P$102,"C","B")),"Blinde vlek")</f>
        <v>Blinde vlek</v>
      </c>
      <c r="H40" s="142" t="str">
        <f t="shared" ref="H40:H71" si="50">IF(J40&gt;5,IF(Q40&lt;$Q$100,"A",IF(Q40&gt;$Q$102,"C","B")),"Blinde vlek")</f>
        <v>Blinde vlek</v>
      </c>
      <c r="I40" s="143">
        <f>SUM(J40:J43)</f>
        <v>0</v>
      </c>
      <c r="J40" s="199">
        <v>0</v>
      </c>
      <c r="K40" s="199">
        <v>0</v>
      </c>
      <c r="L40" s="199">
        <v>0</v>
      </c>
      <c r="M40" s="127">
        <f t="shared" si="32"/>
        <v>0</v>
      </c>
      <c r="N40" s="143">
        <f>SUM(O40:O43)</f>
        <v>0</v>
      </c>
      <c r="O40" s="127">
        <f t="shared" si="19"/>
        <v>0</v>
      </c>
      <c r="P40" s="144" t="str">
        <f>IF(SUM(L40:L43)&gt;0,SUM(O40:O43)/SUM(L40:L43), "Blinde vlek")</f>
        <v>Blinde vlek</v>
      </c>
      <c r="Q40" s="145" t="str">
        <f t="shared" si="44"/>
        <v>Blinde vlek</v>
      </c>
      <c r="R40" s="127">
        <v>165</v>
      </c>
      <c r="S40" s="127">
        <v>0</v>
      </c>
      <c r="T40" s="127">
        <v>26150.799999999999</v>
      </c>
      <c r="U40" s="127">
        <v>189.76498596200634</v>
      </c>
      <c r="V40" s="145" t="str">
        <f t="shared" si="26"/>
        <v>Blinde vlek</v>
      </c>
      <c r="W40" s="145">
        <f t="shared" si="27"/>
        <v>7.2565652279091399E-3</v>
      </c>
      <c r="X40" s="145" t="str">
        <f t="shared" si="28"/>
        <v>Blinde vlek</v>
      </c>
      <c r="Y40" s="143">
        <f>SUM(Z40:Z43)</f>
        <v>0</v>
      </c>
      <c r="Z40" s="140"/>
      <c r="AA40" s="140"/>
      <c r="AB40" s="140"/>
      <c r="AC40" s="140">
        <v>1</v>
      </c>
      <c r="AD40" s="127">
        <f t="shared" si="23"/>
        <v>-1</v>
      </c>
      <c r="AE40" s="145" t="str">
        <f t="shared" si="45"/>
        <v>Blinde vlek</v>
      </c>
      <c r="AF40" s="127" t="str">
        <f t="shared" ref="AF40:AF71" si="51">IF(Z40=0,"Blinde vlek",IF(AD40/Z40&lt;$AG$100,"A",IF(AD40/Z40&gt;$AG$102,"C","B")))</f>
        <v>Blinde vlek</v>
      </c>
      <c r="AG40" s="143">
        <f>SUM(AD40:AD43)</f>
        <v>-2</v>
      </c>
      <c r="AH40" s="127" t="str">
        <f t="shared" ref="AH40:AH71" si="52">IF(Y40=0,"Blinde vlek",IF(AG40/Y40&lt;$AH$100,"A",IF(AG40/Y40&gt;$AH$102,"C","B")))</f>
        <v>Blinde vlek</v>
      </c>
      <c r="AI40" s="99" t="s">
        <v>29</v>
      </c>
      <c r="AJ40" s="102" t="str">
        <f t="shared" si="46"/>
        <v>Aarschot</v>
      </c>
      <c r="AK40" s="103">
        <v>1</v>
      </c>
      <c r="AL40" s="100">
        <f t="shared" si="47"/>
        <v>2</v>
      </c>
      <c r="AM40" s="100">
        <f t="shared" si="48"/>
        <v>2</v>
      </c>
      <c r="AN40" s="100">
        <f t="shared" si="34"/>
        <v>2</v>
      </c>
      <c r="AO40" s="100">
        <f t="shared" si="35"/>
        <v>2</v>
      </c>
      <c r="AP40" s="228">
        <f>N40+AG40</f>
        <v>-2</v>
      </c>
      <c r="AQ40" s="228">
        <f>SUM(AK40:AK43)+AP40</f>
        <v>2</v>
      </c>
      <c r="AR40" s="228">
        <f>SUM(AA40:AA43,AC40:AC43)</f>
        <v>2</v>
      </c>
      <c r="AS40" s="231">
        <f>IF(AR40&gt;0,AP40/AR40,"Geen noden")</f>
        <v>-1</v>
      </c>
      <c r="AT40" s="234">
        <f>SUM(AK40:AK43)</f>
        <v>4</v>
      </c>
      <c r="AU40" s="237">
        <f>AT40*$AZ$10*(AM40+AO40)</f>
        <v>32</v>
      </c>
      <c r="AV40" s="240">
        <f>IF(AT40&gt;0,AU40/SUM(AK40:AK43),0)</f>
        <v>8</v>
      </c>
      <c r="AW40" s="225" t="str">
        <f t="shared" ref="AW40" si="53">IF(AV40&gt;=$AZ$5,$AZ$4,IF(AV40&gt;=$BA$5,$BA$4,IF(AV40&gt;=$BB$5,$BB$4,$BC$4)))</f>
        <v>A</v>
      </c>
    </row>
    <row r="41" spans="1:49" x14ac:dyDescent="0.3">
      <c r="A41" s="139" t="s">
        <v>17</v>
      </c>
      <c r="B41" s="139" t="s">
        <v>13</v>
      </c>
      <c r="C41" s="139" t="s">
        <v>29</v>
      </c>
      <c r="D41" s="197" t="s">
        <v>175</v>
      </c>
      <c r="E41" s="198">
        <v>14</v>
      </c>
      <c r="F41" s="141" t="str">
        <f t="shared" si="18"/>
        <v>A-D-G-L</v>
      </c>
      <c r="G41" s="142" t="str">
        <f t="shared" si="49"/>
        <v>Blinde vlek</v>
      </c>
      <c r="H41" s="142" t="str">
        <f t="shared" si="50"/>
        <v>Blinde vlek</v>
      </c>
      <c r="I41" s="143">
        <f>SUM(J40:J43)</f>
        <v>0</v>
      </c>
      <c r="J41" s="199">
        <v>0</v>
      </c>
      <c r="K41" s="199">
        <v>0</v>
      </c>
      <c r="L41" s="199">
        <v>0</v>
      </c>
      <c r="M41" s="127">
        <f t="shared" si="32"/>
        <v>0</v>
      </c>
      <c r="N41" s="143">
        <f>SUM(O40:O43)</f>
        <v>0</v>
      </c>
      <c r="O41" s="127">
        <f t="shared" si="19"/>
        <v>0</v>
      </c>
      <c r="P41" s="144" t="str">
        <f>IF(SUM(L40:L43)&gt;0,SUM(O40:O43)/SUM(L40:L43), "Blinde vlek")</f>
        <v>Blinde vlek</v>
      </c>
      <c r="Q41" s="145" t="str">
        <f t="shared" si="44"/>
        <v>Blinde vlek</v>
      </c>
      <c r="R41" s="127">
        <v>137.69999999999999</v>
      </c>
      <c r="S41" s="127">
        <v>0</v>
      </c>
      <c r="T41" s="127">
        <v>26150.799999999999</v>
      </c>
      <c r="U41" s="127">
        <v>189.76498596200634</v>
      </c>
      <c r="V41" s="145" t="str">
        <f t="shared" si="26"/>
        <v>Blinde vlek</v>
      </c>
      <c r="W41" s="145">
        <f t="shared" si="27"/>
        <v>7.2565652279091399E-3</v>
      </c>
      <c r="X41" s="145" t="str">
        <f t="shared" si="28"/>
        <v>Blinde vlek</v>
      </c>
      <c r="Y41" s="143">
        <f>SUM(Z40:Z43)</f>
        <v>0</v>
      </c>
      <c r="Z41" s="140"/>
      <c r="AA41" s="140"/>
      <c r="AB41" s="140"/>
      <c r="AC41" s="140">
        <v>1</v>
      </c>
      <c r="AD41" s="127">
        <f t="shared" si="23"/>
        <v>-1</v>
      </c>
      <c r="AE41" s="145" t="str">
        <f t="shared" si="45"/>
        <v>Blinde vlek</v>
      </c>
      <c r="AF41" s="127" t="str">
        <f t="shared" si="51"/>
        <v>Blinde vlek</v>
      </c>
      <c r="AG41" s="143">
        <f>SUM(AD40:AD43)</f>
        <v>-2</v>
      </c>
      <c r="AH41" s="127" t="str">
        <f t="shared" si="52"/>
        <v>Blinde vlek</v>
      </c>
      <c r="AI41" s="99" t="s">
        <v>29</v>
      </c>
      <c r="AJ41" s="102" t="str">
        <f t="shared" si="46"/>
        <v>Diest</v>
      </c>
      <c r="AK41" s="103">
        <v>1</v>
      </c>
      <c r="AL41" s="100">
        <f t="shared" si="47"/>
        <v>2</v>
      </c>
      <c r="AM41" s="100">
        <f t="shared" si="48"/>
        <v>2</v>
      </c>
      <c r="AN41" s="100">
        <f t="shared" si="34"/>
        <v>2</v>
      </c>
      <c r="AO41" s="100">
        <f t="shared" si="35"/>
        <v>2</v>
      </c>
      <c r="AP41" s="229"/>
      <c r="AQ41" s="229"/>
      <c r="AR41" s="229"/>
      <c r="AS41" s="232"/>
      <c r="AT41" s="235"/>
      <c r="AU41" s="238"/>
      <c r="AV41" s="241"/>
      <c r="AW41" s="226"/>
    </row>
    <row r="42" spans="1:49" x14ac:dyDescent="0.3">
      <c r="A42" s="139" t="s">
        <v>17</v>
      </c>
      <c r="B42" s="139" t="s">
        <v>13</v>
      </c>
      <c r="C42" s="139" t="s">
        <v>29</v>
      </c>
      <c r="D42" s="197" t="s">
        <v>176</v>
      </c>
      <c r="E42" s="198">
        <v>3</v>
      </c>
      <c r="F42" s="141" t="str">
        <f t="shared" si="18"/>
        <v>A-D-G-L</v>
      </c>
      <c r="G42" s="142" t="str">
        <f t="shared" si="49"/>
        <v>Blinde vlek</v>
      </c>
      <c r="H42" s="142" t="str">
        <f t="shared" si="50"/>
        <v>Blinde vlek</v>
      </c>
      <c r="I42" s="143">
        <f>SUM(J40:J43)</f>
        <v>0</v>
      </c>
      <c r="J42" s="199">
        <v>0</v>
      </c>
      <c r="K42" s="199">
        <v>0</v>
      </c>
      <c r="L42" s="199">
        <v>0</v>
      </c>
      <c r="M42" s="127">
        <f t="shared" si="32"/>
        <v>0</v>
      </c>
      <c r="N42" s="143">
        <f>SUM(O40:O43)</f>
        <v>0</v>
      </c>
      <c r="O42" s="127">
        <f t="shared" si="19"/>
        <v>0</v>
      </c>
      <c r="P42" s="144" t="str">
        <f>IF(SUM(L40:L43)&gt;0,SUM(O40:O43)/SUM(L40:L43), "Blinde vlek")</f>
        <v>Blinde vlek</v>
      </c>
      <c r="Q42" s="145" t="str">
        <f t="shared" si="44"/>
        <v>Blinde vlek</v>
      </c>
      <c r="R42" s="127">
        <v>413</v>
      </c>
      <c r="S42" s="127">
        <v>0</v>
      </c>
      <c r="T42" s="127">
        <v>26150.799999999999</v>
      </c>
      <c r="U42" s="127">
        <v>189.76498596200634</v>
      </c>
      <c r="V42" s="145" t="str">
        <f t="shared" si="26"/>
        <v>Blinde vlek</v>
      </c>
      <c r="W42" s="145">
        <f t="shared" si="27"/>
        <v>7.2565652279091399E-3</v>
      </c>
      <c r="X42" s="145" t="str">
        <f t="shared" si="28"/>
        <v>Blinde vlek</v>
      </c>
      <c r="Y42" s="143">
        <f>SUM(Z40:Z43)</f>
        <v>0</v>
      </c>
      <c r="Z42" s="140"/>
      <c r="AA42" s="140"/>
      <c r="AB42" s="140"/>
      <c r="AC42" s="140"/>
      <c r="AD42" s="127">
        <f t="shared" si="23"/>
        <v>0</v>
      </c>
      <c r="AE42" s="145" t="str">
        <f t="shared" si="45"/>
        <v>Blinde vlek</v>
      </c>
      <c r="AF42" s="127" t="str">
        <f t="shared" si="51"/>
        <v>Blinde vlek</v>
      </c>
      <c r="AG42" s="143">
        <f>SUM(AD40:AD43)</f>
        <v>-2</v>
      </c>
      <c r="AH42" s="127" t="str">
        <f t="shared" si="52"/>
        <v>Blinde vlek</v>
      </c>
      <c r="AI42" s="99" t="s">
        <v>29</v>
      </c>
      <c r="AJ42" s="102" t="str">
        <f t="shared" si="46"/>
        <v>Geel</v>
      </c>
      <c r="AK42" s="103">
        <v>1</v>
      </c>
      <c r="AL42" s="100">
        <f t="shared" si="47"/>
        <v>2</v>
      </c>
      <c r="AM42" s="100">
        <f t="shared" si="48"/>
        <v>2</v>
      </c>
      <c r="AN42" s="100">
        <f t="shared" si="34"/>
        <v>2</v>
      </c>
      <c r="AO42" s="100">
        <f t="shared" si="35"/>
        <v>2</v>
      </c>
      <c r="AP42" s="229"/>
      <c r="AQ42" s="229"/>
      <c r="AR42" s="229"/>
      <c r="AS42" s="232"/>
      <c r="AT42" s="235"/>
      <c r="AU42" s="238"/>
      <c r="AV42" s="241"/>
      <c r="AW42" s="226"/>
    </row>
    <row r="43" spans="1:49" x14ac:dyDescent="0.3">
      <c r="A43" s="139" t="s">
        <v>17</v>
      </c>
      <c r="B43" s="139" t="s">
        <v>13</v>
      </c>
      <c r="C43" s="139" t="s">
        <v>29</v>
      </c>
      <c r="D43" s="197" t="s">
        <v>177</v>
      </c>
      <c r="E43" s="198">
        <v>5</v>
      </c>
      <c r="F43" s="141" t="str">
        <f t="shared" si="18"/>
        <v>A-D-G-L</v>
      </c>
      <c r="G43" s="142" t="str">
        <f t="shared" si="49"/>
        <v>Blinde vlek</v>
      </c>
      <c r="H43" s="142" t="str">
        <f t="shared" si="50"/>
        <v>Blinde vlek</v>
      </c>
      <c r="I43" s="143">
        <f>SUM(J40:J43)</f>
        <v>0</v>
      </c>
      <c r="J43" s="199">
        <v>0</v>
      </c>
      <c r="K43" s="199">
        <v>0</v>
      </c>
      <c r="L43" s="199">
        <v>0</v>
      </c>
      <c r="M43" s="127">
        <f t="shared" si="32"/>
        <v>0</v>
      </c>
      <c r="N43" s="143">
        <f>SUM(O40:O43)</f>
        <v>0</v>
      </c>
      <c r="O43" s="127">
        <f t="shared" si="19"/>
        <v>0</v>
      </c>
      <c r="P43" s="144" t="str">
        <f>IF(SUM(L40:L43)&gt;0,SUM(O40:O43)/SUM(L40:L43), "Blinde vlek")</f>
        <v>Blinde vlek</v>
      </c>
      <c r="Q43" s="145" t="str">
        <f t="shared" si="44"/>
        <v>Blinde vlek</v>
      </c>
      <c r="R43" s="127">
        <v>423</v>
      </c>
      <c r="S43" s="127">
        <v>0</v>
      </c>
      <c r="T43" s="127">
        <v>26150.799999999999</v>
      </c>
      <c r="U43" s="127">
        <v>189.76498596200634</v>
      </c>
      <c r="V43" s="145" t="str">
        <f t="shared" si="26"/>
        <v>Blinde vlek</v>
      </c>
      <c r="W43" s="145">
        <f t="shared" si="27"/>
        <v>7.2565652279091399E-3</v>
      </c>
      <c r="X43" s="145" t="str">
        <f t="shared" si="28"/>
        <v>Blinde vlek</v>
      </c>
      <c r="Y43" s="143">
        <f>SUM(Z40:Z43)</f>
        <v>0</v>
      </c>
      <c r="Z43" s="140"/>
      <c r="AA43" s="140"/>
      <c r="AB43" s="140"/>
      <c r="AC43" s="140"/>
      <c r="AD43" s="127">
        <f t="shared" si="23"/>
        <v>0</v>
      </c>
      <c r="AE43" s="145" t="str">
        <f t="shared" si="45"/>
        <v>Blinde vlek</v>
      </c>
      <c r="AF43" s="127" t="str">
        <f t="shared" si="51"/>
        <v>Blinde vlek</v>
      </c>
      <c r="AG43" s="143">
        <f>SUM(AD40:AD43)</f>
        <v>-2</v>
      </c>
      <c r="AH43" s="127" t="str">
        <f t="shared" si="52"/>
        <v>Blinde vlek</v>
      </c>
      <c r="AI43" s="99" t="s">
        <v>29</v>
      </c>
      <c r="AJ43" s="102" t="str">
        <f t="shared" si="46"/>
        <v>Lier</v>
      </c>
      <c r="AK43" s="103">
        <v>1</v>
      </c>
      <c r="AL43" s="100">
        <f t="shared" si="47"/>
        <v>2</v>
      </c>
      <c r="AM43" s="100">
        <f t="shared" si="48"/>
        <v>2</v>
      </c>
      <c r="AN43" s="100">
        <f t="shared" si="34"/>
        <v>2</v>
      </c>
      <c r="AO43" s="100">
        <f t="shared" si="35"/>
        <v>2</v>
      </c>
      <c r="AP43" s="230"/>
      <c r="AQ43" s="230"/>
      <c r="AR43" s="230"/>
      <c r="AS43" s="233"/>
      <c r="AT43" s="236"/>
      <c r="AU43" s="239"/>
      <c r="AV43" s="242"/>
      <c r="AW43" s="227"/>
    </row>
    <row r="44" spans="1:49" x14ac:dyDescent="0.3">
      <c r="A44" s="147" t="s">
        <v>17</v>
      </c>
      <c r="B44" s="147" t="s">
        <v>14</v>
      </c>
      <c r="C44" s="147" t="s">
        <v>30</v>
      </c>
      <c r="D44" s="197" t="s">
        <v>174</v>
      </c>
      <c r="E44" s="198">
        <v>11</v>
      </c>
      <c r="F44" s="141" t="str">
        <f t="shared" si="18"/>
        <v>A-D-G-L</v>
      </c>
      <c r="G44" s="142" t="str">
        <f t="shared" si="49"/>
        <v>Blinde vlek</v>
      </c>
      <c r="H44" s="142" t="str">
        <f t="shared" si="50"/>
        <v>Blinde vlek</v>
      </c>
      <c r="I44" s="143">
        <f>SUM(J44:J47)</f>
        <v>0</v>
      </c>
      <c r="J44" s="199">
        <v>0</v>
      </c>
      <c r="K44" s="199">
        <v>0</v>
      </c>
      <c r="L44" s="199">
        <v>0</v>
      </c>
      <c r="M44" s="127">
        <f t="shared" si="32"/>
        <v>0</v>
      </c>
      <c r="N44" s="143">
        <f>SUM(O44:O47)</f>
        <v>0</v>
      </c>
      <c r="O44" s="127">
        <f t="shared" si="19"/>
        <v>0</v>
      </c>
      <c r="P44" s="144" t="str">
        <f>IF(SUM(L44:L47)&gt;0,SUM(O44:O47)/SUM(L44:L47), "Blinde vlek")</f>
        <v>Blinde vlek</v>
      </c>
      <c r="Q44" s="145" t="str">
        <f t="shared" si="44"/>
        <v>Blinde vlek</v>
      </c>
      <c r="R44" s="127">
        <v>165</v>
      </c>
      <c r="S44" s="127">
        <v>0</v>
      </c>
      <c r="T44" s="127">
        <v>26150.799999999999</v>
      </c>
      <c r="U44" s="127">
        <v>16.574561403508774</v>
      </c>
      <c r="V44" s="145" t="str">
        <f t="shared" si="26"/>
        <v>Blinde vlek</v>
      </c>
      <c r="W44" s="145">
        <f t="shared" si="27"/>
        <v>6.3380705001410181E-4</v>
      </c>
      <c r="X44" s="145" t="str">
        <f t="shared" si="28"/>
        <v>Blinde vlek</v>
      </c>
      <c r="Y44" s="143">
        <f>SUM(Z44:Z47)</f>
        <v>0</v>
      </c>
      <c r="Z44" s="140"/>
      <c r="AA44" s="140"/>
      <c r="AB44" s="140"/>
      <c r="AC44" s="140"/>
      <c r="AD44" s="127">
        <f t="shared" si="23"/>
        <v>0</v>
      </c>
      <c r="AE44" s="145" t="str">
        <f t="shared" si="45"/>
        <v>Blinde vlek</v>
      </c>
      <c r="AF44" s="127" t="str">
        <f t="shared" si="51"/>
        <v>Blinde vlek</v>
      </c>
      <c r="AG44" s="143">
        <f>SUM(AD44:AD47)</f>
        <v>0</v>
      </c>
      <c r="AH44" s="127" t="str">
        <f t="shared" si="52"/>
        <v>Blinde vlek</v>
      </c>
      <c r="AI44" s="105" t="s">
        <v>30</v>
      </c>
      <c r="AJ44" s="102" t="str">
        <f t="shared" si="46"/>
        <v>Aarschot</v>
      </c>
      <c r="AK44" s="103">
        <v>1</v>
      </c>
      <c r="AL44" s="100">
        <f t="shared" si="47"/>
        <v>2</v>
      </c>
      <c r="AM44" s="100">
        <f t="shared" si="48"/>
        <v>2</v>
      </c>
      <c r="AN44" s="100">
        <f t="shared" si="34"/>
        <v>2</v>
      </c>
      <c r="AO44" s="100">
        <f t="shared" si="35"/>
        <v>2</v>
      </c>
      <c r="AP44" s="251">
        <f>N44+AG44</f>
        <v>0</v>
      </c>
      <c r="AQ44" s="251">
        <f>SUM(AK44:AK47)+AP44</f>
        <v>4</v>
      </c>
      <c r="AR44" s="251">
        <f>SUM(AA44:AA47,AC44:AC47)</f>
        <v>0</v>
      </c>
      <c r="AS44" s="246" t="str">
        <f>IF(AR44&gt;0,AP44/AR44,"Geen noden")</f>
        <v>Geen noden</v>
      </c>
      <c r="AT44" s="254">
        <f>IF(P44= "Blinde vlek",IF(SUM(AK44:AK47)&lt;-AG44,SUM(AK44:AK47),-AG44),IF(N44&gt;0,0,IF(N44&lt;-SUM(AK44:AK47),SUM(AK44:AK47),-N44)))</f>
        <v>0</v>
      </c>
      <c r="AU44" s="237">
        <f>AT44*$AZ$10*(AM44+AO44)</f>
        <v>0</v>
      </c>
      <c r="AV44" s="240">
        <f>IF(AT44&gt;0,AU44/SUM(AK44:AK47),0)</f>
        <v>0</v>
      </c>
      <c r="AW44" s="225" t="str">
        <f>IF(AV44&gt;=$AZ$5,$AZ$4,IF(AV44&gt;=$BA$5,$BA$4,IF(AV44&gt;=$BB$5,$BB$4,$BC$4)))</f>
        <v>D</v>
      </c>
    </row>
    <row r="45" spans="1:49" x14ac:dyDescent="0.3">
      <c r="A45" s="147" t="s">
        <v>17</v>
      </c>
      <c r="B45" s="147" t="s">
        <v>14</v>
      </c>
      <c r="C45" s="147" t="s">
        <v>30</v>
      </c>
      <c r="D45" s="197" t="s">
        <v>175</v>
      </c>
      <c r="E45" s="198">
        <v>14</v>
      </c>
      <c r="F45" s="141" t="str">
        <f t="shared" si="18"/>
        <v>A-D-G-L</v>
      </c>
      <c r="G45" s="142" t="str">
        <f t="shared" si="49"/>
        <v>Blinde vlek</v>
      </c>
      <c r="H45" s="142" t="str">
        <f t="shared" si="50"/>
        <v>Blinde vlek</v>
      </c>
      <c r="I45" s="143">
        <f>SUM(J44:J47)</f>
        <v>0</v>
      </c>
      <c r="J45" s="199">
        <v>0</v>
      </c>
      <c r="K45" s="199">
        <v>0</v>
      </c>
      <c r="L45" s="199">
        <v>0</v>
      </c>
      <c r="M45" s="127">
        <f t="shared" si="32"/>
        <v>0</v>
      </c>
      <c r="N45" s="143">
        <f>SUM(O44:O47)</f>
        <v>0</v>
      </c>
      <c r="O45" s="127">
        <f t="shared" si="19"/>
        <v>0</v>
      </c>
      <c r="P45" s="144" t="str">
        <f>IF(SUM(L44:L47)&gt;0,SUM(O44:O47)/SUM(L44:L47), "Blinde vlek")</f>
        <v>Blinde vlek</v>
      </c>
      <c r="Q45" s="145" t="str">
        <f t="shared" si="44"/>
        <v>Blinde vlek</v>
      </c>
      <c r="R45" s="127">
        <v>137.69999999999999</v>
      </c>
      <c r="S45" s="127">
        <v>0</v>
      </c>
      <c r="T45" s="127">
        <v>26150.799999999999</v>
      </c>
      <c r="U45" s="127">
        <v>16.574561403508774</v>
      </c>
      <c r="V45" s="145" t="str">
        <f t="shared" si="26"/>
        <v>Blinde vlek</v>
      </c>
      <c r="W45" s="145">
        <f t="shared" si="27"/>
        <v>6.3380705001410181E-4</v>
      </c>
      <c r="X45" s="145" t="str">
        <f t="shared" si="28"/>
        <v>Blinde vlek</v>
      </c>
      <c r="Y45" s="143">
        <f>SUM(Z44:Z47)</f>
        <v>0</v>
      </c>
      <c r="Z45" s="140"/>
      <c r="AA45" s="140"/>
      <c r="AB45" s="140"/>
      <c r="AC45" s="140"/>
      <c r="AD45" s="127">
        <f t="shared" si="23"/>
        <v>0</v>
      </c>
      <c r="AE45" s="145" t="str">
        <f t="shared" si="45"/>
        <v>Blinde vlek</v>
      </c>
      <c r="AF45" s="127" t="str">
        <f t="shared" si="51"/>
        <v>Blinde vlek</v>
      </c>
      <c r="AG45" s="143">
        <f>SUM(AD44:AD47)</f>
        <v>0</v>
      </c>
      <c r="AH45" s="127" t="str">
        <f t="shared" si="52"/>
        <v>Blinde vlek</v>
      </c>
      <c r="AI45" s="105" t="s">
        <v>30</v>
      </c>
      <c r="AJ45" s="102" t="str">
        <f t="shared" si="46"/>
        <v>Diest</v>
      </c>
      <c r="AK45" s="103">
        <v>1</v>
      </c>
      <c r="AL45" s="100">
        <f t="shared" si="47"/>
        <v>2</v>
      </c>
      <c r="AM45" s="100">
        <f t="shared" si="48"/>
        <v>2</v>
      </c>
      <c r="AN45" s="100">
        <f t="shared" si="34"/>
        <v>2</v>
      </c>
      <c r="AO45" s="100">
        <f t="shared" si="35"/>
        <v>2</v>
      </c>
      <c r="AP45" s="252"/>
      <c r="AQ45" s="252"/>
      <c r="AR45" s="252"/>
      <c r="AS45" s="247"/>
      <c r="AT45" s="255"/>
      <c r="AU45" s="238"/>
      <c r="AV45" s="241"/>
      <c r="AW45" s="226"/>
    </row>
    <row r="46" spans="1:49" x14ac:dyDescent="0.3">
      <c r="A46" s="147" t="s">
        <v>17</v>
      </c>
      <c r="B46" s="147" t="s">
        <v>14</v>
      </c>
      <c r="C46" s="147" t="s">
        <v>30</v>
      </c>
      <c r="D46" s="197" t="s">
        <v>176</v>
      </c>
      <c r="E46" s="198">
        <v>3</v>
      </c>
      <c r="F46" s="141" t="str">
        <f t="shared" si="18"/>
        <v>A-D-G-L</v>
      </c>
      <c r="G46" s="142" t="str">
        <f t="shared" si="49"/>
        <v>Blinde vlek</v>
      </c>
      <c r="H46" s="142" t="str">
        <f t="shared" si="50"/>
        <v>Blinde vlek</v>
      </c>
      <c r="I46" s="143">
        <f>SUM(J44:J47)</f>
        <v>0</v>
      </c>
      <c r="J46" s="199">
        <v>0</v>
      </c>
      <c r="K46" s="199">
        <v>0</v>
      </c>
      <c r="L46" s="199">
        <v>0</v>
      </c>
      <c r="M46" s="127">
        <f t="shared" si="32"/>
        <v>0</v>
      </c>
      <c r="N46" s="143">
        <f>SUM(O44:O47)</f>
        <v>0</v>
      </c>
      <c r="O46" s="127">
        <f t="shared" si="19"/>
        <v>0</v>
      </c>
      <c r="P46" s="144" t="str">
        <f>IF(SUM(L44:L47)&gt;0,SUM(O44:O47)/SUM(L44:L47), "Blinde vlek")</f>
        <v>Blinde vlek</v>
      </c>
      <c r="Q46" s="145" t="str">
        <f t="shared" si="44"/>
        <v>Blinde vlek</v>
      </c>
      <c r="R46" s="127">
        <v>413</v>
      </c>
      <c r="S46" s="127">
        <v>0</v>
      </c>
      <c r="T46" s="127">
        <v>26150.799999999999</v>
      </c>
      <c r="U46" s="127">
        <v>16.574561403508774</v>
      </c>
      <c r="V46" s="145" t="str">
        <f t="shared" si="26"/>
        <v>Blinde vlek</v>
      </c>
      <c r="W46" s="145">
        <f t="shared" si="27"/>
        <v>6.3380705001410181E-4</v>
      </c>
      <c r="X46" s="145" t="str">
        <f t="shared" si="28"/>
        <v>Blinde vlek</v>
      </c>
      <c r="Y46" s="143">
        <f>SUM(Z44:Z47)</f>
        <v>0</v>
      </c>
      <c r="Z46" s="140"/>
      <c r="AA46" s="140"/>
      <c r="AB46" s="140"/>
      <c r="AC46" s="140"/>
      <c r="AD46" s="127">
        <f t="shared" si="23"/>
        <v>0</v>
      </c>
      <c r="AE46" s="145" t="str">
        <f t="shared" si="45"/>
        <v>Blinde vlek</v>
      </c>
      <c r="AF46" s="127" t="str">
        <f t="shared" si="51"/>
        <v>Blinde vlek</v>
      </c>
      <c r="AG46" s="143">
        <f>SUM(AD44:AD47)</f>
        <v>0</v>
      </c>
      <c r="AH46" s="127" t="str">
        <f t="shared" si="52"/>
        <v>Blinde vlek</v>
      </c>
      <c r="AI46" s="105" t="s">
        <v>30</v>
      </c>
      <c r="AJ46" s="102" t="str">
        <f t="shared" si="46"/>
        <v>Geel</v>
      </c>
      <c r="AK46" s="103">
        <v>1</v>
      </c>
      <c r="AL46" s="100">
        <f t="shared" si="47"/>
        <v>2</v>
      </c>
      <c r="AM46" s="100">
        <f t="shared" si="48"/>
        <v>2</v>
      </c>
      <c r="AN46" s="100">
        <f t="shared" si="34"/>
        <v>2</v>
      </c>
      <c r="AO46" s="100">
        <f t="shared" si="35"/>
        <v>2</v>
      </c>
      <c r="AP46" s="252"/>
      <c r="AQ46" s="252"/>
      <c r="AR46" s="252"/>
      <c r="AS46" s="247"/>
      <c r="AT46" s="255"/>
      <c r="AU46" s="238"/>
      <c r="AV46" s="241"/>
      <c r="AW46" s="226"/>
    </row>
    <row r="47" spans="1:49" x14ac:dyDescent="0.3">
      <c r="A47" s="147" t="s">
        <v>17</v>
      </c>
      <c r="B47" s="147" t="s">
        <v>14</v>
      </c>
      <c r="C47" s="147" t="s">
        <v>30</v>
      </c>
      <c r="D47" s="197" t="s">
        <v>177</v>
      </c>
      <c r="E47" s="198">
        <v>5</v>
      </c>
      <c r="F47" s="141" t="str">
        <f t="shared" si="18"/>
        <v>A-D-G-L</v>
      </c>
      <c r="G47" s="142" t="str">
        <f t="shared" si="49"/>
        <v>Blinde vlek</v>
      </c>
      <c r="H47" s="142" t="str">
        <f t="shared" si="50"/>
        <v>Blinde vlek</v>
      </c>
      <c r="I47" s="143">
        <f>SUM(J44:J47)</f>
        <v>0</v>
      </c>
      <c r="J47" s="199">
        <v>0</v>
      </c>
      <c r="K47" s="199">
        <v>0</v>
      </c>
      <c r="L47" s="199">
        <v>0</v>
      </c>
      <c r="M47" s="127">
        <f t="shared" si="32"/>
        <v>0</v>
      </c>
      <c r="N47" s="143">
        <f>SUM(O44:O47)</f>
        <v>0</v>
      </c>
      <c r="O47" s="127">
        <f t="shared" si="19"/>
        <v>0</v>
      </c>
      <c r="P47" s="144" t="str">
        <f>IF(SUM(L44:L47)&gt;0,SUM(O44:O47)/SUM(L44:L47), "Blinde vlek")</f>
        <v>Blinde vlek</v>
      </c>
      <c r="Q47" s="145" t="str">
        <f t="shared" si="44"/>
        <v>Blinde vlek</v>
      </c>
      <c r="R47" s="127">
        <v>423</v>
      </c>
      <c r="S47" s="127">
        <v>0</v>
      </c>
      <c r="T47" s="127">
        <v>26150.799999999999</v>
      </c>
      <c r="U47" s="127">
        <v>16.574561403508774</v>
      </c>
      <c r="V47" s="145" t="str">
        <f t="shared" si="26"/>
        <v>Blinde vlek</v>
      </c>
      <c r="W47" s="145">
        <f t="shared" si="27"/>
        <v>6.3380705001410181E-4</v>
      </c>
      <c r="X47" s="145" t="str">
        <f t="shared" si="28"/>
        <v>Blinde vlek</v>
      </c>
      <c r="Y47" s="143">
        <f>SUM(Z44:Z47)</f>
        <v>0</v>
      </c>
      <c r="Z47" s="140"/>
      <c r="AA47" s="140"/>
      <c r="AB47" s="140"/>
      <c r="AC47" s="140"/>
      <c r="AD47" s="127">
        <f t="shared" si="23"/>
        <v>0</v>
      </c>
      <c r="AE47" s="145" t="str">
        <f t="shared" si="45"/>
        <v>Blinde vlek</v>
      </c>
      <c r="AF47" s="127" t="str">
        <f t="shared" si="51"/>
        <v>Blinde vlek</v>
      </c>
      <c r="AG47" s="143">
        <f>SUM(AD44:AD47)</f>
        <v>0</v>
      </c>
      <c r="AH47" s="127" t="str">
        <f t="shared" si="52"/>
        <v>Blinde vlek</v>
      </c>
      <c r="AI47" s="105" t="s">
        <v>30</v>
      </c>
      <c r="AJ47" s="102" t="str">
        <f t="shared" si="46"/>
        <v>Lier</v>
      </c>
      <c r="AK47" s="103">
        <v>1</v>
      </c>
      <c r="AL47" s="100">
        <f t="shared" si="47"/>
        <v>2</v>
      </c>
      <c r="AM47" s="100">
        <f t="shared" si="48"/>
        <v>2</v>
      </c>
      <c r="AN47" s="100">
        <f t="shared" si="34"/>
        <v>2</v>
      </c>
      <c r="AO47" s="100">
        <f t="shared" si="35"/>
        <v>2</v>
      </c>
      <c r="AP47" s="253"/>
      <c r="AQ47" s="253"/>
      <c r="AR47" s="253"/>
      <c r="AS47" s="248"/>
      <c r="AT47" s="256"/>
      <c r="AU47" s="239"/>
      <c r="AV47" s="241"/>
      <c r="AW47" s="227"/>
    </row>
    <row r="48" spans="1:49" x14ac:dyDescent="0.3">
      <c r="A48" s="148" t="s">
        <v>17</v>
      </c>
      <c r="B48" s="148" t="s">
        <v>15</v>
      </c>
      <c r="C48" s="148" t="s">
        <v>31</v>
      </c>
      <c r="D48" s="197" t="s">
        <v>174</v>
      </c>
      <c r="E48" s="198">
        <v>11</v>
      </c>
      <c r="F48" s="141" t="str">
        <f t="shared" si="18"/>
        <v>A-D-G-L</v>
      </c>
      <c r="G48" s="142" t="str">
        <f t="shared" si="49"/>
        <v>Blinde vlek</v>
      </c>
      <c r="H48" s="142" t="str">
        <f t="shared" si="50"/>
        <v>Blinde vlek</v>
      </c>
      <c r="I48" s="143">
        <f>SUM(J48:J51)</f>
        <v>0</v>
      </c>
      <c r="J48" s="199">
        <v>0</v>
      </c>
      <c r="K48" s="199">
        <v>0</v>
      </c>
      <c r="L48" s="199">
        <v>0</v>
      </c>
      <c r="M48" s="127">
        <f t="shared" si="32"/>
        <v>0</v>
      </c>
      <c r="N48" s="143">
        <f>SUM(O48:O51)</f>
        <v>0</v>
      </c>
      <c r="O48" s="127">
        <f t="shared" si="19"/>
        <v>0</v>
      </c>
      <c r="P48" s="144" t="str">
        <f>IF(SUM(L48:L51)&gt;0,SUM(O48:O51)/SUM(L48:L51), "Blinde vlek")</f>
        <v>Blinde vlek</v>
      </c>
      <c r="Q48" s="145" t="str">
        <f t="shared" si="44"/>
        <v>Blinde vlek</v>
      </c>
      <c r="R48" s="127">
        <v>165</v>
      </c>
      <c r="S48" s="127">
        <v>0</v>
      </c>
      <c r="T48" s="127">
        <v>26150.799999999999</v>
      </c>
      <c r="U48" s="127">
        <v>52.07706251931198</v>
      </c>
      <c r="V48" s="145" t="str">
        <f t="shared" si="26"/>
        <v>Blinde vlek</v>
      </c>
      <c r="W48" s="145">
        <f t="shared" si="27"/>
        <v>1.9914137433390939E-3</v>
      </c>
      <c r="X48" s="145" t="str">
        <f t="shared" si="28"/>
        <v>Blinde vlek</v>
      </c>
      <c r="Y48" s="143">
        <f>SUM(Z48:Z51)</f>
        <v>0</v>
      </c>
      <c r="Z48" s="140"/>
      <c r="AA48" s="140"/>
      <c r="AB48" s="140"/>
      <c r="AC48" s="140"/>
      <c r="AD48" s="127">
        <f t="shared" si="23"/>
        <v>0</v>
      </c>
      <c r="AE48" s="145" t="str">
        <f t="shared" si="45"/>
        <v>Blinde vlek</v>
      </c>
      <c r="AF48" s="127" t="str">
        <f t="shared" si="51"/>
        <v>Blinde vlek</v>
      </c>
      <c r="AG48" s="143">
        <f>SUM(AD48:AD51)</f>
        <v>0</v>
      </c>
      <c r="AH48" s="127" t="str">
        <f t="shared" si="52"/>
        <v>Blinde vlek</v>
      </c>
      <c r="AI48" s="106" t="s">
        <v>31</v>
      </c>
      <c r="AJ48" s="102" t="str">
        <f t="shared" si="46"/>
        <v>Aarschot</v>
      </c>
      <c r="AK48" s="103">
        <v>1</v>
      </c>
      <c r="AL48" s="100">
        <f t="shared" si="47"/>
        <v>2</v>
      </c>
      <c r="AM48" s="100">
        <f t="shared" si="48"/>
        <v>2</v>
      </c>
      <c r="AN48" s="100">
        <f t="shared" si="34"/>
        <v>2</v>
      </c>
      <c r="AO48" s="100">
        <f t="shared" si="35"/>
        <v>2</v>
      </c>
      <c r="AP48" s="263">
        <f>N48+AG48</f>
        <v>0</v>
      </c>
      <c r="AQ48" s="263">
        <f>SUM(AK48:AK51)+AP48</f>
        <v>4</v>
      </c>
      <c r="AR48" s="263">
        <f>SUM(AA48:AA51,AC48:AC51)</f>
        <v>0</v>
      </c>
      <c r="AS48" s="266" t="str">
        <f>IF(AR48&gt;0,AP48/AR48,"Geen noden")</f>
        <v>Geen noden</v>
      </c>
      <c r="AT48" s="269">
        <f>IF(P48= "Blinde vlek",IF(SUM(AK48:AK51)&lt;-AG48,SUM(AK48:AK51),-AG48),IF(N48&gt;0,0,IF(N48&lt;-SUM(AK48:AK51),SUM(AK48:AK51),-N48)))</f>
        <v>0</v>
      </c>
      <c r="AU48" s="237">
        <f>AT48*$AZ$10*(AM48+AO48)</f>
        <v>0</v>
      </c>
      <c r="AV48" s="240">
        <f>IF(AT48&gt;0,AU48/SUM(AK48:AK51),0)</f>
        <v>0</v>
      </c>
      <c r="AW48" s="225" t="str">
        <f>IF(AV48&gt;=$AZ$5,$AZ$4,IF(AV48&gt;=$BA$5,$BA$4,IF(AV48&gt;=$BB$5,$BB$4,$BC$4)))</f>
        <v>D</v>
      </c>
    </row>
    <row r="49" spans="1:49" x14ac:dyDescent="0.3">
      <c r="A49" s="148" t="s">
        <v>17</v>
      </c>
      <c r="B49" s="148" t="s">
        <v>15</v>
      </c>
      <c r="C49" s="148" t="s">
        <v>31</v>
      </c>
      <c r="D49" s="197" t="s">
        <v>175</v>
      </c>
      <c r="E49" s="198">
        <v>14</v>
      </c>
      <c r="F49" s="141" t="str">
        <f t="shared" si="18"/>
        <v>A-D-G-L</v>
      </c>
      <c r="G49" s="142" t="str">
        <f t="shared" si="49"/>
        <v>Blinde vlek</v>
      </c>
      <c r="H49" s="142" t="str">
        <f t="shared" si="50"/>
        <v>Blinde vlek</v>
      </c>
      <c r="I49" s="143">
        <f>SUM(J48:J51)</f>
        <v>0</v>
      </c>
      <c r="J49" s="199">
        <v>0</v>
      </c>
      <c r="K49" s="199">
        <v>0</v>
      </c>
      <c r="L49" s="199">
        <v>0</v>
      </c>
      <c r="M49" s="127">
        <f t="shared" si="32"/>
        <v>0</v>
      </c>
      <c r="N49" s="143">
        <f>SUM(O48:O51)</f>
        <v>0</v>
      </c>
      <c r="O49" s="127">
        <f t="shared" si="19"/>
        <v>0</v>
      </c>
      <c r="P49" s="144" t="str">
        <f>IF(SUM(L48:L51)&gt;0,SUM(O48:O51)/SUM(L48:L51), "Blinde vlek")</f>
        <v>Blinde vlek</v>
      </c>
      <c r="Q49" s="145" t="str">
        <f t="shared" si="44"/>
        <v>Blinde vlek</v>
      </c>
      <c r="R49" s="127">
        <v>137.69999999999999</v>
      </c>
      <c r="S49" s="127">
        <v>0</v>
      </c>
      <c r="T49" s="127">
        <v>26150.799999999999</v>
      </c>
      <c r="U49" s="127">
        <v>52.07706251931198</v>
      </c>
      <c r="V49" s="145" t="str">
        <f t="shared" si="26"/>
        <v>Blinde vlek</v>
      </c>
      <c r="W49" s="145">
        <f t="shared" si="27"/>
        <v>1.9914137433390939E-3</v>
      </c>
      <c r="X49" s="145" t="str">
        <f t="shared" si="28"/>
        <v>Blinde vlek</v>
      </c>
      <c r="Y49" s="143">
        <f>SUM(Z48:Z51)</f>
        <v>0</v>
      </c>
      <c r="Z49" s="140"/>
      <c r="AA49" s="140"/>
      <c r="AB49" s="140"/>
      <c r="AC49" s="140"/>
      <c r="AD49" s="127">
        <f t="shared" si="23"/>
        <v>0</v>
      </c>
      <c r="AE49" s="145" t="str">
        <f t="shared" si="45"/>
        <v>Blinde vlek</v>
      </c>
      <c r="AF49" s="127" t="str">
        <f t="shared" si="51"/>
        <v>Blinde vlek</v>
      </c>
      <c r="AG49" s="143">
        <f>SUM(AD48:AD51)</f>
        <v>0</v>
      </c>
      <c r="AH49" s="127" t="str">
        <f t="shared" si="52"/>
        <v>Blinde vlek</v>
      </c>
      <c r="AI49" s="106" t="s">
        <v>31</v>
      </c>
      <c r="AJ49" s="102" t="str">
        <f t="shared" si="46"/>
        <v>Diest</v>
      </c>
      <c r="AK49" s="103">
        <v>1</v>
      </c>
      <c r="AL49" s="100">
        <f t="shared" si="47"/>
        <v>2</v>
      </c>
      <c r="AM49" s="100">
        <f t="shared" si="48"/>
        <v>2</v>
      </c>
      <c r="AN49" s="100">
        <f t="shared" si="34"/>
        <v>2</v>
      </c>
      <c r="AO49" s="100">
        <f t="shared" si="35"/>
        <v>2</v>
      </c>
      <c r="AP49" s="264"/>
      <c r="AQ49" s="264"/>
      <c r="AR49" s="264"/>
      <c r="AS49" s="267"/>
      <c r="AT49" s="270"/>
      <c r="AU49" s="238"/>
      <c r="AV49" s="241"/>
      <c r="AW49" s="226"/>
    </row>
    <row r="50" spans="1:49" x14ac:dyDescent="0.3">
      <c r="A50" s="148" t="s">
        <v>17</v>
      </c>
      <c r="B50" s="148" t="s">
        <v>15</v>
      </c>
      <c r="C50" s="148" t="s">
        <v>31</v>
      </c>
      <c r="D50" s="197" t="s">
        <v>176</v>
      </c>
      <c r="E50" s="198">
        <v>3</v>
      </c>
      <c r="F50" s="141" t="str">
        <f t="shared" si="18"/>
        <v>A-D-G-L</v>
      </c>
      <c r="G50" s="142" t="str">
        <f t="shared" si="49"/>
        <v>Blinde vlek</v>
      </c>
      <c r="H50" s="142" t="str">
        <f t="shared" si="50"/>
        <v>Blinde vlek</v>
      </c>
      <c r="I50" s="143">
        <f>SUM(J48:J51)</f>
        <v>0</v>
      </c>
      <c r="J50" s="199">
        <v>0</v>
      </c>
      <c r="K50" s="199">
        <v>0</v>
      </c>
      <c r="L50" s="199">
        <v>0</v>
      </c>
      <c r="M50" s="127">
        <f t="shared" si="32"/>
        <v>0</v>
      </c>
      <c r="N50" s="143">
        <f>SUM(O48:O51)</f>
        <v>0</v>
      </c>
      <c r="O50" s="127">
        <f t="shared" si="19"/>
        <v>0</v>
      </c>
      <c r="P50" s="144" t="str">
        <f>IF(SUM(L48:L51)&gt;0,SUM(O48:O51)/SUM(L48:L51), "Blinde vlek")</f>
        <v>Blinde vlek</v>
      </c>
      <c r="Q50" s="145" t="str">
        <f t="shared" si="44"/>
        <v>Blinde vlek</v>
      </c>
      <c r="R50" s="127">
        <v>413</v>
      </c>
      <c r="S50" s="127">
        <v>0</v>
      </c>
      <c r="T50" s="127">
        <v>26150.799999999999</v>
      </c>
      <c r="U50" s="127">
        <v>52.07706251931198</v>
      </c>
      <c r="V50" s="145" t="str">
        <f t="shared" si="26"/>
        <v>Blinde vlek</v>
      </c>
      <c r="W50" s="145">
        <f t="shared" si="27"/>
        <v>1.9914137433390939E-3</v>
      </c>
      <c r="X50" s="145" t="str">
        <f t="shared" si="28"/>
        <v>Blinde vlek</v>
      </c>
      <c r="Y50" s="143">
        <f>SUM(Z48:Z51)</f>
        <v>0</v>
      </c>
      <c r="Z50" s="140"/>
      <c r="AA50" s="140"/>
      <c r="AB50" s="140"/>
      <c r="AC50" s="140"/>
      <c r="AD50" s="127">
        <f t="shared" si="23"/>
        <v>0</v>
      </c>
      <c r="AE50" s="145" t="str">
        <f t="shared" si="45"/>
        <v>Blinde vlek</v>
      </c>
      <c r="AF50" s="127" t="str">
        <f t="shared" si="51"/>
        <v>Blinde vlek</v>
      </c>
      <c r="AG50" s="143">
        <f>SUM(AD48:AD51)</f>
        <v>0</v>
      </c>
      <c r="AH50" s="127" t="str">
        <f t="shared" si="52"/>
        <v>Blinde vlek</v>
      </c>
      <c r="AI50" s="106" t="s">
        <v>31</v>
      </c>
      <c r="AJ50" s="102" t="str">
        <f t="shared" si="46"/>
        <v>Geel</v>
      </c>
      <c r="AK50" s="103">
        <v>1</v>
      </c>
      <c r="AL50" s="100">
        <f t="shared" si="47"/>
        <v>2</v>
      </c>
      <c r="AM50" s="100">
        <f t="shared" si="48"/>
        <v>2</v>
      </c>
      <c r="AN50" s="100">
        <f t="shared" si="34"/>
        <v>2</v>
      </c>
      <c r="AO50" s="100">
        <f t="shared" si="35"/>
        <v>2</v>
      </c>
      <c r="AP50" s="264"/>
      <c r="AQ50" s="264"/>
      <c r="AR50" s="264"/>
      <c r="AS50" s="267"/>
      <c r="AT50" s="270"/>
      <c r="AU50" s="238"/>
      <c r="AV50" s="241"/>
      <c r="AW50" s="226"/>
    </row>
    <row r="51" spans="1:49" x14ac:dyDescent="0.3">
      <c r="A51" s="148" t="s">
        <v>17</v>
      </c>
      <c r="B51" s="148" t="s">
        <v>15</v>
      </c>
      <c r="C51" s="148" t="s">
        <v>31</v>
      </c>
      <c r="D51" s="197" t="s">
        <v>177</v>
      </c>
      <c r="E51" s="198">
        <v>5</v>
      </c>
      <c r="F51" s="141" t="str">
        <f t="shared" si="18"/>
        <v>A-D-G-L</v>
      </c>
      <c r="G51" s="142" t="str">
        <f t="shared" si="49"/>
        <v>Blinde vlek</v>
      </c>
      <c r="H51" s="142" t="str">
        <f t="shared" si="50"/>
        <v>Blinde vlek</v>
      </c>
      <c r="I51" s="143">
        <f>SUM(J48:J51)</f>
        <v>0</v>
      </c>
      <c r="J51" s="199">
        <v>0</v>
      </c>
      <c r="K51" s="199">
        <v>0</v>
      </c>
      <c r="L51" s="199">
        <v>0</v>
      </c>
      <c r="M51" s="127">
        <f t="shared" si="32"/>
        <v>0</v>
      </c>
      <c r="N51" s="143">
        <f>SUM(O48:O51)</f>
        <v>0</v>
      </c>
      <c r="O51" s="127">
        <f t="shared" si="19"/>
        <v>0</v>
      </c>
      <c r="P51" s="144" t="str">
        <f>IF(SUM(L48:L51)&gt;0,SUM(O48:O51)/SUM(L48:L51), "Blinde vlek")</f>
        <v>Blinde vlek</v>
      </c>
      <c r="Q51" s="145" t="str">
        <f t="shared" si="44"/>
        <v>Blinde vlek</v>
      </c>
      <c r="R51" s="127">
        <v>423</v>
      </c>
      <c r="S51" s="127">
        <v>0</v>
      </c>
      <c r="T51" s="127">
        <v>26150.799999999999</v>
      </c>
      <c r="U51" s="127">
        <v>52.07706251931198</v>
      </c>
      <c r="V51" s="145" t="str">
        <f t="shared" si="26"/>
        <v>Blinde vlek</v>
      </c>
      <c r="W51" s="145">
        <f t="shared" si="27"/>
        <v>1.9914137433390939E-3</v>
      </c>
      <c r="X51" s="145" t="str">
        <f t="shared" si="28"/>
        <v>Blinde vlek</v>
      </c>
      <c r="Y51" s="143">
        <f>SUM(Z48:Z51)</f>
        <v>0</v>
      </c>
      <c r="Z51" s="140"/>
      <c r="AA51" s="140"/>
      <c r="AB51" s="140"/>
      <c r="AC51" s="140"/>
      <c r="AD51" s="127">
        <f t="shared" si="23"/>
        <v>0</v>
      </c>
      <c r="AE51" s="145" t="str">
        <f t="shared" si="45"/>
        <v>Blinde vlek</v>
      </c>
      <c r="AF51" s="127" t="str">
        <f t="shared" si="51"/>
        <v>Blinde vlek</v>
      </c>
      <c r="AG51" s="143">
        <f>SUM(AD48:AD51)</f>
        <v>0</v>
      </c>
      <c r="AH51" s="127" t="str">
        <f t="shared" si="52"/>
        <v>Blinde vlek</v>
      </c>
      <c r="AI51" s="106" t="s">
        <v>31</v>
      </c>
      <c r="AJ51" s="102" t="str">
        <f t="shared" si="46"/>
        <v>Lier</v>
      </c>
      <c r="AK51" s="103">
        <v>1</v>
      </c>
      <c r="AL51" s="100">
        <f t="shared" si="47"/>
        <v>2</v>
      </c>
      <c r="AM51" s="100">
        <f t="shared" si="48"/>
        <v>2</v>
      </c>
      <c r="AN51" s="100">
        <f t="shared" si="34"/>
        <v>2</v>
      </c>
      <c r="AO51" s="100">
        <f t="shared" si="35"/>
        <v>2</v>
      </c>
      <c r="AP51" s="265"/>
      <c r="AQ51" s="265"/>
      <c r="AR51" s="265"/>
      <c r="AS51" s="268"/>
      <c r="AT51" s="271"/>
      <c r="AU51" s="239"/>
      <c r="AV51" s="241"/>
      <c r="AW51" s="227"/>
    </row>
    <row r="52" spans="1:49" x14ac:dyDescent="0.3">
      <c r="A52" s="146" t="s">
        <v>17</v>
      </c>
      <c r="B52" s="146" t="s">
        <v>16</v>
      </c>
      <c r="C52" s="146" t="s">
        <v>32</v>
      </c>
      <c r="D52" s="197" t="s">
        <v>174</v>
      </c>
      <c r="E52" s="198">
        <v>11</v>
      </c>
      <c r="F52" s="141" t="str">
        <f t="shared" si="18"/>
        <v>A-D-G-L</v>
      </c>
      <c r="G52" s="142" t="str">
        <f t="shared" si="49"/>
        <v>A</v>
      </c>
      <c r="H52" s="142" t="str">
        <f t="shared" si="50"/>
        <v>Blinde vlek</v>
      </c>
      <c r="I52" s="143">
        <f>SUM(J52:J55)</f>
        <v>8.7520599250936328</v>
      </c>
      <c r="J52" s="199">
        <v>0</v>
      </c>
      <c r="K52" s="199">
        <v>0</v>
      </c>
      <c r="L52" s="199">
        <v>0</v>
      </c>
      <c r="M52" s="127">
        <f t="shared" si="32"/>
        <v>0</v>
      </c>
      <c r="N52" s="143">
        <f>SUM(O52:O55)</f>
        <v>-5.9220021216254244</v>
      </c>
      <c r="O52" s="127">
        <f t="shared" si="19"/>
        <v>0</v>
      </c>
      <c r="P52" s="144">
        <f>IF(SUM(L52:L55)&gt;0,SUM(O52:O55)/SUM(L52:L55), "Blinde vlek")</f>
        <v>-2.0925375143815326</v>
      </c>
      <c r="Q52" s="145" t="str">
        <f t="shared" si="44"/>
        <v>Blinde vlek</v>
      </c>
      <c r="R52" s="127">
        <v>165</v>
      </c>
      <c r="S52" s="127">
        <v>0</v>
      </c>
      <c r="T52" s="127">
        <v>26150.799999999999</v>
      </c>
      <c r="U52" s="127">
        <v>393.70486527643408</v>
      </c>
      <c r="V52" s="145" t="str">
        <f t="shared" si="26"/>
        <v>Blinde vlek</v>
      </c>
      <c r="W52" s="145">
        <f t="shared" si="27"/>
        <v>1.5055174804458529E-2</v>
      </c>
      <c r="X52" s="145" t="str">
        <f t="shared" si="28"/>
        <v>Blinde vlek</v>
      </c>
      <c r="Y52" s="143">
        <f>SUM(Z52:Z55)</f>
        <v>8</v>
      </c>
      <c r="Z52" s="140"/>
      <c r="AA52" s="140"/>
      <c r="AB52" s="140"/>
      <c r="AC52" s="140">
        <v>5</v>
      </c>
      <c r="AD52" s="127">
        <f t="shared" si="23"/>
        <v>-5</v>
      </c>
      <c r="AE52" s="145" t="str">
        <f t="shared" si="45"/>
        <v>Blinde vlek</v>
      </c>
      <c r="AF52" s="127" t="str">
        <f t="shared" si="51"/>
        <v>Blinde vlek</v>
      </c>
      <c r="AG52" s="143">
        <f>SUM(AD52:AD55)</f>
        <v>-24</v>
      </c>
      <c r="AH52" s="127" t="str">
        <f t="shared" si="52"/>
        <v>A</v>
      </c>
      <c r="AI52" s="104" t="s">
        <v>32</v>
      </c>
      <c r="AJ52" s="102" t="str">
        <f t="shared" si="46"/>
        <v>Aarschot</v>
      </c>
      <c r="AK52" s="103">
        <v>1</v>
      </c>
      <c r="AL52" s="100">
        <f t="shared" si="47"/>
        <v>2</v>
      </c>
      <c r="AM52" s="100">
        <f t="shared" si="48"/>
        <v>2</v>
      </c>
      <c r="AN52" s="100">
        <f t="shared" si="34"/>
        <v>2</v>
      </c>
      <c r="AO52" s="100">
        <f t="shared" si="35"/>
        <v>2</v>
      </c>
      <c r="AP52" s="92">
        <f t="shared" ref="AP52:AP59" si="54">O52+AD52</f>
        <v>-5</v>
      </c>
      <c r="AQ52" s="92">
        <f t="shared" ref="AQ52:AQ59" si="55">O52+AD52+AK52</f>
        <v>-4</v>
      </c>
      <c r="AR52" s="92">
        <f t="shared" si="38"/>
        <v>5</v>
      </c>
      <c r="AS52" s="101">
        <f t="shared" si="39"/>
        <v>-1</v>
      </c>
      <c r="AT52" s="166">
        <f t="shared" si="40"/>
        <v>1</v>
      </c>
      <c r="AU52" s="167">
        <f t="shared" ref="AU52:AU59" si="56">AT52*SUM(AL52:AO52)</f>
        <v>8</v>
      </c>
      <c r="AV52" s="168">
        <f t="shared" si="42"/>
        <v>8</v>
      </c>
      <c r="AW52" s="169" t="str">
        <f t="shared" ref="AW52:AW60" si="57">IF(AV52&gt;=$AZ$5,$AZ$4,IF(AV52&gt;=$BA$5,$BA$4,IF(AV52&gt;=$BB$5,$BB$4,$BC$4)))</f>
        <v>A</v>
      </c>
    </row>
    <row r="53" spans="1:49" x14ac:dyDescent="0.3">
      <c r="A53" s="146" t="s">
        <v>17</v>
      </c>
      <c r="B53" s="146" t="s">
        <v>16</v>
      </c>
      <c r="C53" s="146" t="s">
        <v>32</v>
      </c>
      <c r="D53" s="197" t="s">
        <v>175</v>
      </c>
      <c r="E53" s="198">
        <v>14</v>
      </c>
      <c r="F53" s="141" t="str">
        <f t="shared" si="18"/>
        <v>A-D-G-L</v>
      </c>
      <c r="G53" s="142" t="str">
        <f t="shared" si="49"/>
        <v>A</v>
      </c>
      <c r="H53" s="142" t="str">
        <f t="shared" si="50"/>
        <v>Blinde vlek</v>
      </c>
      <c r="I53" s="143">
        <f>SUM(J52:J55)</f>
        <v>8.7520599250936328</v>
      </c>
      <c r="J53" s="199">
        <v>0</v>
      </c>
      <c r="K53" s="199">
        <v>0</v>
      </c>
      <c r="L53" s="199">
        <v>0</v>
      </c>
      <c r="M53" s="127">
        <f t="shared" si="32"/>
        <v>0</v>
      </c>
      <c r="N53" s="143">
        <f>SUM(O52:O55)</f>
        <v>-5.9220021216254244</v>
      </c>
      <c r="O53" s="127">
        <f t="shared" si="19"/>
        <v>0</v>
      </c>
      <c r="P53" s="144">
        <f>IF(SUM(L52:L55)&gt;0,SUM(O52:O55)/SUM(L52:L55), "Blinde vlek")</f>
        <v>-2.0925375143815326</v>
      </c>
      <c r="Q53" s="145" t="str">
        <f t="shared" si="44"/>
        <v>Blinde vlek</v>
      </c>
      <c r="R53" s="127">
        <v>137.69999999999999</v>
      </c>
      <c r="S53" s="127">
        <v>0</v>
      </c>
      <c r="T53" s="127">
        <v>26150.799999999999</v>
      </c>
      <c r="U53" s="127">
        <v>393.70486527643408</v>
      </c>
      <c r="V53" s="145" t="str">
        <f t="shared" si="26"/>
        <v>Blinde vlek</v>
      </c>
      <c r="W53" s="145">
        <f t="shared" si="27"/>
        <v>1.5055174804458529E-2</v>
      </c>
      <c r="X53" s="145" t="str">
        <f t="shared" si="28"/>
        <v>Blinde vlek</v>
      </c>
      <c r="Y53" s="143">
        <f>SUM(Z52:Z55)</f>
        <v>8</v>
      </c>
      <c r="Z53" s="140"/>
      <c r="AA53" s="140"/>
      <c r="AB53" s="140"/>
      <c r="AC53" s="140">
        <v>9</v>
      </c>
      <c r="AD53" s="127">
        <f t="shared" si="23"/>
        <v>-9</v>
      </c>
      <c r="AE53" s="145" t="str">
        <f t="shared" si="45"/>
        <v>Blinde vlek</v>
      </c>
      <c r="AF53" s="127" t="str">
        <f t="shared" si="51"/>
        <v>Blinde vlek</v>
      </c>
      <c r="AG53" s="143">
        <f>SUM(AD52:AD55)</f>
        <v>-24</v>
      </c>
      <c r="AH53" s="127" t="str">
        <f t="shared" si="52"/>
        <v>A</v>
      </c>
      <c r="AI53" s="104" t="s">
        <v>32</v>
      </c>
      <c r="AJ53" s="102" t="str">
        <f t="shared" si="46"/>
        <v>Diest</v>
      </c>
      <c r="AK53" s="103">
        <v>1</v>
      </c>
      <c r="AL53" s="100">
        <f t="shared" si="47"/>
        <v>2</v>
      </c>
      <c r="AM53" s="100">
        <f t="shared" si="48"/>
        <v>2</v>
      </c>
      <c r="AN53" s="100">
        <f t="shared" si="34"/>
        <v>2</v>
      </c>
      <c r="AO53" s="100">
        <f t="shared" si="35"/>
        <v>2</v>
      </c>
      <c r="AP53" s="92">
        <f t="shared" si="54"/>
        <v>-9</v>
      </c>
      <c r="AQ53" s="92">
        <f t="shared" si="55"/>
        <v>-8</v>
      </c>
      <c r="AR53" s="92">
        <f t="shared" si="38"/>
        <v>9</v>
      </c>
      <c r="AS53" s="101">
        <f t="shared" si="39"/>
        <v>-1</v>
      </c>
      <c r="AT53" s="166">
        <f t="shared" si="40"/>
        <v>1</v>
      </c>
      <c r="AU53" s="167">
        <f t="shared" si="56"/>
        <v>8</v>
      </c>
      <c r="AV53" s="168">
        <f t="shared" si="42"/>
        <v>8</v>
      </c>
      <c r="AW53" s="169" t="str">
        <f t="shared" si="57"/>
        <v>A</v>
      </c>
    </row>
    <row r="54" spans="1:49" x14ac:dyDescent="0.3">
      <c r="A54" s="146" t="s">
        <v>17</v>
      </c>
      <c r="B54" s="146" t="s">
        <v>16</v>
      </c>
      <c r="C54" s="146" t="s">
        <v>32</v>
      </c>
      <c r="D54" s="197" t="s">
        <v>176</v>
      </c>
      <c r="E54" s="198">
        <v>3</v>
      </c>
      <c r="F54" s="141" t="str">
        <f t="shared" si="18"/>
        <v>A-D-G-L</v>
      </c>
      <c r="G54" s="142" t="str">
        <f t="shared" si="49"/>
        <v>A</v>
      </c>
      <c r="H54" s="142" t="str">
        <f t="shared" si="50"/>
        <v>A</v>
      </c>
      <c r="I54" s="143">
        <f>SUM(J52:J55)</f>
        <v>8.7520599250936328</v>
      </c>
      <c r="J54" s="199">
        <v>8.7520599250936328</v>
      </c>
      <c r="K54" s="199">
        <v>3.3294797687861277</v>
      </c>
      <c r="L54" s="199">
        <v>2.8300578034682085</v>
      </c>
      <c r="M54" s="127">
        <f t="shared" si="32"/>
        <v>-5.4225801563075056</v>
      </c>
      <c r="N54" s="143">
        <f>SUM(O52:O55)</f>
        <v>-5.9220021216254244</v>
      </c>
      <c r="O54" s="127">
        <f t="shared" si="19"/>
        <v>-5.9220021216254244</v>
      </c>
      <c r="P54" s="144">
        <f>IF(SUM(L52:L55)&gt;0,SUM(O52:O55)/SUM(L52:L55), "Blinde vlek")</f>
        <v>-2.0925375143815326</v>
      </c>
      <c r="Q54" s="145">
        <f t="shared" si="44"/>
        <v>-2.0925375143815326</v>
      </c>
      <c r="R54" s="127">
        <v>413</v>
      </c>
      <c r="S54" s="127">
        <v>3.3294797687861277</v>
      </c>
      <c r="T54" s="127">
        <v>26150.799999999999</v>
      </c>
      <c r="U54" s="127">
        <v>393.70486527643408</v>
      </c>
      <c r="V54" s="145">
        <f t="shared" si="26"/>
        <v>8.0616943554143537E-3</v>
      </c>
      <c r="W54" s="145">
        <f t="shared" si="27"/>
        <v>1.5055174804458529E-2</v>
      </c>
      <c r="X54" s="145" t="str">
        <f t="shared" si="28"/>
        <v>B</v>
      </c>
      <c r="Y54" s="143">
        <f>SUM(Z52:Z55)</f>
        <v>8</v>
      </c>
      <c r="Z54" s="140">
        <v>8</v>
      </c>
      <c r="AA54" s="140">
        <v>4</v>
      </c>
      <c r="AB54" s="140">
        <v>4</v>
      </c>
      <c r="AC54" s="140">
        <v>10</v>
      </c>
      <c r="AD54" s="127">
        <f t="shared" si="23"/>
        <v>-6</v>
      </c>
      <c r="AE54" s="145">
        <f t="shared" si="45"/>
        <v>-0.75</v>
      </c>
      <c r="AF54" s="127" t="str">
        <f t="shared" si="51"/>
        <v>A</v>
      </c>
      <c r="AG54" s="143">
        <f>SUM(AD52:AD55)</f>
        <v>-24</v>
      </c>
      <c r="AH54" s="127" t="str">
        <f t="shared" si="52"/>
        <v>A</v>
      </c>
      <c r="AI54" s="104" t="s">
        <v>32</v>
      </c>
      <c r="AJ54" s="102" t="str">
        <f t="shared" si="46"/>
        <v>Geel</v>
      </c>
      <c r="AK54" s="103">
        <v>1</v>
      </c>
      <c r="AL54" s="100">
        <f t="shared" si="47"/>
        <v>2</v>
      </c>
      <c r="AM54" s="100">
        <f t="shared" si="48"/>
        <v>2</v>
      </c>
      <c r="AN54" s="100">
        <f t="shared" si="34"/>
        <v>2</v>
      </c>
      <c r="AO54" s="100">
        <f t="shared" si="35"/>
        <v>2</v>
      </c>
      <c r="AP54" s="92">
        <f t="shared" si="54"/>
        <v>-11.922002121625425</v>
      </c>
      <c r="AQ54" s="92">
        <f t="shared" si="55"/>
        <v>-10.922002121625425</v>
      </c>
      <c r="AR54" s="92">
        <f t="shared" si="38"/>
        <v>14</v>
      </c>
      <c r="AS54" s="101">
        <f t="shared" si="39"/>
        <v>-0.85157158011610179</v>
      </c>
      <c r="AT54" s="166">
        <f t="shared" si="40"/>
        <v>1</v>
      </c>
      <c r="AU54" s="167">
        <f t="shared" si="56"/>
        <v>8</v>
      </c>
      <c r="AV54" s="168">
        <f t="shared" si="42"/>
        <v>8</v>
      </c>
      <c r="AW54" s="169" t="str">
        <f t="shared" si="57"/>
        <v>A</v>
      </c>
    </row>
    <row r="55" spans="1:49" x14ac:dyDescent="0.3">
      <c r="A55" s="146" t="s">
        <v>17</v>
      </c>
      <c r="B55" s="146" t="s">
        <v>16</v>
      </c>
      <c r="C55" s="146" t="s">
        <v>32</v>
      </c>
      <c r="D55" s="197" t="s">
        <v>177</v>
      </c>
      <c r="E55" s="198">
        <v>5</v>
      </c>
      <c r="F55" s="141" t="str">
        <f t="shared" si="18"/>
        <v>A-D-G-L</v>
      </c>
      <c r="G55" s="142" t="str">
        <f t="shared" si="49"/>
        <v>A</v>
      </c>
      <c r="H55" s="142" t="str">
        <f t="shared" si="50"/>
        <v>Blinde vlek</v>
      </c>
      <c r="I55" s="143">
        <f>SUM(J52:J55)</f>
        <v>8.7520599250936328</v>
      </c>
      <c r="J55" s="199">
        <v>0</v>
      </c>
      <c r="K55" s="199">
        <v>0</v>
      </c>
      <c r="L55" s="199">
        <v>0</v>
      </c>
      <c r="M55" s="127">
        <f t="shared" si="32"/>
        <v>0</v>
      </c>
      <c r="N55" s="143">
        <f>SUM(O52:O55)</f>
        <v>-5.9220021216254244</v>
      </c>
      <c r="O55" s="127">
        <f t="shared" si="19"/>
        <v>0</v>
      </c>
      <c r="P55" s="144">
        <f>IF(SUM(L52:L55)&gt;0,SUM(O52:O55)/SUM(L52:L55), "Blinde vlek")</f>
        <v>-2.0925375143815326</v>
      </c>
      <c r="Q55" s="145" t="str">
        <f t="shared" si="44"/>
        <v>Blinde vlek</v>
      </c>
      <c r="R55" s="127">
        <v>423</v>
      </c>
      <c r="S55" s="127">
        <v>0</v>
      </c>
      <c r="T55" s="127">
        <v>26150.799999999999</v>
      </c>
      <c r="U55" s="127">
        <v>393.70486527643408</v>
      </c>
      <c r="V55" s="145" t="str">
        <f t="shared" si="26"/>
        <v>Blinde vlek</v>
      </c>
      <c r="W55" s="145">
        <f t="shared" si="27"/>
        <v>1.5055174804458529E-2</v>
      </c>
      <c r="X55" s="145" t="str">
        <f t="shared" si="28"/>
        <v>Blinde vlek</v>
      </c>
      <c r="Y55" s="143">
        <f>SUM(Z52:Z55)</f>
        <v>8</v>
      </c>
      <c r="Z55" s="140"/>
      <c r="AA55" s="140"/>
      <c r="AB55" s="140"/>
      <c r="AC55" s="140">
        <v>4</v>
      </c>
      <c r="AD55" s="127">
        <f t="shared" si="23"/>
        <v>-4</v>
      </c>
      <c r="AE55" s="145" t="str">
        <f t="shared" si="45"/>
        <v>Blinde vlek</v>
      </c>
      <c r="AF55" s="127" t="str">
        <f t="shared" si="51"/>
        <v>Blinde vlek</v>
      </c>
      <c r="AG55" s="143">
        <f>SUM(AD52:AD55)</f>
        <v>-24</v>
      </c>
      <c r="AH55" s="127" t="str">
        <f t="shared" si="52"/>
        <v>A</v>
      </c>
      <c r="AI55" s="104" t="s">
        <v>32</v>
      </c>
      <c r="AJ55" s="102" t="str">
        <f t="shared" si="46"/>
        <v>Lier</v>
      </c>
      <c r="AK55" s="103">
        <v>1</v>
      </c>
      <c r="AL55" s="100">
        <f t="shared" si="47"/>
        <v>2</v>
      </c>
      <c r="AM55" s="100">
        <f t="shared" si="48"/>
        <v>2</v>
      </c>
      <c r="AN55" s="100">
        <f t="shared" si="34"/>
        <v>2</v>
      </c>
      <c r="AO55" s="100">
        <f t="shared" si="35"/>
        <v>2</v>
      </c>
      <c r="AP55" s="92">
        <f t="shared" si="54"/>
        <v>-4</v>
      </c>
      <c r="AQ55" s="92">
        <f t="shared" si="55"/>
        <v>-3</v>
      </c>
      <c r="AR55" s="92">
        <f t="shared" si="38"/>
        <v>4</v>
      </c>
      <c r="AS55" s="101">
        <f t="shared" si="39"/>
        <v>-1</v>
      </c>
      <c r="AT55" s="166">
        <f t="shared" si="40"/>
        <v>1</v>
      </c>
      <c r="AU55" s="167">
        <f t="shared" si="56"/>
        <v>8</v>
      </c>
      <c r="AV55" s="168">
        <f t="shared" si="42"/>
        <v>8</v>
      </c>
      <c r="AW55" s="169" t="str">
        <f t="shared" si="57"/>
        <v>A</v>
      </c>
    </row>
    <row r="56" spans="1:49" x14ac:dyDescent="0.3">
      <c r="A56" s="146" t="s">
        <v>18</v>
      </c>
      <c r="B56" s="146" t="s">
        <v>12</v>
      </c>
      <c r="C56" s="146" t="s">
        <v>33</v>
      </c>
      <c r="D56" s="197" t="s">
        <v>174</v>
      </c>
      <c r="E56" s="198">
        <v>11</v>
      </c>
      <c r="F56" s="141" t="str">
        <f t="shared" si="18"/>
        <v>A-D-G-L</v>
      </c>
      <c r="G56" s="142" t="str">
        <f t="shared" si="49"/>
        <v>B</v>
      </c>
      <c r="H56" s="142" t="str">
        <f t="shared" si="50"/>
        <v>B</v>
      </c>
      <c r="I56" s="143">
        <f>SUM(J56:J59)</f>
        <v>78.621984180830992</v>
      </c>
      <c r="J56" s="199">
        <v>26.165186500888105</v>
      </c>
      <c r="K56" s="199">
        <v>33.246268656716417</v>
      </c>
      <c r="L56" s="199">
        <v>28.259328358208954</v>
      </c>
      <c r="M56" s="127">
        <f t="shared" si="32"/>
        <v>7.0810821558283124</v>
      </c>
      <c r="N56" s="143">
        <f>SUM(O56:O59)</f>
        <v>-6.7592131805400939</v>
      </c>
      <c r="O56" s="127">
        <f t="shared" si="19"/>
        <v>2.0941418573208495</v>
      </c>
      <c r="P56" s="144">
        <f>IF(SUM(L56:L59)&gt;0,SUM(O56:O59)/SUM(L56:L59), "Blinde vlek")</f>
        <v>-9.4057230001786785E-2</v>
      </c>
      <c r="Q56" s="145">
        <f t="shared" si="44"/>
        <v>7.4104445469332231E-2</v>
      </c>
      <c r="R56" s="127">
        <v>165</v>
      </c>
      <c r="S56" s="127">
        <v>33.246268656716417</v>
      </c>
      <c r="T56" s="127">
        <v>26150.799999999999</v>
      </c>
      <c r="U56" s="127">
        <v>1091.6483712552804</v>
      </c>
      <c r="V56" s="145">
        <f t="shared" si="26"/>
        <v>0.20149253731343283</v>
      </c>
      <c r="W56" s="145">
        <f t="shared" si="27"/>
        <v>4.1744358537990439E-2</v>
      </c>
      <c r="X56" s="145" t="str">
        <f t="shared" si="28"/>
        <v>C</v>
      </c>
      <c r="Y56" s="143">
        <f>SUM(Z56:Z59)</f>
        <v>68</v>
      </c>
      <c r="Z56" s="140">
        <v>23</v>
      </c>
      <c r="AA56" s="140">
        <v>7</v>
      </c>
      <c r="AB56" s="140">
        <v>16</v>
      </c>
      <c r="AC56" s="140">
        <v>7</v>
      </c>
      <c r="AD56" s="127">
        <f t="shared" si="23"/>
        <v>9</v>
      </c>
      <c r="AE56" s="145">
        <f t="shared" si="45"/>
        <v>0.39130434782608697</v>
      </c>
      <c r="AF56" s="127" t="str">
        <f t="shared" si="51"/>
        <v>C</v>
      </c>
      <c r="AG56" s="143">
        <f>SUM(AD56:AD59)</f>
        <v>4</v>
      </c>
      <c r="AH56" s="127" t="str">
        <f t="shared" si="52"/>
        <v>B</v>
      </c>
      <c r="AI56" s="104" t="s">
        <v>33</v>
      </c>
      <c r="AJ56" s="102" t="str">
        <f t="shared" si="46"/>
        <v>Aarschot</v>
      </c>
      <c r="AK56" s="103">
        <v>1</v>
      </c>
      <c r="AL56" s="100">
        <f t="shared" si="47"/>
        <v>1</v>
      </c>
      <c r="AM56" s="100">
        <f t="shared" si="48"/>
        <v>1</v>
      </c>
      <c r="AN56" s="100">
        <f t="shared" si="34"/>
        <v>0</v>
      </c>
      <c r="AO56" s="100">
        <f t="shared" si="35"/>
        <v>1</v>
      </c>
      <c r="AP56" s="92">
        <f t="shared" si="54"/>
        <v>11.094141857320849</v>
      </c>
      <c r="AQ56" s="92">
        <f t="shared" si="55"/>
        <v>12.094141857320849</v>
      </c>
      <c r="AR56" s="92">
        <f t="shared" si="38"/>
        <v>14</v>
      </c>
      <c r="AS56" s="101">
        <f t="shared" si="39"/>
        <v>0.79243870409434636</v>
      </c>
      <c r="AT56" s="175">
        <f t="shared" ref="AT56:AT59" si="58">AK56</f>
        <v>1</v>
      </c>
      <c r="AU56" s="167">
        <f t="shared" si="56"/>
        <v>3</v>
      </c>
      <c r="AV56" s="168">
        <f t="shared" si="42"/>
        <v>3</v>
      </c>
      <c r="AW56" s="169" t="str">
        <f t="shared" si="57"/>
        <v>C</v>
      </c>
    </row>
    <row r="57" spans="1:49" x14ac:dyDescent="0.3">
      <c r="A57" s="146" t="s">
        <v>18</v>
      </c>
      <c r="B57" s="146" t="s">
        <v>12</v>
      </c>
      <c r="C57" s="146" t="s">
        <v>33</v>
      </c>
      <c r="D57" s="197" t="s">
        <v>175</v>
      </c>
      <c r="E57" s="198">
        <v>14</v>
      </c>
      <c r="F57" s="141" t="str">
        <f t="shared" si="18"/>
        <v>A-D-G-L</v>
      </c>
      <c r="G57" s="142" t="str">
        <f t="shared" si="49"/>
        <v>B</v>
      </c>
      <c r="H57" s="142" t="str">
        <f t="shared" si="50"/>
        <v>Blinde vlek</v>
      </c>
      <c r="I57" s="143">
        <f>SUM(J56:J59)</f>
        <v>78.621984180830992</v>
      </c>
      <c r="J57" s="199">
        <v>0</v>
      </c>
      <c r="K57" s="199">
        <v>0</v>
      </c>
      <c r="L57" s="199">
        <v>0</v>
      </c>
      <c r="M57" s="127">
        <f t="shared" si="32"/>
        <v>0</v>
      </c>
      <c r="N57" s="143">
        <f>SUM(O56:O59)</f>
        <v>-6.7592131805400939</v>
      </c>
      <c r="O57" s="127">
        <f t="shared" si="19"/>
        <v>0</v>
      </c>
      <c r="P57" s="144">
        <f>IF(SUM(L56:L59)&gt;0,SUM(O56:O59)/SUM(L56:L59), "Blinde vlek")</f>
        <v>-9.4057230001786785E-2</v>
      </c>
      <c r="Q57" s="145" t="str">
        <f t="shared" si="44"/>
        <v>Blinde vlek</v>
      </c>
      <c r="R57" s="127">
        <v>137.69999999999999</v>
      </c>
      <c r="S57" s="127">
        <v>0</v>
      </c>
      <c r="T57" s="127">
        <v>26150.799999999999</v>
      </c>
      <c r="U57" s="127">
        <v>1091.6483712552804</v>
      </c>
      <c r="V57" s="145" t="str">
        <f t="shared" si="26"/>
        <v>Blinde vlek</v>
      </c>
      <c r="W57" s="145">
        <f t="shared" si="27"/>
        <v>4.1744358537990439E-2</v>
      </c>
      <c r="X57" s="145" t="str">
        <f t="shared" si="28"/>
        <v>Blinde vlek</v>
      </c>
      <c r="Y57" s="143">
        <f>SUM(Z56:Z59)</f>
        <v>68</v>
      </c>
      <c r="Z57" s="140"/>
      <c r="AA57" s="140"/>
      <c r="AB57" s="140"/>
      <c r="AC57" s="140">
        <v>9</v>
      </c>
      <c r="AD57" s="127">
        <f t="shared" si="23"/>
        <v>-9</v>
      </c>
      <c r="AE57" s="145" t="str">
        <f t="shared" si="45"/>
        <v>Blinde vlek</v>
      </c>
      <c r="AF57" s="127" t="str">
        <f t="shared" si="51"/>
        <v>Blinde vlek</v>
      </c>
      <c r="AG57" s="143">
        <f>SUM(AD56:AD59)</f>
        <v>4</v>
      </c>
      <c r="AH57" s="127" t="str">
        <f t="shared" si="52"/>
        <v>B</v>
      </c>
      <c r="AI57" s="104" t="s">
        <v>33</v>
      </c>
      <c r="AJ57" s="102" t="str">
        <f t="shared" si="46"/>
        <v>Diest</v>
      </c>
      <c r="AK57" s="103">
        <v>1</v>
      </c>
      <c r="AL57" s="100">
        <f t="shared" si="47"/>
        <v>2</v>
      </c>
      <c r="AM57" s="100">
        <f t="shared" si="48"/>
        <v>1</v>
      </c>
      <c r="AN57" s="100">
        <f t="shared" si="34"/>
        <v>2</v>
      </c>
      <c r="AO57" s="100">
        <f t="shared" si="35"/>
        <v>1</v>
      </c>
      <c r="AP57" s="92">
        <f t="shared" si="54"/>
        <v>-9</v>
      </c>
      <c r="AQ57" s="92">
        <f t="shared" si="55"/>
        <v>-8</v>
      </c>
      <c r="AR57" s="92">
        <f t="shared" si="38"/>
        <v>9</v>
      </c>
      <c r="AS57" s="101">
        <f t="shared" si="39"/>
        <v>-1</v>
      </c>
      <c r="AT57" s="175">
        <f t="shared" si="58"/>
        <v>1</v>
      </c>
      <c r="AU57" s="167">
        <f t="shared" si="56"/>
        <v>6</v>
      </c>
      <c r="AV57" s="168">
        <f t="shared" si="42"/>
        <v>6</v>
      </c>
      <c r="AW57" s="169" t="str">
        <f t="shared" si="57"/>
        <v>A</v>
      </c>
    </row>
    <row r="58" spans="1:49" x14ac:dyDescent="0.3">
      <c r="A58" s="146" t="s">
        <v>18</v>
      </c>
      <c r="B58" s="146" t="s">
        <v>12</v>
      </c>
      <c r="C58" s="146" t="s">
        <v>33</v>
      </c>
      <c r="D58" s="197" t="s">
        <v>176</v>
      </c>
      <c r="E58" s="198">
        <v>3</v>
      </c>
      <c r="F58" s="141" t="str">
        <f t="shared" si="18"/>
        <v>A-D-G-L</v>
      </c>
      <c r="G58" s="142" t="str">
        <f t="shared" si="49"/>
        <v>B</v>
      </c>
      <c r="H58" s="142" t="str">
        <f t="shared" si="50"/>
        <v>B</v>
      </c>
      <c r="I58" s="143">
        <f>SUM(J56:J59)</f>
        <v>78.621984180830992</v>
      </c>
      <c r="J58" s="199">
        <v>19.760299625468168</v>
      </c>
      <c r="K58" s="199">
        <v>22.829268292682933</v>
      </c>
      <c r="L58" s="199">
        <v>19.404878048780493</v>
      </c>
      <c r="M58" s="127">
        <f t="shared" si="32"/>
        <v>3.0689686672147651</v>
      </c>
      <c r="N58" s="143">
        <f>SUM(O56:O59)</f>
        <v>-6.7592131805400939</v>
      </c>
      <c r="O58" s="127">
        <f t="shared" si="19"/>
        <v>-0.35542157668767516</v>
      </c>
      <c r="P58" s="144">
        <f>IF(SUM(L56:L59)&gt;0,SUM(O56:O59)/SUM(L56:L59), "Blinde vlek")</f>
        <v>-9.4057230001786785E-2</v>
      </c>
      <c r="Q58" s="145">
        <f t="shared" si="44"/>
        <v>-1.8316094324025489E-2</v>
      </c>
      <c r="R58" s="127">
        <v>413</v>
      </c>
      <c r="S58" s="127">
        <v>22.829268292682933</v>
      </c>
      <c r="T58" s="127">
        <v>26150.799999999999</v>
      </c>
      <c r="U58" s="127">
        <v>1091.6483712552804</v>
      </c>
      <c r="V58" s="145">
        <f t="shared" si="26"/>
        <v>5.5276678674777077E-2</v>
      </c>
      <c r="W58" s="145">
        <f t="shared" si="27"/>
        <v>4.1744358537990439E-2</v>
      </c>
      <c r="X58" s="145" t="str">
        <f t="shared" si="28"/>
        <v>B</v>
      </c>
      <c r="Y58" s="143">
        <f>SUM(Z56:Z59)</f>
        <v>68</v>
      </c>
      <c r="Z58" s="140">
        <v>16</v>
      </c>
      <c r="AA58" s="140">
        <v>8</v>
      </c>
      <c r="AB58" s="140">
        <v>8</v>
      </c>
      <c r="AC58" s="140">
        <v>10</v>
      </c>
      <c r="AD58" s="127">
        <f t="shared" si="23"/>
        <v>-2</v>
      </c>
      <c r="AE58" s="145">
        <f t="shared" si="45"/>
        <v>-0.125</v>
      </c>
      <c r="AF58" s="127" t="str">
        <f t="shared" si="51"/>
        <v>B</v>
      </c>
      <c r="AG58" s="143">
        <f>SUM(AD56:AD59)</f>
        <v>4</v>
      </c>
      <c r="AH58" s="127" t="str">
        <f t="shared" si="52"/>
        <v>B</v>
      </c>
      <c r="AI58" s="104" t="s">
        <v>33</v>
      </c>
      <c r="AJ58" s="102" t="str">
        <f t="shared" si="46"/>
        <v>Geel</v>
      </c>
      <c r="AK58" s="103">
        <v>1</v>
      </c>
      <c r="AL58" s="100">
        <f t="shared" si="47"/>
        <v>1</v>
      </c>
      <c r="AM58" s="100">
        <f t="shared" si="48"/>
        <v>1</v>
      </c>
      <c r="AN58" s="100">
        <f t="shared" si="34"/>
        <v>1</v>
      </c>
      <c r="AO58" s="100">
        <f t="shared" si="35"/>
        <v>1</v>
      </c>
      <c r="AP58" s="92">
        <f t="shared" si="54"/>
        <v>-2.3554215766876752</v>
      </c>
      <c r="AQ58" s="92">
        <f t="shared" si="55"/>
        <v>-1.3554215766876752</v>
      </c>
      <c r="AR58" s="92">
        <f t="shared" si="38"/>
        <v>18</v>
      </c>
      <c r="AS58" s="101">
        <f t="shared" si="39"/>
        <v>-0.13085675426042639</v>
      </c>
      <c r="AT58" s="175">
        <f t="shared" si="58"/>
        <v>1</v>
      </c>
      <c r="AU58" s="167">
        <f t="shared" si="56"/>
        <v>4</v>
      </c>
      <c r="AV58" s="168">
        <f t="shared" si="42"/>
        <v>4</v>
      </c>
      <c r="AW58" s="169" t="str">
        <f t="shared" si="57"/>
        <v>B</v>
      </c>
    </row>
    <row r="59" spans="1:49" x14ac:dyDescent="0.3">
      <c r="A59" s="146" t="s">
        <v>18</v>
      </c>
      <c r="B59" s="146" t="s">
        <v>12</v>
      </c>
      <c r="C59" s="146" t="s">
        <v>33</v>
      </c>
      <c r="D59" s="197" t="s">
        <v>177</v>
      </c>
      <c r="E59" s="198">
        <v>5</v>
      </c>
      <c r="F59" s="141" t="str">
        <f t="shared" si="18"/>
        <v>A-D-G-L</v>
      </c>
      <c r="G59" s="142" t="str">
        <f t="shared" si="49"/>
        <v>B</v>
      </c>
      <c r="H59" s="142" t="str">
        <f t="shared" si="50"/>
        <v>A</v>
      </c>
      <c r="I59" s="143">
        <f>SUM(J56:J59)</f>
        <v>78.621984180830992</v>
      </c>
      <c r="J59" s="199">
        <v>32.696498054474709</v>
      </c>
      <c r="K59" s="199">
        <v>28.468899521531107</v>
      </c>
      <c r="L59" s="199">
        <v>24.198564593301441</v>
      </c>
      <c r="M59" s="127">
        <f t="shared" si="32"/>
        <v>-4.2275985329436025</v>
      </c>
      <c r="N59" s="143">
        <f>SUM(O56:O59)</f>
        <v>-6.7592131805400939</v>
      </c>
      <c r="O59" s="127">
        <f t="shared" si="19"/>
        <v>-8.4979334611732682</v>
      </c>
      <c r="P59" s="144">
        <f>IF(SUM(L56:L59)&gt;0,SUM(O56:O59)/SUM(L56:L59), "Blinde vlek")</f>
        <v>-9.4057230001786785E-2</v>
      </c>
      <c r="Q59" s="145">
        <f t="shared" si="44"/>
        <v>-0.3511751049698888</v>
      </c>
      <c r="R59" s="127">
        <v>423</v>
      </c>
      <c r="S59" s="127">
        <v>28.468899521531107</v>
      </c>
      <c r="T59" s="127">
        <v>26150.799999999999</v>
      </c>
      <c r="U59" s="127">
        <v>1091.6483712552804</v>
      </c>
      <c r="V59" s="145">
        <f t="shared" si="26"/>
        <v>6.7302362935061713E-2</v>
      </c>
      <c r="W59" s="145">
        <f t="shared" si="27"/>
        <v>4.1744358537990439E-2</v>
      </c>
      <c r="X59" s="145" t="str">
        <f t="shared" si="28"/>
        <v>B</v>
      </c>
      <c r="Y59" s="143">
        <f>SUM(Z56:Z59)</f>
        <v>68</v>
      </c>
      <c r="Z59" s="140">
        <v>29</v>
      </c>
      <c r="AA59" s="140">
        <v>6</v>
      </c>
      <c r="AB59" s="140">
        <v>23</v>
      </c>
      <c r="AC59" s="140">
        <v>17</v>
      </c>
      <c r="AD59" s="127">
        <f t="shared" si="23"/>
        <v>6</v>
      </c>
      <c r="AE59" s="145">
        <f t="shared" si="45"/>
        <v>0.20689655172413793</v>
      </c>
      <c r="AF59" s="127" t="str">
        <f t="shared" si="51"/>
        <v>C</v>
      </c>
      <c r="AG59" s="143">
        <f>SUM(AD56:AD59)</f>
        <v>4</v>
      </c>
      <c r="AH59" s="127" t="str">
        <f t="shared" si="52"/>
        <v>B</v>
      </c>
      <c r="AI59" s="104" t="s">
        <v>33</v>
      </c>
      <c r="AJ59" s="102" t="str">
        <f t="shared" ref="AJ59:AJ84" si="59">D59</f>
        <v>Lier</v>
      </c>
      <c r="AK59" s="103">
        <v>1</v>
      </c>
      <c r="AL59" s="100">
        <f t="shared" ref="AL59:AL84" si="60">IF(H59= "A",2,IF(H59 = "Blinde vlek",2,IF(H59 = "B",1,0)))</f>
        <v>2</v>
      </c>
      <c r="AM59" s="100">
        <f t="shared" ref="AM59:AM84" si="61">IF(G59= "A",2,IF(G59 = "Blinde vlek",2,IF(G59 = "B",1,0)))</f>
        <v>1</v>
      </c>
      <c r="AN59" s="100">
        <f t="shared" si="34"/>
        <v>0</v>
      </c>
      <c r="AO59" s="100">
        <f t="shared" si="35"/>
        <v>1</v>
      </c>
      <c r="AP59" s="92">
        <f t="shared" si="54"/>
        <v>-2.4979334611732682</v>
      </c>
      <c r="AQ59" s="92">
        <f t="shared" si="55"/>
        <v>-1.4979334611732682</v>
      </c>
      <c r="AR59" s="92">
        <f t="shared" si="38"/>
        <v>23</v>
      </c>
      <c r="AS59" s="101">
        <f t="shared" si="39"/>
        <v>-0.10860580265970732</v>
      </c>
      <c r="AT59" s="175">
        <f t="shared" si="58"/>
        <v>1</v>
      </c>
      <c r="AU59" s="167">
        <f t="shared" si="56"/>
        <v>4</v>
      </c>
      <c r="AV59" s="168">
        <f t="shared" si="42"/>
        <v>4</v>
      </c>
      <c r="AW59" s="169" t="str">
        <f t="shared" si="57"/>
        <v>B</v>
      </c>
    </row>
    <row r="60" spans="1:49" x14ac:dyDescent="0.3">
      <c r="A60" s="149" t="s">
        <v>18</v>
      </c>
      <c r="B60" s="149" t="s">
        <v>13</v>
      </c>
      <c r="C60" s="149" t="s">
        <v>34</v>
      </c>
      <c r="D60" s="197" t="s">
        <v>174</v>
      </c>
      <c r="E60" s="198">
        <v>11</v>
      </c>
      <c r="F60" s="141" t="str">
        <f t="shared" ref="F60:F95" si="62">F$5</f>
        <v>A-D-G-L</v>
      </c>
      <c r="G60" s="142" t="str">
        <f t="shared" si="49"/>
        <v>Blinde vlek</v>
      </c>
      <c r="H60" s="142" t="str">
        <f t="shared" si="50"/>
        <v>Blinde vlek</v>
      </c>
      <c r="I60" s="143">
        <f>SUM(J60:J63)</f>
        <v>3.4689165186500892</v>
      </c>
      <c r="J60" s="199">
        <v>3.4689165186500892</v>
      </c>
      <c r="K60" s="199">
        <v>4.9253731343283578</v>
      </c>
      <c r="L60" s="199">
        <v>4.1865671641791042</v>
      </c>
      <c r="M60" s="127">
        <f t="shared" si="32"/>
        <v>1.4564566156782686</v>
      </c>
      <c r="N60" s="143">
        <f>SUM(O60:O63)</f>
        <v>0.71765064552901503</v>
      </c>
      <c r="O60" s="127">
        <f t="shared" ref="O60:O95" si="63">L60-J60</f>
        <v>0.71765064552901503</v>
      </c>
      <c r="P60" s="144">
        <f>IF(SUM(L60:L63)&gt;0,SUM(O60:O63)/SUM(L60:L63), "Blinde vlek")</f>
        <v>0.1714174447431159</v>
      </c>
      <c r="Q60" s="145">
        <f t="shared" si="44"/>
        <v>0.1714174447431159</v>
      </c>
      <c r="R60" s="127">
        <v>165</v>
      </c>
      <c r="S60" s="127">
        <v>4.9253731343283578</v>
      </c>
      <c r="T60" s="127">
        <v>26150.799999999999</v>
      </c>
      <c r="U60" s="127">
        <v>89.604422359812759</v>
      </c>
      <c r="V60" s="145">
        <f t="shared" si="26"/>
        <v>2.9850746268656712E-2</v>
      </c>
      <c r="W60" s="145">
        <f t="shared" si="27"/>
        <v>3.4264505238773865E-3</v>
      </c>
      <c r="X60" s="145" t="str">
        <f t="shared" si="28"/>
        <v>C</v>
      </c>
      <c r="Y60" s="143">
        <f>SUM(Z60:Z63)</f>
        <v>3</v>
      </c>
      <c r="Z60" s="140">
        <v>3</v>
      </c>
      <c r="AA60" s="140">
        <v>1</v>
      </c>
      <c r="AB60" s="140">
        <v>2</v>
      </c>
      <c r="AC60" s="140"/>
      <c r="AD60" s="127">
        <f t="shared" ref="AD60:AD95" si="64">AB60-AC60</f>
        <v>2</v>
      </c>
      <c r="AE60" s="145">
        <f t="shared" si="45"/>
        <v>0.66666666666666663</v>
      </c>
      <c r="AF60" s="127" t="str">
        <f t="shared" si="51"/>
        <v>C</v>
      </c>
      <c r="AG60" s="143">
        <f>SUM(AD60:AD63)</f>
        <v>-5</v>
      </c>
      <c r="AH60" s="127" t="str">
        <f t="shared" si="52"/>
        <v>A</v>
      </c>
      <c r="AI60" s="107" t="s">
        <v>34</v>
      </c>
      <c r="AJ60" s="102" t="str">
        <f t="shared" si="59"/>
        <v>Aarschot</v>
      </c>
      <c r="AK60" s="103">
        <v>1</v>
      </c>
      <c r="AL60" s="100">
        <f t="shared" si="60"/>
        <v>2</v>
      </c>
      <c r="AM60" s="100">
        <f t="shared" si="61"/>
        <v>2</v>
      </c>
      <c r="AN60" s="100">
        <f t="shared" si="34"/>
        <v>0</v>
      </c>
      <c r="AO60" s="100">
        <f t="shared" si="35"/>
        <v>2</v>
      </c>
      <c r="AP60" s="228">
        <f>N60+AG60</f>
        <v>-4.282349354470985</v>
      </c>
      <c r="AQ60" s="228">
        <f>SUM(AK60:AK63)+AP60</f>
        <v>-0.28234935447098497</v>
      </c>
      <c r="AR60" s="228">
        <f>SUM(AA60:AA63,AC60:AC63)</f>
        <v>8</v>
      </c>
      <c r="AS60" s="231">
        <f>IF(AR60&gt;0,AP60/AR60,"Geen noden")</f>
        <v>-0.53529366930887312</v>
      </c>
      <c r="AT60" s="234">
        <f>SUM(AK60:AK63)</f>
        <v>4</v>
      </c>
      <c r="AU60" s="237">
        <f>AT60*$AZ$10*(AM60+AO60)</f>
        <v>32</v>
      </c>
      <c r="AV60" s="240">
        <f>IF(AT60&gt;0,AU60/SUM(AK60:AK63),0)</f>
        <v>8</v>
      </c>
      <c r="AW60" s="225" t="str">
        <f t="shared" si="57"/>
        <v>A</v>
      </c>
    </row>
    <row r="61" spans="1:49" x14ac:dyDescent="0.3">
      <c r="A61" s="149" t="s">
        <v>18</v>
      </c>
      <c r="B61" s="149" t="s">
        <v>13</v>
      </c>
      <c r="C61" s="149" t="s">
        <v>34</v>
      </c>
      <c r="D61" s="197" t="s">
        <v>175</v>
      </c>
      <c r="E61" s="198">
        <v>14</v>
      </c>
      <c r="F61" s="141" t="str">
        <f t="shared" si="62"/>
        <v>A-D-G-L</v>
      </c>
      <c r="G61" s="142" t="str">
        <f t="shared" si="49"/>
        <v>Blinde vlek</v>
      </c>
      <c r="H61" s="142" t="str">
        <f t="shared" si="50"/>
        <v>Blinde vlek</v>
      </c>
      <c r="I61" s="143">
        <f>SUM(J60:J63)</f>
        <v>3.4689165186500892</v>
      </c>
      <c r="J61" s="199">
        <v>0</v>
      </c>
      <c r="K61" s="199">
        <v>0</v>
      </c>
      <c r="L61" s="199">
        <v>0</v>
      </c>
      <c r="M61" s="127">
        <f t="shared" si="32"/>
        <v>0</v>
      </c>
      <c r="N61" s="143">
        <f>SUM(O60:O63)</f>
        <v>0.71765064552901503</v>
      </c>
      <c r="O61" s="127">
        <f t="shared" si="63"/>
        <v>0</v>
      </c>
      <c r="P61" s="144">
        <f>IF(SUM(L60:L63)&gt;0,SUM(O60:O63)/SUM(L60:L63), "Blinde vlek")</f>
        <v>0.1714174447431159</v>
      </c>
      <c r="Q61" s="145" t="str">
        <f t="shared" si="44"/>
        <v>Blinde vlek</v>
      </c>
      <c r="R61" s="127">
        <v>137.69999999999999</v>
      </c>
      <c r="S61" s="127">
        <v>0</v>
      </c>
      <c r="T61" s="127">
        <v>26150.799999999999</v>
      </c>
      <c r="U61" s="127">
        <v>89.604422359812759</v>
      </c>
      <c r="V61" s="145" t="str">
        <f t="shared" si="26"/>
        <v>Blinde vlek</v>
      </c>
      <c r="W61" s="145">
        <f t="shared" si="27"/>
        <v>3.4264505238773865E-3</v>
      </c>
      <c r="X61" s="145" t="str">
        <f t="shared" si="28"/>
        <v>Blinde vlek</v>
      </c>
      <c r="Y61" s="143">
        <f>SUM(Z60:Z63)</f>
        <v>3</v>
      </c>
      <c r="Z61" s="140"/>
      <c r="AA61" s="140"/>
      <c r="AB61" s="140"/>
      <c r="AC61" s="140">
        <v>4</v>
      </c>
      <c r="AD61" s="127">
        <f t="shared" si="64"/>
        <v>-4</v>
      </c>
      <c r="AE61" s="145" t="str">
        <f t="shared" si="45"/>
        <v>Blinde vlek</v>
      </c>
      <c r="AF61" s="127" t="str">
        <f t="shared" si="51"/>
        <v>Blinde vlek</v>
      </c>
      <c r="AG61" s="143">
        <f>SUM(AD60:AD63)</f>
        <v>-5</v>
      </c>
      <c r="AH61" s="127" t="str">
        <f t="shared" si="52"/>
        <v>A</v>
      </c>
      <c r="AI61" s="107" t="s">
        <v>34</v>
      </c>
      <c r="AJ61" s="102" t="str">
        <f t="shared" si="59"/>
        <v>Diest</v>
      </c>
      <c r="AK61" s="103">
        <v>1</v>
      </c>
      <c r="AL61" s="100">
        <f t="shared" si="60"/>
        <v>2</v>
      </c>
      <c r="AM61" s="100">
        <f t="shared" si="61"/>
        <v>2</v>
      </c>
      <c r="AN61" s="100">
        <f t="shared" si="34"/>
        <v>2</v>
      </c>
      <c r="AO61" s="100">
        <f t="shared" si="35"/>
        <v>2</v>
      </c>
      <c r="AP61" s="229"/>
      <c r="AQ61" s="229"/>
      <c r="AR61" s="229"/>
      <c r="AS61" s="232"/>
      <c r="AT61" s="235"/>
      <c r="AU61" s="238"/>
      <c r="AV61" s="241"/>
      <c r="AW61" s="226"/>
    </row>
    <row r="62" spans="1:49" x14ac:dyDescent="0.3">
      <c r="A62" s="149" t="s">
        <v>18</v>
      </c>
      <c r="B62" s="149" t="s">
        <v>13</v>
      </c>
      <c r="C62" s="149" t="s">
        <v>34</v>
      </c>
      <c r="D62" s="197" t="s">
        <v>176</v>
      </c>
      <c r="E62" s="198">
        <v>3</v>
      </c>
      <c r="F62" s="141" t="str">
        <f t="shared" si="62"/>
        <v>A-D-G-L</v>
      </c>
      <c r="G62" s="142" t="str">
        <f t="shared" si="49"/>
        <v>Blinde vlek</v>
      </c>
      <c r="H62" s="142" t="str">
        <f t="shared" si="50"/>
        <v>Blinde vlek</v>
      </c>
      <c r="I62" s="143">
        <f>SUM(J60:J63)</f>
        <v>3.4689165186500892</v>
      </c>
      <c r="J62" s="199">
        <v>0</v>
      </c>
      <c r="K62" s="199">
        <v>0</v>
      </c>
      <c r="L62" s="199">
        <v>0</v>
      </c>
      <c r="M62" s="127">
        <f t="shared" si="32"/>
        <v>0</v>
      </c>
      <c r="N62" s="143">
        <f>SUM(O60:O63)</f>
        <v>0.71765064552901503</v>
      </c>
      <c r="O62" s="127">
        <f t="shared" si="63"/>
        <v>0</v>
      </c>
      <c r="P62" s="144">
        <f>IF(SUM(L60:L63)&gt;0,SUM(O60:O63)/SUM(L60:L63), "Blinde vlek")</f>
        <v>0.1714174447431159</v>
      </c>
      <c r="Q62" s="145" t="str">
        <f t="shared" si="44"/>
        <v>Blinde vlek</v>
      </c>
      <c r="R62" s="127">
        <v>413</v>
      </c>
      <c r="S62" s="127">
        <v>0</v>
      </c>
      <c r="T62" s="127">
        <v>26150.799999999999</v>
      </c>
      <c r="U62" s="127">
        <v>89.604422359812759</v>
      </c>
      <c r="V62" s="145" t="str">
        <f t="shared" si="26"/>
        <v>Blinde vlek</v>
      </c>
      <c r="W62" s="145">
        <f t="shared" si="27"/>
        <v>3.4264505238773865E-3</v>
      </c>
      <c r="X62" s="145" t="str">
        <f t="shared" si="28"/>
        <v>Blinde vlek</v>
      </c>
      <c r="Y62" s="143">
        <f>SUM(Z60:Z63)</f>
        <v>3</v>
      </c>
      <c r="Z62" s="140"/>
      <c r="AA62" s="140"/>
      <c r="AB62" s="140"/>
      <c r="AC62" s="140">
        <v>3</v>
      </c>
      <c r="AD62" s="127">
        <f t="shared" si="64"/>
        <v>-3</v>
      </c>
      <c r="AE62" s="145" t="str">
        <f t="shared" si="45"/>
        <v>Blinde vlek</v>
      </c>
      <c r="AF62" s="127" t="str">
        <f t="shared" si="51"/>
        <v>Blinde vlek</v>
      </c>
      <c r="AG62" s="143">
        <f>SUM(AD60:AD63)</f>
        <v>-5</v>
      </c>
      <c r="AH62" s="127" t="str">
        <f t="shared" si="52"/>
        <v>A</v>
      </c>
      <c r="AI62" s="107" t="s">
        <v>34</v>
      </c>
      <c r="AJ62" s="102" t="str">
        <f t="shared" si="59"/>
        <v>Geel</v>
      </c>
      <c r="AK62" s="103">
        <v>1</v>
      </c>
      <c r="AL62" s="100">
        <f t="shared" si="60"/>
        <v>2</v>
      </c>
      <c r="AM62" s="100">
        <f t="shared" si="61"/>
        <v>2</v>
      </c>
      <c r="AN62" s="100">
        <f t="shared" si="34"/>
        <v>2</v>
      </c>
      <c r="AO62" s="100">
        <f t="shared" si="35"/>
        <v>2</v>
      </c>
      <c r="AP62" s="229"/>
      <c r="AQ62" s="229"/>
      <c r="AR62" s="229"/>
      <c r="AS62" s="232"/>
      <c r="AT62" s="235"/>
      <c r="AU62" s="238"/>
      <c r="AV62" s="241"/>
      <c r="AW62" s="226"/>
    </row>
    <row r="63" spans="1:49" x14ac:dyDescent="0.3">
      <c r="A63" s="149" t="s">
        <v>18</v>
      </c>
      <c r="B63" s="149" t="s">
        <v>13</v>
      </c>
      <c r="C63" s="149" t="s">
        <v>34</v>
      </c>
      <c r="D63" s="197" t="s">
        <v>177</v>
      </c>
      <c r="E63" s="198">
        <v>5</v>
      </c>
      <c r="F63" s="141" t="str">
        <f t="shared" si="62"/>
        <v>A-D-G-L</v>
      </c>
      <c r="G63" s="142" t="str">
        <f t="shared" si="49"/>
        <v>Blinde vlek</v>
      </c>
      <c r="H63" s="142" t="str">
        <f t="shared" si="50"/>
        <v>Blinde vlek</v>
      </c>
      <c r="I63" s="143">
        <f>SUM(J60:J63)</f>
        <v>3.4689165186500892</v>
      </c>
      <c r="J63" s="199">
        <v>0</v>
      </c>
      <c r="K63" s="199">
        <v>0</v>
      </c>
      <c r="L63" s="199">
        <v>0</v>
      </c>
      <c r="M63" s="127">
        <f t="shared" si="32"/>
        <v>0</v>
      </c>
      <c r="N63" s="143">
        <f>SUM(O60:O63)</f>
        <v>0.71765064552901503</v>
      </c>
      <c r="O63" s="127">
        <f t="shared" si="63"/>
        <v>0</v>
      </c>
      <c r="P63" s="144">
        <f>IF(SUM(L60:L63)&gt;0,SUM(O60:O63)/SUM(L60:L63), "Blinde vlek")</f>
        <v>0.1714174447431159</v>
      </c>
      <c r="Q63" s="145" t="str">
        <f t="shared" si="44"/>
        <v>Blinde vlek</v>
      </c>
      <c r="R63" s="127">
        <v>423</v>
      </c>
      <c r="S63" s="127">
        <v>0</v>
      </c>
      <c r="T63" s="127">
        <v>26150.799999999999</v>
      </c>
      <c r="U63" s="127">
        <v>89.604422359812759</v>
      </c>
      <c r="V63" s="145" t="str">
        <f t="shared" si="26"/>
        <v>Blinde vlek</v>
      </c>
      <c r="W63" s="145">
        <f t="shared" si="27"/>
        <v>3.4264505238773865E-3</v>
      </c>
      <c r="X63" s="145" t="str">
        <f t="shared" si="28"/>
        <v>Blinde vlek</v>
      </c>
      <c r="Y63" s="143">
        <f>SUM(Z60:Z63)</f>
        <v>3</v>
      </c>
      <c r="Z63" s="140"/>
      <c r="AA63" s="140"/>
      <c r="AB63" s="140"/>
      <c r="AC63" s="140"/>
      <c r="AD63" s="127">
        <f t="shared" si="64"/>
        <v>0</v>
      </c>
      <c r="AE63" s="145" t="str">
        <f t="shared" si="45"/>
        <v>Blinde vlek</v>
      </c>
      <c r="AF63" s="127" t="str">
        <f t="shared" si="51"/>
        <v>Blinde vlek</v>
      </c>
      <c r="AG63" s="143">
        <f>SUM(AD60:AD63)</f>
        <v>-5</v>
      </c>
      <c r="AH63" s="127" t="str">
        <f t="shared" si="52"/>
        <v>A</v>
      </c>
      <c r="AI63" s="107" t="s">
        <v>34</v>
      </c>
      <c r="AJ63" s="102" t="str">
        <f t="shared" si="59"/>
        <v>Lier</v>
      </c>
      <c r="AK63" s="103">
        <v>1</v>
      </c>
      <c r="AL63" s="100">
        <f t="shared" si="60"/>
        <v>2</v>
      </c>
      <c r="AM63" s="100">
        <f t="shared" si="61"/>
        <v>2</v>
      </c>
      <c r="AN63" s="100">
        <f t="shared" si="34"/>
        <v>2</v>
      </c>
      <c r="AO63" s="100">
        <f t="shared" si="35"/>
        <v>2</v>
      </c>
      <c r="AP63" s="230"/>
      <c r="AQ63" s="230"/>
      <c r="AR63" s="230"/>
      <c r="AS63" s="233"/>
      <c r="AT63" s="236"/>
      <c r="AU63" s="239"/>
      <c r="AV63" s="242"/>
      <c r="AW63" s="227"/>
    </row>
    <row r="64" spans="1:49" x14ac:dyDescent="0.3">
      <c r="A64" s="148" t="s">
        <v>18</v>
      </c>
      <c r="B64" s="148" t="s">
        <v>15</v>
      </c>
      <c r="C64" s="148" t="s">
        <v>35</v>
      </c>
      <c r="D64" s="197" t="s">
        <v>174</v>
      </c>
      <c r="E64" s="198">
        <v>11</v>
      </c>
      <c r="F64" s="141" t="str">
        <f t="shared" si="62"/>
        <v>A-D-G-L</v>
      </c>
      <c r="G64" s="142" t="str">
        <f t="shared" si="49"/>
        <v>Blinde vlek</v>
      </c>
      <c r="H64" s="142" t="str">
        <f t="shared" si="50"/>
        <v>Blinde vlek</v>
      </c>
      <c r="I64" s="143">
        <f>SUM(J64:J67)</f>
        <v>0</v>
      </c>
      <c r="J64" s="199">
        <v>0</v>
      </c>
      <c r="K64" s="199">
        <v>0</v>
      </c>
      <c r="L64" s="199">
        <v>0</v>
      </c>
      <c r="M64" s="127">
        <f t="shared" si="32"/>
        <v>0</v>
      </c>
      <c r="N64" s="143">
        <f>SUM(O64:O67)</f>
        <v>0</v>
      </c>
      <c r="O64" s="127">
        <f t="shared" si="63"/>
        <v>0</v>
      </c>
      <c r="P64" s="144" t="str">
        <f>IF(SUM(L64:L67)&gt;0,SUM(O64:O67)/SUM(L64:L67), "Blinde vlek")</f>
        <v>Blinde vlek</v>
      </c>
      <c r="Q64" s="145" t="str">
        <f t="shared" si="44"/>
        <v>Blinde vlek</v>
      </c>
      <c r="R64" s="127">
        <v>165</v>
      </c>
      <c r="S64" s="127">
        <v>0</v>
      </c>
      <c r="T64" s="127">
        <v>26150.799999999999</v>
      </c>
      <c r="U64" s="127">
        <v>166.8113815517693</v>
      </c>
      <c r="V64" s="145" t="str">
        <f t="shared" si="26"/>
        <v>Blinde vlek</v>
      </c>
      <c r="W64" s="145">
        <f t="shared" si="27"/>
        <v>6.3788251813240628E-3</v>
      </c>
      <c r="X64" s="145" t="str">
        <f t="shared" si="28"/>
        <v>Blinde vlek</v>
      </c>
      <c r="Y64" s="143">
        <f>SUM(Z64:Z67)</f>
        <v>0</v>
      </c>
      <c r="Z64" s="140"/>
      <c r="AA64" s="140"/>
      <c r="AB64" s="140"/>
      <c r="AC64" s="140">
        <v>2</v>
      </c>
      <c r="AD64" s="127">
        <f t="shared" si="64"/>
        <v>-2</v>
      </c>
      <c r="AE64" s="145" t="str">
        <f t="shared" si="45"/>
        <v>Blinde vlek</v>
      </c>
      <c r="AF64" s="127" t="str">
        <f t="shared" si="51"/>
        <v>Blinde vlek</v>
      </c>
      <c r="AG64" s="143">
        <f>SUM(AD64:AD67)</f>
        <v>-6</v>
      </c>
      <c r="AH64" s="127" t="str">
        <f t="shared" si="52"/>
        <v>Blinde vlek</v>
      </c>
      <c r="AI64" s="106" t="s">
        <v>35</v>
      </c>
      <c r="AJ64" s="102" t="str">
        <f t="shared" si="59"/>
        <v>Aarschot</v>
      </c>
      <c r="AK64" s="103">
        <v>1</v>
      </c>
      <c r="AL64" s="100">
        <f t="shared" si="60"/>
        <v>2</v>
      </c>
      <c r="AM64" s="100">
        <f t="shared" si="61"/>
        <v>2</v>
      </c>
      <c r="AN64" s="100">
        <f t="shared" si="34"/>
        <v>2</v>
      </c>
      <c r="AO64" s="100">
        <f t="shared" si="35"/>
        <v>2</v>
      </c>
      <c r="AP64" s="263">
        <f>N64+AG64</f>
        <v>-6</v>
      </c>
      <c r="AQ64" s="263">
        <f>SUM(AK64:AK67)+AP64</f>
        <v>-2</v>
      </c>
      <c r="AR64" s="263">
        <f>SUM(AA64:AA67,AC64:AC67)</f>
        <v>6</v>
      </c>
      <c r="AS64" s="266">
        <f>IF(AR64&gt;0,AP64/AR64,"Geen noden")</f>
        <v>-1</v>
      </c>
      <c r="AT64" s="269">
        <f>IF(P64= "Blinde vlek",IF(SUM(AK64:AK67)&lt;-AG64,SUM(AK64:AK67),-AG64),IF(N64&gt;0,0,IF(N64&lt;-SUM(AK64:AK67),SUM(AK64:AK67),-N64)))</f>
        <v>4</v>
      </c>
      <c r="AU64" s="237">
        <f>AT64*$AZ$10*(AM64+AO64)</f>
        <v>32</v>
      </c>
      <c r="AV64" s="240">
        <f>IF(AT64&gt;0,AU64/SUM(AK64:AK67),0)</f>
        <v>8</v>
      </c>
      <c r="AW64" s="225" t="str">
        <f>IF(AV64&gt;=$AZ$5,$AZ$4,IF(AV64&gt;=$BA$5,$BA$4,IF(AV64&gt;=$BB$5,$BB$4,$BC$4)))</f>
        <v>A</v>
      </c>
    </row>
    <row r="65" spans="1:49" x14ac:dyDescent="0.3">
      <c r="A65" s="148" t="s">
        <v>18</v>
      </c>
      <c r="B65" s="148" t="s">
        <v>15</v>
      </c>
      <c r="C65" s="148" t="s">
        <v>35</v>
      </c>
      <c r="D65" s="197" t="s">
        <v>175</v>
      </c>
      <c r="E65" s="198">
        <v>14</v>
      </c>
      <c r="F65" s="141" t="str">
        <f t="shared" si="62"/>
        <v>A-D-G-L</v>
      </c>
      <c r="G65" s="142" t="str">
        <f t="shared" si="49"/>
        <v>Blinde vlek</v>
      </c>
      <c r="H65" s="142" t="str">
        <f t="shared" si="50"/>
        <v>Blinde vlek</v>
      </c>
      <c r="I65" s="143">
        <f>SUM(J64:J67)</f>
        <v>0</v>
      </c>
      <c r="J65" s="199">
        <v>0</v>
      </c>
      <c r="K65" s="199">
        <v>0</v>
      </c>
      <c r="L65" s="199">
        <v>0</v>
      </c>
      <c r="M65" s="127">
        <f t="shared" si="32"/>
        <v>0</v>
      </c>
      <c r="N65" s="143">
        <f>SUM(O64:O67)</f>
        <v>0</v>
      </c>
      <c r="O65" s="127">
        <f t="shared" si="63"/>
        <v>0</v>
      </c>
      <c r="P65" s="144" t="str">
        <f>IF(SUM(L64:L67)&gt;0,SUM(O64:O67)/SUM(L64:L67), "Blinde vlek")</f>
        <v>Blinde vlek</v>
      </c>
      <c r="Q65" s="145" t="str">
        <f t="shared" si="44"/>
        <v>Blinde vlek</v>
      </c>
      <c r="R65" s="127">
        <v>137.69999999999999</v>
      </c>
      <c r="S65" s="127">
        <v>0</v>
      </c>
      <c r="T65" s="127">
        <v>26150.799999999999</v>
      </c>
      <c r="U65" s="127">
        <v>166.8113815517693</v>
      </c>
      <c r="V65" s="145" t="str">
        <f t="shared" ref="V65:V95" si="65">IF(S65&gt;0,S65/R65,"Blinde vlek")</f>
        <v>Blinde vlek</v>
      </c>
      <c r="W65" s="145">
        <f t="shared" ref="W65:W95" si="66">IF(U65&gt;0,U65/T65,"Blinde vlek")</f>
        <v>6.3788251813240628E-3</v>
      </c>
      <c r="X65" s="145" t="str">
        <f t="shared" ref="X65:X95" si="67">IF(V65&lt;0.5*W65,"A",IF(V65&gt;2*W65,IF(S65=0,"Blinde vlek","C"),"B"))</f>
        <v>Blinde vlek</v>
      </c>
      <c r="Y65" s="143">
        <f>SUM(Z64:Z67)</f>
        <v>0</v>
      </c>
      <c r="Z65" s="140"/>
      <c r="AA65" s="140"/>
      <c r="AB65" s="140"/>
      <c r="AC65" s="140">
        <v>2</v>
      </c>
      <c r="AD65" s="127">
        <f t="shared" si="64"/>
        <v>-2</v>
      </c>
      <c r="AE65" s="145" t="str">
        <f t="shared" si="45"/>
        <v>Blinde vlek</v>
      </c>
      <c r="AF65" s="127" t="str">
        <f t="shared" si="51"/>
        <v>Blinde vlek</v>
      </c>
      <c r="AG65" s="143">
        <f>SUM(AD64:AD67)</f>
        <v>-6</v>
      </c>
      <c r="AH65" s="127" t="str">
        <f t="shared" si="52"/>
        <v>Blinde vlek</v>
      </c>
      <c r="AI65" s="106" t="s">
        <v>35</v>
      </c>
      <c r="AJ65" s="102" t="str">
        <f t="shared" si="59"/>
        <v>Diest</v>
      </c>
      <c r="AK65" s="103">
        <v>1</v>
      </c>
      <c r="AL65" s="100">
        <f t="shared" si="60"/>
        <v>2</v>
      </c>
      <c r="AM65" s="100">
        <f t="shared" si="61"/>
        <v>2</v>
      </c>
      <c r="AN65" s="100">
        <f t="shared" si="34"/>
        <v>2</v>
      </c>
      <c r="AO65" s="100">
        <f t="shared" si="35"/>
        <v>2</v>
      </c>
      <c r="AP65" s="264"/>
      <c r="AQ65" s="264"/>
      <c r="AR65" s="264"/>
      <c r="AS65" s="267"/>
      <c r="AT65" s="270"/>
      <c r="AU65" s="238"/>
      <c r="AV65" s="241"/>
      <c r="AW65" s="226"/>
    </row>
    <row r="66" spans="1:49" x14ac:dyDescent="0.3">
      <c r="A66" s="148" t="s">
        <v>18</v>
      </c>
      <c r="B66" s="148" t="s">
        <v>15</v>
      </c>
      <c r="C66" s="148" t="s">
        <v>35</v>
      </c>
      <c r="D66" s="197" t="s">
        <v>176</v>
      </c>
      <c r="E66" s="198">
        <v>3</v>
      </c>
      <c r="F66" s="141" t="str">
        <f t="shared" si="62"/>
        <v>A-D-G-L</v>
      </c>
      <c r="G66" s="142" t="str">
        <f t="shared" si="49"/>
        <v>Blinde vlek</v>
      </c>
      <c r="H66" s="142" t="str">
        <f t="shared" si="50"/>
        <v>Blinde vlek</v>
      </c>
      <c r="I66" s="143">
        <f>SUM(J64:J67)</f>
        <v>0</v>
      </c>
      <c r="J66" s="199">
        <v>0</v>
      </c>
      <c r="K66" s="199">
        <v>0</v>
      </c>
      <c r="L66" s="199">
        <v>0</v>
      </c>
      <c r="M66" s="127">
        <f t="shared" si="32"/>
        <v>0</v>
      </c>
      <c r="N66" s="143">
        <f>SUM(O64:O67)</f>
        <v>0</v>
      </c>
      <c r="O66" s="127">
        <f t="shared" si="63"/>
        <v>0</v>
      </c>
      <c r="P66" s="144" t="str">
        <f>IF(SUM(L64:L67)&gt;0,SUM(O64:O67)/SUM(L64:L67), "Blinde vlek")</f>
        <v>Blinde vlek</v>
      </c>
      <c r="Q66" s="145" t="str">
        <f t="shared" si="44"/>
        <v>Blinde vlek</v>
      </c>
      <c r="R66" s="127">
        <v>413</v>
      </c>
      <c r="S66" s="127">
        <v>0</v>
      </c>
      <c r="T66" s="127">
        <v>26150.799999999999</v>
      </c>
      <c r="U66" s="127">
        <v>166.8113815517693</v>
      </c>
      <c r="V66" s="145" t="str">
        <f t="shared" si="65"/>
        <v>Blinde vlek</v>
      </c>
      <c r="W66" s="145">
        <f t="shared" si="66"/>
        <v>6.3788251813240628E-3</v>
      </c>
      <c r="X66" s="145" t="str">
        <f t="shared" si="67"/>
        <v>Blinde vlek</v>
      </c>
      <c r="Y66" s="143">
        <f>SUM(Z64:Z67)</f>
        <v>0</v>
      </c>
      <c r="Z66" s="140"/>
      <c r="AA66" s="140"/>
      <c r="AB66" s="140"/>
      <c r="AC66" s="140">
        <v>2</v>
      </c>
      <c r="AD66" s="127">
        <f t="shared" si="64"/>
        <v>-2</v>
      </c>
      <c r="AE66" s="145" t="str">
        <f t="shared" si="45"/>
        <v>Blinde vlek</v>
      </c>
      <c r="AF66" s="127" t="str">
        <f t="shared" si="51"/>
        <v>Blinde vlek</v>
      </c>
      <c r="AG66" s="143">
        <f>SUM(AD64:AD67)</f>
        <v>-6</v>
      </c>
      <c r="AH66" s="127" t="str">
        <f t="shared" si="52"/>
        <v>Blinde vlek</v>
      </c>
      <c r="AI66" s="106" t="s">
        <v>35</v>
      </c>
      <c r="AJ66" s="102" t="str">
        <f t="shared" si="59"/>
        <v>Geel</v>
      </c>
      <c r="AK66" s="103">
        <v>1</v>
      </c>
      <c r="AL66" s="100">
        <f t="shared" si="60"/>
        <v>2</v>
      </c>
      <c r="AM66" s="100">
        <f t="shared" si="61"/>
        <v>2</v>
      </c>
      <c r="AN66" s="100">
        <f t="shared" si="34"/>
        <v>2</v>
      </c>
      <c r="AO66" s="100">
        <f t="shared" si="35"/>
        <v>2</v>
      </c>
      <c r="AP66" s="264"/>
      <c r="AQ66" s="264"/>
      <c r="AR66" s="264"/>
      <c r="AS66" s="267"/>
      <c r="AT66" s="270"/>
      <c r="AU66" s="238"/>
      <c r="AV66" s="241"/>
      <c r="AW66" s="226"/>
    </row>
    <row r="67" spans="1:49" x14ac:dyDescent="0.3">
      <c r="A67" s="148" t="s">
        <v>18</v>
      </c>
      <c r="B67" s="148" t="s">
        <v>15</v>
      </c>
      <c r="C67" s="148" t="s">
        <v>35</v>
      </c>
      <c r="D67" s="197" t="s">
        <v>177</v>
      </c>
      <c r="E67" s="198">
        <v>5</v>
      </c>
      <c r="F67" s="141" t="str">
        <f t="shared" si="62"/>
        <v>A-D-G-L</v>
      </c>
      <c r="G67" s="142" t="str">
        <f t="shared" si="49"/>
        <v>Blinde vlek</v>
      </c>
      <c r="H67" s="142" t="str">
        <f t="shared" si="50"/>
        <v>Blinde vlek</v>
      </c>
      <c r="I67" s="143">
        <f>SUM(J64:J67)</f>
        <v>0</v>
      </c>
      <c r="J67" s="199">
        <v>0</v>
      </c>
      <c r="K67" s="199">
        <v>0</v>
      </c>
      <c r="L67" s="199">
        <v>0</v>
      </c>
      <c r="M67" s="127">
        <f t="shared" si="32"/>
        <v>0</v>
      </c>
      <c r="N67" s="143">
        <f>SUM(O64:O67)</f>
        <v>0</v>
      </c>
      <c r="O67" s="127">
        <f t="shared" si="63"/>
        <v>0</v>
      </c>
      <c r="P67" s="144" t="str">
        <f>IF(SUM(L64:L67)&gt;0,SUM(O64:O67)/SUM(L64:L67), "Blinde vlek")</f>
        <v>Blinde vlek</v>
      </c>
      <c r="Q67" s="145" t="str">
        <f t="shared" si="44"/>
        <v>Blinde vlek</v>
      </c>
      <c r="R67" s="127">
        <v>423</v>
      </c>
      <c r="S67" s="127">
        <v>0</v>
      </c>
      <c r="T67" s="127">
        <v>26150.799999999999</v>
      </c>
      <c r="U67" s="127">
        <v>166.8113815517693</v>
      </c>
      <c r="V67" s="145" t="str">
        <f t="shared" si="65"/>
        <v>Blinde vlek</v>
      </c>
      <c r="W67" s="145">
        <f t="shared" si="66"/>
        <v>6.3788251813240628E-3</v>
      </c>
      <c r="X67" s="145" t="str">
        <f t="shared" si="67"/>
        <v>Blinde vlek</v>
      </c>
      <c r="Y67" s="143">
        <f>SUM(Z64:Z67)</f>
        <v>0</v>
      </c>
      <c r="Z67" s="140"/>
      <c r="AA67" s="140"/>
      <c r="AB67" s="140"/>
      <c r="AC67" s="140"/>
      <c r="AD67" s="127">
        <f t="shared" si="64"/>
        <v>0</v>
      </c>
      <c r="AE67" s="145" t="str">
        <f t="shared" si="45"/>
        <v>Blinde vlek</v>
      </c>
      <c r="AF67" s="127" t="str">
        <f t="shared" si="51"/>
        <v>Blinde vlek</v>
      </c>
      <c r="AG67" s="143">
        <f>SUM(AD64:AD67)</f>
        <v>-6</v>
      </c>
      <c r="AH67" s="127" t="str">
        <f t="shared" si="52"/>
        <v>Blinde vlek</v>
      </c>
      <c r="AI67" s="106" t="s">
        <v>35</v>
      </c>
      <c r="AJ67" s="102" t="str">
        <f t="shared" si="59"/>
        <v>Lier</v>
      </c>
      <c r="AK67" s="103">
        <v>1</v>
      </c>
      <c r="AL67" s="100">
        <f t="shared" si="60"/>
        <v>2</v>
      </c>
      <c r="AM67" s="100">
        <f t="shared" si="61"/>
        <v>2</v>
      </c>
      <c r="AN67" s="100">
        <f t="shared" si="34"/>
        <v>2</v>
      </c>
      <c r="AO67" s="100">
        <f t="shared" si="35"/>
        <v>2</v>
      </c>
      <c r="AP67" s="265"/>
      <c r="AQ67" s="265"/>
      <c r="AR67" s="265"/>
      <c r="AS67" s="268"/>
      <c r="AT67" s="271"/>
      <c r="AU67" s="239"/>
      <c r="AV67" s="241"/>
      <c r="AW67" s="227"/>
    </row>
    <row r="68" spans="1:49" x14ac:dyDescent="0.3">
      <c r="A68" s="146" t="s">
        <v>18</v>
      </c>
      <c r="B68" s="146" t="s">
        <v>16</v>
      </c>
      <c r="C68" s="146" t="s">
        <v>36</v>
      </c>
      <c r="D68" s="197" t="s">
        <v>174</v>
      </c>
      <c r="E68" s="198">
        <v>11</v>
      </c>
      <c r="F68" s="141" t="str">
        <f t="shared" si="62"/>
        <v>A-D-G-L</v>
      </c>
      <c r="G68" s="142" t="str">
        <f t="shared" si="49"/>
        <v>A</v>
      </c>
      <c r="H68" s="142" t="str">
        <f t="shared" si="50"/>
        <v>A</v>
      </c>
      <c r="I68" s="143">
        <f>SUM(J68:J71)</f>
        <v>103.24568154111292</v>
      </c>
      <c r="J68" s="199">
        <v>39.110124333925398</v>
      </c>
      <c r="K68" s="199">
        <v>22.164179104477615</v>
      </c>
      <c r="L68" s="199">
        <v>18.839552238805972</v>
      </c>
      <c r="M68" s="127">
        <f t="shared" si="32"/>
        <v>-16.945945229447783</v>
      </c>
      <c r="N68" s="143">
        <f>SUM(O68:O71)</f>
        <v>-43.85671392342033</v>
      </c>
      <c r="O68" s="127">
        <f t="shared" si="63"/>
        <v>-20.270572095119427</v>
      </c>
      <c r="P68" s="144">
        <f>IF(SUM(L68:L71)&gt;0,SUM(O68:O71)/SUM(L68:L71), "Blinde vlek")</f>
        <v>-0.7384656727111546</v>
      </c>
      <c r="Q68" s="145">
        <f t="shared" si="44"/>
        <v>-1.075958273220837</v>
      </c>
      <c r="R68" s="127">
        <v>165</v>
      </c>
      <c r="S68" s="127">
        <v>22.164179104477615</v>
      </c>
      <c r="T68" s="127">
        <v>26150.799999999999</v>
      </c>
      <c r="U68" s="127">
        <v>1672.6801927212466</v>
      </c>
      <c r="V68" s="145">
        <f t="shared" si="65"/>
        <v>0.13432835820895525</v>
      </c>
      <c r="W68" s="145">
        <f t="shared" si="66"/>
        <v>6.3962868926428509E-2</v>
      </c>
      <c r="X68" s="145" t="str">
        <f t="shared" si="67"/>
        <v>C</v>
      </c>
      <c r="Y68" s="143">
        <f>SUM(Z68:Z71)</f>
        <v>94</v>
      </c>
      <c r="Z68" s="140">
        <v>37</v>
      </c>
      <c r="AA68" s="140">
        <v>9</v>
      </c>
      <c r="AB68" s="140">
        <v>28</v>
      </c>
      <c r="AC68" s="140">
        <v>6</v>
      </c>
      <c r="AD68" s="127">
        <f t="shared" si="64"/>
        <v>22</v>
      </c>
      <c r="AE68" s="145">
        <f t="shared" si="45"/>
        <v>0.59459459459459463</v>
      </c>
      <c r="AF68" s="127" t="str">
        <f t="shared" si="51"/>
        <v>C</v>
      </c>
      <c r="AG68" s="143">
        <f>SUM(AD68:AD71)</f>
        <v>-27</v>
      </c>
      <c r="AH68" s="127" t="str">
        <f t="shared" si="52"/>
        <v>A</v>
      </c>
      <c r="AI68" s="104" t="s">
        <v>36</v>
      </c>
      <c r="AJ68" s="102" t="str">
        <f t="shared" si="59"/>
        <v>Aarschot</v>
      </c>
      <c r="AK68" s="103">
        <v>1</v>
      </c>
      <c r="AL68" s="100">
        <f t="shared" si="60"/>
        <v>2</v>
      </c>
      <c r="AM68" s="100">
        <f t="shared" si="61"/>
        <v>2</v>
      </c>
      <c r="AN68" s="100">
        <f t="shared" si="34"/>
        <v>0</v>
      </c>
      <c r="AO68" s="100">
        <f t="shared" si="35"/>
        <v>2</v>
      </c>
      <c r="AP68" s="92">
        <f t="shared" ref="AP68:AP83" si="68">O68+AD68</f>
        <v>1.7294279048805734</v>
      </c>
      <c r="AQ68" s="92">
        <f t="shared" ref="AQ68:AQ83" si="69">O68+AD68+AK68</f>
        <v>2.7294279048805734</v>
      </c>
      <c r="AR68" s="92">
        <f t="shared" si="38"/>
        <v>15</v>
      </c>
      <c r="AS68" s="101">
        <f t="shared" si="39"/>
        <v>0.1152951936587049</v>
      </c>
      <c r="AT68" s="166">
        <f t="shared" si="40"/>
        <v>0</v>
      </c>
      <c r="AU68" s="167">
        <f t="shared" ref="AU68:AU83" si="70">AT68*SUM(AL68:AO68)</f>
        <v>0</v>
      </c>
      <c r="AV68" s="168">
        <f t="shared" si="42"/>
        <v>0</v>
      </c>
      <c r="AW68" s="169" t="str">
        <f t="shared" ref="AW68:AW84" si="71">IF(AV68&gt;=$AZ$5,$AZ$4,IF(AV68&gt;=$BA$5,$BA$4,IF(AV68&gt;=$BB$5,$BB$4,$BC$4)))</f>
        <v>D</v>
      </c>
    </row>
    <row r="69" spans="1:49" x14ac:dyDescent="0.3">
      <c r="A69" s="146" t="s">
        <v>18</v>
      </c>
      <c r="B69" s="146" t="s">
        <v>16</v>
      </c>
      <c r="C69" s="146" t="s">
        <v>36</v>
      </c>
      <c r="D69" s="197" t="s">
        <v>175</v>
      </c>
      <c r="E69" s="198">
        <v>14</v>
      </c>
      <c r="F69" s="141" t="str">
        <f t="shared" si="62"/>
        <v>A-D-G-L</v>
      </c>
      <c r="G69" s="142" t="str">
        <f t="shared" si="49"/>
        <v>A</v>
      </c>
      <c r="H69" s="142" t="str">
        <f t="shared" si="50"/>
        <v>Blinde vlek</v>
      </c>
      <c r="I69" s="143">
        <f>SUM(J68:J71)</f>
        <v>103.24568154111292</v>
      </c>
      <c r="J69" s="199">
        <v>0</v>
      </c>
      <c r="K69" s="199">
        <v>0</v>
      </c>
      <c r="L69" s="199">
        <v>0</v>
      </c>
      <c r="M69" s="127">
        <f t="shared" si="32"/>
        <v>0</v>
      </c>
      <c r="N69" s="143">
        <f>SUM(O68:O71)</f>
        <v>-43.85671392342033</v>
      </c>
      <c r="O69" s="127">
        <f t="shared" si="63"/>
        <v>0</v>
      </c>
      <c r="P69" s="144">
        <f>IF(SUM(L68:L71)&gt;0,SUM(O68:O71)/SUM(L68:L71), "Blinde vlek")</f>
        <v>-0.7384656727111546</v>
      </c>
      <c r="Q69" s="145" t="str">
        <f t="shared" si="44"/>
        <v>Blinde vlek</v>
      </c>
      <c r="R69" s="127">
        <v>137.69999999999999</v>
      </c>
      <c r="S69" s="127">
        <v>0</v>
      </c>
      <c r="T69" s="127">
        <v>26150.799999999999</v>
      </c>
      <c r="U69" s="127">
        <v>1672.6801927212466</v>
      </c>
      <c r="V69" s="145" t="str">
        <f t="shared" si="65"/>
        <v>Blinde vlek</v>
      </c>
      <c r="W69" s="145">
        <f t="shared" si="66"/>
        <v>6.3962868926428509E-2</v>
      </c>
      <c r="X69" s="145" t="str">
        <f t="shared" si="67"/>
        <v>Blinde vlek</v>
      </c>
      <c r="Y69" s="143">
        <f>SUM(Z68:Z71)</f>
        <v>94</v>
      </c>
      <c r="Z69" s="140"/>
      <c r="AA69" s="140"/>
      <c r="AB69" s="140"/>
      <c r="AC69" s="140">
        <v>24</v>
      </c>
      <c r="AD69" s="127">
        <f t="shared" si="64"/>
        <v>-24</v>
      </c>
      <c r="AE69" s="145" t="str">
        <f t="shared" si="45"/>
        <v>Blinde vlek</v>
      </c>
      <c r="AF69" s="127" t="str">
        <f t="shared" si="51"/>
        <v>Blinde vlek</v>
      </c>
      <c r="AG69" s="143">
        <f>SUM(AD68:AD71)</f>
        <v>-27</v>
      </c>
      <c r="AH69" s="127" t="str">
        <f t="shared" si="52"/>
        <v>A</v>
      </c>
      <c r="AI69" s="104" t="s">
        <v>36</v>
      </c>
      <c r="AJ69" s="102" t="str">
        <f t="shared" si="59"/>
        <v>Diest</v>
      </c>
      <c r="AK69" s="103">
        <v>1</v>
      </c>
      <c r="AL69" s="100">
        <f t="shared" si="60"/>
        <v>2</v>
      </c>
      <c r="AM69" s="100">
        <f t="shared" si="61"/>
        <v>2</v>
      </c>
      <c r="AN69" s="100">
        <f t="shared" si="34"/>
        <v>2</v>
      </c>
      <c r="AO69" s="100">
        <f t="shared" si="35"/>
        <v>2</v>
      </c>
      <c r="AP69" s="92">
        <f t="shared" si="68"/>
        <v>-24</v>
      </c>
      <c r="AQ69" s="92">
        <f t="shared" si="69"/>
        <v>-23</v>
      </c>
      <c r="AR69" s="92">
        <f t="shared" si="38"/>
        <v>24</v>
      </c>
      <c r="AS69" s="101">
        <f t="shared" si="39"/>
        <v>-1</v>
      </c>
      <c r="AT69" s="166">
        <f t="shared" si="40"/>
        <v>1</v>
      </c>
      <c r="AU69" s="167">
        <f t="shared" si="70"/>
        <v>8</v>
      </c>
      <c r="AV69" s="168">
        <f t="shared" si="42"/>
        <v>8</v>
      </c>
      <c r="AW69" s="169" t="str">
        <f t="shared" si="71"/>
        <v>A</v>
      </c>
    </row>
    <row r="70" spans="1:49" x14ac:dyDescent="0.3">
      <c r="A70" s="146" t="s">
        <v>18</v>
      </c>
      <c r="B70" s="146" t="s">
        <v>16</v>
      </c>
      <c r="C70" s="146" t="s">
        <v>36</v>
      </c>
      <c r="D70" s="197" t="s">
        <v>176</v>
      </c>
      <c r="E70" s="198">
        <v>3</v>
      </c>
      <c r="F70" s="141" t="str">
        <f t="shared" si="62"/>
        <v>A-D-G-L</v>
      </c>
      <c r="G70" s="142" t="str">
        <f t="shared" si="49"/>
        <v>A</v>
      </c>
      <c r="H70" s="142" t="str">
        <f t="shared" si="50"/>
        <v>A</v>
      </c>
      <c r="I70" s="143">
        <f>SUM(J68:J71)</f>
        <v>103.24568154111292</v>
      </c>
      <c r="J70" s="199">
        <v>24.256179775280899</v>
      </c>
      <c r="K70" s="199">
        <v>13.697560975609758</v>
      </c>
      <c r="L70" s="199">
        <v>11.642926829268294</v>
      </c>
      <c r="M70" s="127">
        <f t="shared" si="32"/>
        <v>-10.558618799671141</v>
      </c>
      <c r="N70" s="143">
        <f>SUM(O68:O71)</f>
        <v>-43.85671392342033</v>
      </c>
      <c r="O70" s="127">
        <f t="shared" si="63"/>
        <v>-12.613252946012604</v>
      </c>
      <c r="P70" s="144">
        <f>IF(SUM(L68:L71)&gt;0,SUM(O68:O71)/SUM(L68:L71), "Blinde vlek")</f>
        <v>-0.7384656727111546</v>
      </c>
      <c r="Q70" s="145">
        <f t="shared" si="44"/>
        <v>-1.0833403946424434</v>
      </c>
      <c r="R70" s="127">
        <v>413</v>
      </c>
      <c r="S70" s="127">
        <v>13.697560975609758</v>
      </c>
      <c r="T70" s="127">
        <v>26150.799999999999</v>
      </c>
      <c r="U70" s="127">
        <v>1672.6801927212466</v>
      </c>
      <c r="V70" s="145">
        <f t="shared" si="65"/>
        <v>3.3166007204866239E-2</v>
      </c>
      <c r="W70" s="145">
        <f t="shared" si="66"/>
        <v>6.3962868926428509E-2</v>
      </c>
      <c r="X70" s="145" t="str">
        <f t="shared" si="67"/>
        <v>B</v>
      </c>
      <c r="Y70" s="143">
        <f>SUM(Z68:Z71)</f>
        <v>94</v>
      </c>
      <c r="Z70" s="140">
        <v>22</v>
      </c>
      <c r="AA70" s="140">
        <v>13</v>
      </c>
      <c r="AB70" s="140">
        <v>9</v>
      </c>
      <c r="AC70" s="140">
        <v>25</v>
      </c>
      <c r="AD70" s="127">
        <f t="shared" si="64"/>
        <v>-16</v>
      </c>
      <c r="AE70" s="145">
        <f t="shared" si="45"/>
        <v>-0.72727272727272729</v>
      </c>
      <c r="AF70" s="127" t="str">
        <f t="shared" si="51"/>
        <v>A</v>
      </c>
      <c r="AG70" s="143">
        <f>SUM(AD68:AD71)</f>
        <v>-27</v>
      </c>
      <c r="AH70" s="127" t="str">
        <f t="shared" si="52"/>
        <v>A</v>
      </c>
      <c r="AI70" s="104" t="s">
        <v>36</v>
      </c>
      <c r="AJ70" s="102" t="str">
        <f t="shared" si="59"/>
        <v>Geel</v>
      </c>
      <c r="AK70" s="103">
        <v>1</v>
      </c>
      <c r="AL70" s="100">
        <f t="shared" si="60"/>
        <v>2</v>
      </c>
      <c r="AM70" s="100">
        <f t="shared" si="61"/>
        <v>2</v>
      </c>
      <c r="AN70" s="100">
        <f t="shared" si="34"/>
        <v>2</v>
      </c>
      <c r="AO70" s="100">
        <f t="shared" si="35"/>
        <v>2</v>
      </c>
      <c r="AP70" s="92">
        <f t="shared" si="68"/>
        <v>-28.613252946012604</v>
      </c>
      <c r="AQ70" s="92">
        <f t="shared" si="69"/>
        <v>-27.613252946012604</v>
      </c>
      <c r="AR70" s="92">
        <f t="shared" si="38"/>
        <v>38</v>
      </c>
      <c r="AS70" s="101">
        <f t="shared" si="39"/>
        <v>-0.75298034068454223</v>
      </c>
      <c r="AT70" s="166">
        <f t="shared" si="40"/>
        <v>1</v>
      </c>
      <c r="AU70" s="167">
        <f t="shared" si="70"/>
        <v>8</v>
      </c>
      <c r="AV70" s="168">
        <f t="shared" si="42"/>
        <v>8</v>
      </c>
      <c r="AW70" s="169" t="str">
        <f t="shared" si="71"/>
        <v>A</v>
      </c>
    </row>
    <row r="71" spans="1:49" x14ac:dyDescent="0.3">
      <c r="A71" s="146" t="s">
        <v>18</v>
      </c>
      <c r="B71" s="146" t="s">
        <v>16</v>
      </c>
      <c r="C71" s="146" t="s">
        <v>36</v>
      </c>
      <c r="D71" s="197" t="s">
        <v>177</v>
      </c>
      <c r="E71" s="198">
        <v>5</v>
      </c>
      <c r="F71" s="141" t="str">
        <f t="shared" si="62"/>
        <v>A-D-G-L</v>
      </c>
      <c r="G71" s="142" t="str">
        <f t="shared" si="49"/>
        <v>A</v>
      </c>
      <c r="H71" s="142" t="str">
        <f t="shared" si="50"/>
        <v>A</v>
      </c>
      <c r="I71" s="143">
        <f>SUM(J68:J71)</f>
        <v>103.24568154111292</v>
      </c>
      <c r="J71" s="199">
        <v>39.879377431906619</v>
      </c>
      <c r="K71" s="199">
        <v>34.007633587786259</v>
      </c>
      <c r="L71" s="199">
        <v>28.906488549618317</v>
      </c>
      <c r="M71" s="127">
        <f t="shared" si="32"/>
        <v>-5.8717438441203598</v>
      </c>
      <c r="N71" s="143">
        <f>SUM(O68:O71)</f>
        <v>-43.85671392342033</v>
      </c>
      <c r="O71" s="127">
        <f t="shared" si="63"/>
        <v>-10.972888882288302</v>
      </c>
      <c r="P71" s="144">
        <f>IF(SUM(L68:L71)&gt;0,SUM(O68:O71)/SUM(L68:L71), "Blinde vlek")</f>
        <v>-0.7384656727111546</v>
      </c>
      <c r="Q71" s="145">
        <f t="shared" si="44"/>
        <v>-0.37959950975896689</v>
      </c>
      <c r="R71" s="127">
        <v>423</v>
      </c>
      <c r="S71" s="127">
        <v>34.007633587786259</v>
      </c>
      <c r="T71" s="127">
        <v>26150.799999999999</v>
      </c>
      <c r="U71" s="127">
        <v>1672.6801927212466</v>
      </c>
      <c r="V71" s="145">
        <f t="shared" si="65"/>
        <v>8.039629689783985E-2</v>
      </c>
      <c r="W71" s="145">
        <f t="shared" si="66"/>
        <v>6.3962868926428509E-2</v>
      </c>
      <c r="X71" s="145" t="str">
        <f t="shared" si="67"/>
        <v>B</v>
      </c>
      <c r="Y71" s="143">
        <f>SUM(Z68:Z71)</f>
        <v>94</v>
      </c>
      <c r="Z71" s="140">
        <v>35</v>
      </c>
      <c r="AA71" s="140">
        <v>19</v>
      </c>
      <c r="AB71" s="140">
        <v>16</v>
      </c>
      <c r="AC71" s="140">
        <v>25</v>
      </c>
      <c r="AD71" s="127">
        <f t="shared" si="64"/>
        <v>-9</v>
      </c>
      <c r="AE71" s="145">
        <f t="shared" si="45"/>
        <v>-0.25714285714285712</v>
      </c>
      <c r="AF71" s="127" t="str">
        <f t="shared" si="51"/>
        <v>A</v>
      </c>
      <c r="AG71" s="143">
        <f>SUM(AD68:AD71)</f>
        <v>-27</v>
      </c>
      <c r="AH71" s="127" t="str">
        <f t="shared" si="52"/>
        <v>A</v>
      </c>
      <c r="AI71" s="104" t="s">
        <v>36</v>
      </c>
      <c r="AJ71" s="102" t="str">
        <f t="shared" si="59"/>
        <v>Lier</v>
      </c>
      <c r="AK71" s="103">
        <v>1</v>
      </c>
      <c r="AL71" s="100">
        <f t="shared" si="60"/>
        <v>2</v>
      </c>
      <c r="AM71" s="100">
        <f t="shared" si="61"/>
        <v>2</v>
      </c>
      <c r="AN71" s="100">
        <f t="shared" si="34"/>
        <v>2</v>
      </c>
      <c r="AO71" s="100">
        <f t="shared" si="35"/>
        <v>2</v>
      </c>
      <c r="AP71" s="92">
        <f t="shared" si="68"/>
        <v>-19.972888882288302</v>
      </c>
      <c r="AQ71" s="92">
        <f t="shared" si="69"/>
        <v>-18.972888882288302</v>
      </c>
      <c r="AR71" s="92">
        <f t="shared" si="38"/>
        <v>44</v>
      </c>
      <c r="AS71" s="101">
        <f t="shared" si="39"/>
        <v>-0.45392929277927957</v>
      </c>
      <c r="AT71" s="166">
        <f t="shared" si="40"/>
        <v>1</v>
      </c>
      <c r="AU71" s="167">
        <f t="shared" si="70"/>
        <v>8</v>
      </c>
      <c r="AV71" s="168">
        <f t="shared" si="42"/>
        <v>8</v>
      </c>
      <c r="AW71" s="169" t="str">
        <f t="shared" si="71"/>
        <v>A</v>
      </c>
    </row>
    <row r="72" spans="1:49" x14ac:dyDescent="0.3">
      <c r="A72" s="139" t="s">
        <v>18</v>
      </c>
      <c r="B72" s="139" t="s">
        <v>20</v>
      </c>
      <c r="C72" s="139" t="s">
        <v>42</v>
      </c>
      <c r="D72" s="197" t="s">
        <v>174</v>
      </c>
      <c r="E72" s="198">
        <v>11</v>
      </c>
      <c r="F72" s="141" t="str">
        <f t="shared" si="62"/>
        <v>A-D-G-L</v>
      </c>
      <c r="G72" s="142" t="str">
        <f t="shared" ref="G72:G95" si="72">IF(I72&gt;5,IF(P72&lt;$P$100,"A",IF(P72&gt;$P$102,"C","B")),"Blinde vlek")</f>
        <v>B</v>
      </c>
      <c r="H72" s="142" t="str">
        <f t="shared" ref="H72:H95" si="73">IF(J72&gt;5,IF(Q72&lt;$Q$100,"A",IF(Q72&gt;$Q$102,"C","B")),"Blinde vlek")</f>
        <v>B</v>
      </c>
      <c r="I72" s="143">
        <f>SUM(J72:J75)</f>
        <v>386.49938034810435</v>
      </c>
      <c r="J72" s="199">
        <v>92.964476021314397</v>
      </c>
      <c r="K72" s="199">
        <v>104.66417910447763</v>
      </c>
      <c r="L72" s="199">
        <v>88.964552238805979</v>
      </c>
      <c r="M72" s="127">
        <f t="shared" si="32"/>
        <v>11.699703083163229</v>
      </c>
      <c r="N72" s="143">
        <f>SUM(O72:O75)</f>
        <v>-64.416759534398039</v>
      </c>
      <c r="O72" s="127">
        <f t="shared" si="63"/>
        <v>-3.999923782508418</v>
      </c>
      <c r="P72" s="144">
        <f>IF(SUM(L72:L75)&gt;0,SUM(O72:O75)/SUM(L72:L75), "Blinde vlek")</f>
        <v>-0.20000073078036992</v>
      </c>
      <c r="Q72" s="145">
        <f t="shared" si="44"/>
        <v>-4.4960871289179236E-2</v>
      </c>
      <c r="R72" s="127">
        <v>165</v>
      </c>
      <c r="S72" s="127">
        <v>104.66417910447763</v>
      </c>
      <c r="T72" s="127">
        <v>26150.799999999999</v>
      </c>
      <c r="U72" s="127">
        <v>8222.4097104465382</v>
      </c>
      <c r="V72" s="145">
        <f t="shared" si="65"/>
        <v>0.63432835820895528</v>
      </c>
      <c r="W72" s="145">
        <f t="shared" si="66"/>
        <v>0.3144228746518859</v>
      </c>
      <c r="X72" s="145" t="str">
        <f t="shared" si="67"/>
        <v>C</v>
      </c>
      <c r="Y72" s="143">
        <f>SUM(Z72:Z75)</f>
        <v>337</v>
      </c>
      <c r="Z72" s="140">
        <v>83</v>
      </c>
      <c r="AA72" s="140">
        <v>27</v>
      </c>
      <c r="AB72" s="140">
        <v>56</v>
      </c>
      <c r="AC72" s="140">
        <v>19</v>
      </c>
      <c r="AD72" s="127">
        <f t="shared" si="64"/>
        <v>37</v>
      </c>
      <c r="AE72" s="145">
        <f t="shared" si="45"/>
        <v>0.44578313253012047</v>
      </c>
      <c r="AF72" s="127" t="str">
        <f t="shared" ref="AF72:AF95" si="74">IF(Z72=0,"Blinde vlek",IF(AD72/Z72&lt;$AG$100,"A",IF(AD72/Z72&gt;$AG$102,"C","B")))</f>
        <v>C</v>
      </c>
      <c r="AG72" s="143">
        <f>SUM(AD72:AD75)</f>
        <v>-41</v>
      </c>
      <c r="AH72" s="127" t="str">
        <f t="shared" ref="AH72:AH95" si="75">IF(Y72=0,"Blinde vlek",IF(AG72/Y72&lt;$AH$100,"A",IF(AG72/Y72&gt;$AH$102,"C","B")))</f>
        <v>B</v>
      </c>
      <c r="AI72" s="99" t="s">
        <v>42</v>
      </c>
      <c r="AJ72" s="102" t="str">
        <f t="shared" si="59"/>
        <v>Aarschot</v>
      </c>
      <c r="AK72" s="103">
        <v>1</v>
      </c>
      <c r="AL72" s="100">
        <f t="shared" si="60"/>
        <v>1</v>
      </c>
      <c r="AM72" s="100">
        <f t="shared" si="61"/>
        <v>1</v>
      </c>
      <c r="AN72" s="100">
        <f t="shared" si="34"/>
        <v>0</v>
      </c>
      <c r="AO72" s="100">
        <f t="shared" si="35"/>
        <v>1</v>
      </c>
      <c r="AP72" s="92">
        <f t="shared" si="68"/>
        <v>33.000076217491582</v>
      </c>
      <c r="AQ72" s="92">
        <f t="shared" si="69"/>
        <v>34.000076217491582</v>
      </c>
      <c r="AR72" s="92">
        <f t="shared" si="38"/>
        <v>46</v>
      </c>
      <c r="AS72" s="101">
        <f t="shared" si="39"/>
        <v>0.717392961249817</v>
      </c>
      <c r="AT72" s="166">
        <f t="shared" si="40"/>
        <v>0</v>
      </c>
      <c r="AU72" s="167">
        <f t="shared" si="70"/>
        <v>0</v>
      </c>
      <c r="AV72" s="168">
        <f t="shared" si="42"/>
        <v>0</v>
      </c>
      <c r="AW72" s="169" t="str">
        <f t="shared" si="71"/>
        <v>D</v>
      </c>
    </row>
    <row r="73" spans="1:49" x14ac:dyDescent="0.3">
      <c r="A73" s="139" t="s">
        <v>18</v>
      </c>
      <c r="B73" s="139" t="s">
        <v>20</v>
      </c>
      <c r="C73" s="139" t="s">
        <v>42</v>
      </c>
      <c r="D73" s="197" t="s">
        <v>175</v>
      </c>
      <c r="E73" s="198">
        <v>14</v>
      </c>
      <c r="F73" s="141" t="str">
        <f t="shared" si="62"/>
        <v>A-D-G-L</v>
      </c>
      <c r="G73" s="142" t="str">
        <f t="shared" si="72"/>
        <v>B</v>
      </c>
      <c r="H73" s="142" t="str">
        <f t="shared" si="73"/>
        <v>Blinde vlek</v>
      </c>
      <c r="I73" s="143">
        <f>SUM(J72:J75)</f>
        <v>386.49938034810435</v>
      </c>
      <c r="J73" s="199">
        <v>0</v>
      </c>
      <c r="K73" s="199">
        <v>0</v>
      </c>
      <c r="L73" s="199">
        <v>0</v>
      </c>
      <c r="M73" s="127">
        <f t="shared" si="32"/>
        <v>0</v>
      </c>
      <c r="N73" s="143">
        <f>SUM(O72:O75)</f>
        <v>-64.416759534398039</v>
      </c>
      <c r="O73" s="127">
        <f t="shared" si="63"/>
        <v>0</v>
      </c>
      <c r="P73" s="144">
        <f>IF(SUM(L72:L75)&gt;0,SUM(O72:O75)/SUM(L72:L75), "Blinde vlek")</f>
        <v>-0.20000073078036992</v>
      </c>
      <c r="Q73" s="145" t="str">
        <f t="shared" si="44"/>
        <v>Blinde vlek</v>
      </c>
      <c r="R73" s="127">
        <v>137.69999999999999</v>
      </c>
      <c r="S73" s="127">
        <v>0</v>
      </c>
      <c r="T73" s="127">
        <v>26150.799999999999</v>
      </c>
      <c r="U73" s="127">
        <v>8222.4097104465382</v>
      </c>
      <c r="V73" s="145" t="str">
        <f t="shared" si="65"/>
        <v>Blinde vlek</v>
      </c>
      <c r="W73" s="145">
        <f t="shared" si="66"/>
        <v>0.3144228746518859</v>
      </c>
      <c r="X73" s="145" t="str">
        <f t="shared" si="67"/>
        <v>Blinde vlek</v>
      </c>
      <c r="Y73" s="143">
        <f>SUM(Z72:Z75)</f>
        <v>337</v>
      </c>
      <c r="Z73" s="140"/>
      <c r="AA73" s="140"/>
      <c r="AB73" s="140"/>
      <c r="AC73" s="140">
        <v>71</v>
      </c>
      <c r="AD73" s="127">
        <f t="shared" si="64"/>
        <v>-71</v>
      </c>
      <c r="AE73" s="145" t="str">
        <f t="shared" si="45"/>
        <v>Blinde vlek</v>
      </c>
      <c r="AF73" s="127" t="str">
        <f t="shared" si="74"/>
        <v>Blinde vlek</v>
      </c>
      <c r="AG73" s="143">
        <f>SUM(AD72:AD75)</f>
        <v>-41</v>
      </c>
      <c r="AH73" s="127" t="str">
        <f t="shared" si="75"/>
        <v>B</v>
      </c>
      <c r="AI73" s="99" t="s">
        <v>42</v>
      </c>
      <c r="AJ73" s="102" t="str">
        <f t="shared" si="59"/>
        <v>Diest</v>
      </c>
      <c r="AK73" s="103">
        <v>1</v>
      </c>
      <c r="AL73" s="100">
        <f t="shared" si="60"/>
        <v>2</v>
      </c>
      <c r="AM73" s="100">
        <f t="shared" si="61"/>
        <v>1</v>
      </c>
      <c r="AN73" s="100">
        <f t="shared" si="34"/>
        <v>2</v>
      </c>
      <c r="AO73" s="100">
        <f t="shared" si="35"/>
        <v>1</v>
      </c>
      <c r="AP73" s="92">
        <f t="shared" si="68"/>
        <v>-71</v>
      </c>
      <c r="AQ73" s="92">
        <f t="shared" si="69"/>
        <v>-70</v>
      </c>
      <c r="AR73" s="92">
        <f t="shared" si="38"/>
        <v>71</v>
      </c>
      <c r="AS73" s="101">
        <f t="shared" si="39"/>
        <v>-1</v>
      </c>
      <c r="AT73" s="166">
        <f t="shared" si="40"/>
        <v>1</v>
      </c>
      <c r="AU73" s="167">
        <f t="shared" si="70"/>
        <v>6</v>
      </c>
      <c r="AV73" s="168">
        <f t="shared" si="42"/>
        <v>6</v>
      </c>
      <c r="AW73" s="169" t="str">
        <f t="shared" si="71"/>
        <v>A</v>
      </c>
    </row>
    <row r="74" spans="1:49" x14ac:dyDescent="0.3">
      <c r="A74" s="139" t="s">
        <v>18</v>
      </c>
      <c r="B74" s="139" t="s">
        <v>20</v>
      </c>
      <c r="C74" s="139" t="s">
        <v>42</v>
      </c>
      <c r="D74" s="197" t="s">
        <v>176</v>
      </c>
      <c r="E74" s="198">
        <v>3</v>
      </c>
      <c r="F74" s="141" t="str">
        <f t="shared" si="62"/>
        <v>A-D-G-L</v>
      </c>
      <c r="G74" s="142" t="str">
        <f t="shared" si="72"/>
        <v>B</v>
      </c>
      <c r="H74" s="142" t="str">
        <f t="shared" si="73"/>
        <v>B</v>
      </c>
      <c r="I74" s="143">
        <f>SUM(J72:J75)</f>
        <v>386.49938034810435</v>
      </c>
      <c r="J74" s="199">
        <v>67.032958801498125</v>
      </c>
      <c r="K74" s="199">
        <v>73.053658536585374</v>
      </c>
      <c r="L74" s="199">
        <v>62.095609756097566</v>
      </c>
      <c r="M74" s="127">
        <f t="shared" si="32"/>
        <v>6.0206997350872484</v>
      </c>
      <c r="N74" s="143">
        <f>SUM(O72:O75)</f>
        <v>-64.416759534398039</v>
      </c>
      <c r="O74" s="127">
        <f t="shared" si="63"/>
        <v>-4.9373490454005591</v>
      </c>
      <c r="P74" s="144">
        <f>IF(SUM(L72:L75)&gt;0,SUM(O72:O75)/SUM(L72:L75), "Blinde vlek")</f>
        <v>-0.20000073078036992</v>
      </c>
      <c r="Q74" s="145">
        <f t="shared" si="44"/>
        <v>-7.9512047064095856E-2</v>
      </c>
      <c r="R74" s="127">
        <v>413</v>
      </c>
      <c r="S74" s="127">
        <v>73.053658536585374</v>
      </c>
      <c r="T74" s="127">
        <v>26150.799999999999</v>
      </c>
      <c r="U74" s="127">
        <v>8222.4097104465382</v>
      </c>
      <c r="V74" s="145">
        <f t="shared" si="65"/>
        <v>0.17688537175928662</v>
      </c>
      <c r="W74" s="145">
        <f t="shared" si="66"/>
        <v>0.3144228746518859</v>
      </c>
      <c r="X74" s="145" t="str">
        <f t="shared" si="67"/>
        <v>B</v>
      </c>
      <c r="Y74" s="143">
        <f>SUM(Z72:Z75)</f>
        <v>337</v>
      </c>
      <c r="Z74" s="140">
        <v>55</v>
      </c>
      <c r="AA74" s="140">
        <v>41</v>
      </c>
      <c r="AB74" s="140">
        <v>14</v>
      </c>
      <c r="AC74" s="140">
        <v>90</v>
      </c>
      <c r="AD74" s="127">
        <f t="shared" si="64"/>
        <v>-76</v>
      </c>
      <c r="AE74" s="145">
        <f t="shared" si="45"/>
        <v>-1.3818181818181818</v>
      </c>
      <c r="AF74" s="127" t="str">
        <f t="shared" si="74"/>
        <v>A</v>
      </c>
      <c r="AG74" s="143">
        <f>SUM(AD72:AD75)</f>
        <v>-41</v>
      </c>
      <c r="AH74" s="127" t="str">
        <f t="shared" si="75"/>
        <v>B</v>
      </c>
      <c r="AI74" s="99" t="s">
        <v>42</v>
      </c>
      <c r="AJ74" s="102" t="str">
        <f t="shared" si="59"/>
        <v>Geel</v>
      </c>
      <c r="AK74" s="103">
        <v>1</v>
      </c>
      <c r="AL74" s="100">
        <f t="shared" si="60"/>
        <v>1</v>
      </c>
      <c r="AM74" s="100">
        <f t="shared" si="61"/>
        <v>1</v>
      </c>
      <c r="AN74" s="100">
        <f t="shared" si="34"/>
        <v>2</v>
      </c>
      <c r="AO74" s="100">
        <f t="shared" si="35"/>
        <v>1</v>
      </c>
      <c r="AP74" s="92">
        <f t="shared" si="68"/>
        <v>-80.937349045400566</v>
      </c>
      <c r="AQ74" s="92">
        <f t="shared" si="69"/>
        <v>-79.937349045400566</v>
      </c>
      <c r="AR74" s="92">
        <f t="shared" si="38"/>
        <v>131</v>
      </c>
      <c r="AS74" s="101">
        <f t="shared" si="39"/>
        <v>-0.61784235912519514</v>
      </c>
      <c r="AT74" s="166">
        <f t="shared" si="40"/>
        <v>1</v>
      </c>
      <c r="AU74" s="167">
        <f t="shared" si="70"/>
        <v>5</v>
      </c>
      <c r="AV74" s="168">
        <f t="shared" si="42"/>
        <v>5</v>
      </c>
      <c r="AW74" s="169" t="str">
        <f>IF(AV74&gt;=$AZ$5,$AZ$4,IF(AV74&gt;=$BA$5,$BA$4,IF(AV74&gt;=$BB$5,$BB$4,$BC$4)))</f>
        <v>B</v>
      </c>
    </row>
    <row r="75" spans="1:49" x14ac:dyDescent="0.3">
      <c r="A75" s="139" t="s">
        <v>18</v>
      </c>
      <c r="B75" s="139" t="s">
        <v>20</v>
      </c>
      <c r="C75" s="139" t="s">
        <v>42</v>
      </c>
      <c r="D75" s="197" t="s">
        <v>177</v>
      </c>
      <c r="E75" s="198">
        <v>5</v>
      </c>
      <c r="F75" s="141" t="str">
        <f t="shared" si="62"/>
        <v>A-D-G-L</v>
      </c>
      <c r="G75" s="142" t="str">
        <f t="shared" si="72"/>
        <v>B</v>
      </c>
      <c r="H75" s="142" t="str">
        <f t="shared" si="73"/>
        <v>A</v>
      </c>
      <c r="I75" s="143">
        <f>SUM(J72:J75)</f>
        <v>386.49938034810435</v>
      </c>
      <c r="J75" s="199">
        <v>226.50194552529183</v>
      </c>
      <c r="K75" s="199">
        <v>201.20289272800326</v>
      </c>
      <c r="L75" s="199">
        <v>171.02245881880276</v>
      </c>
      <c r="M75" s="127">
        <f t="shared" si="32"/>
        <v>-25.299052797288567</v>
      </c>
      <c r="N75" s="143">
        <f>SUM(O72:O75)</f>
        <v>-64.416759534398039</v>
      </c>
      <c r="O75" s="127">
        <f t="shared" si="63"/>
        <v>-55.47948670648907</v>
      </c>
      <c r="P75" s="144">
        <f>IF(SUM(L72:L75)&gt;0,SUM(O72:O75)/SUM(L72:L75), "Blinde vlek")</f>
        <v>-0.20000073078036992</v>
      </c>
      <c r="Q75" s="145">
        <f t="shared" si="44"/>
        <v>-0.32439883679411513</v>
      </c>
      <c r="R75" s="127">
        <v>423</v>
      </c>
      <c r="S75" s="127">
        <v>201.20289272800326</v>
      </c>
      <c r="T75" s="127">
        <v>26150.799999999999</v>
      </c>
      <c r="U75" s="127">
        <v>8222.4097104465382</v>
      </c>
      <c r="V75" s="145">
        <f t="shared" si="65"/>
        <v>0.47565695680379022</v>
      </c>
      <c r="W75" s="145">
        <f t="shared" si="66"/>
        <v>0.3144228746518859</v>
      </c>
      <c r="X75" s="145" t="str">
        <f t="shared" si="67"/>
        <v>B</v>
      </c>
      <c r="Y75" s="143">
        <f>SUM(Z72:Z75)</f>
        <v>337</v>
      </c>
      <c r="Z75" s="140">
        <v>199</v>
      </c>
      <c r="AA75" s="140">
        <v>100</v>
      </c>
      <c r="AB75" s="140">
        <v>99</v>
      </c>
      <c r="AC75" s="140">
        <v>30</v>
      </c>
      <c r="AD75" s="127">
        <f t="shared" si="64"/>
        <v>69</v>
      </c>
      <c r="AE75" s="145">
        <f t="shared" si="45"/>
        <v>0.34673366834170855</v>
      </c>
      <c r="AF75" s="127" t="str">
        <f t="shared" si="74"/>
        <v>C</v>
      </c>
      <c r="AG75" s="143">
        <f>SUM(AD72:AD75)</f>
        <v>-41</v>
      </c>
      <c r="AH75" s="127" t="str">
        <f t="shared" si="75"/>
        <v>B</v>
      </c>
      <c r="AI75" s="99" t="s">
        <v>42</v>
      </c>
      <c r="AJ75" s="102" t="str">
        <f t="shared" si="59"/>
        <v>Lier</v>
      </c>
      <c r="AK75" s="103">
        <v>1</v>
      </c>
      <c r="AL75" s="100">
        <f t="shared" si="60"/>
        <v>2</v>
      </c>
      <c r="AM75" s="100">
        <f t="shared" si="61"/>
        <v>1</v>
      </c>
      <c r="AN75" s="100">
        <f t="shared" si="34"/>
        <v>0</v>
      </c>
      <c r="AO75" s="100">
        <f t="shared" si="35"/>
        <v>1</v>
      </c>
      <c r="AP75" s="92">
        <f t="shared" si="68"/>
        <v>13.52051329351093</v>
      </c>
      <c r="AQ75" s="92">
        <f t="shared" si="69"/>
        <v>14.52051329351093</v>
      </c>
      <c r="AR75" s="92">
        <f t="shared" si="38"/>
        <v>130</v>
      </c>
      <c r="AS75" s="101">
        <f t="shared" si="39"/>
        <v>0.10400394841162254</v>
      </c>
      <c r="AT75" s="166">
        <f t="shared" si="40"/>
        <v>0</v>
      </c>
      <c r="AU75" s="167">
        <f t="shared" si="70"/>
        <v>0</v>
      </c>
      <c r="AV75" s="168">
        <f t="shared" si="42"/>
        <v>0</v>
      </c>
      <c r="AW75" s="169" t="str">
        <f t="shared" si="71"/>
        <v>D</v>
      </c>
    </row>
    <row r="76" spans="1:49" x14ac:dyDescent="0.3">
      <c r="A76" s="146" t="s">
        <v>19</v>
      </c>
      <c r="B76" s="146" t="s">
        <v>12</v>
      </c>
      <c r="C76" s="146" t="s">
        <v>37</v>
      </c>
      <c r="D76" s="197" t="s">
        <v>174</v>
      </c>
      <c r="E76" s="198">
        <v>11</v>
      </c>
      <c r="F76" s="141" t="str">
        <f t="shared" si="62"/>
        <v>A-D-G-L</v>
      </c>
      <c r="G76" s="142" t="str">
        <f t="shared" si="72"/>
        <v>B</v>
      </c>
      <c r="H76" s="142" t="str">
        <f t="shared" si="73"/>
        <v>Blinde vlek</v>
      </c>
      <c r="I76" s="143">
        <f>SUM(J76:J79)</f>
        <v>27.334549451239816</v>
      </c>
      <c r="J76" s="199">
        <v>0</v>
      </c>
      <c r="K76" s="199">
        <v>0</v>
      </c>
      <c r="L76" s="199">
        <v>0</v>
      </c>
      <c r="M76" s="127">
        <f t="shared" ref="M76:M95" si="76">K76-J76</f>
        <v>0</v>
      </c>
      <c r="N76" s="143">
        <f>SUM(O76:O79)</f>
        <v>-0.93820798782518278</v>
      </c>
      <c r="O76" s="127">
        <f t="shared" si="63"/>
        <v>0</v>
      </c>
      <c r="P76" s="144">
        <f>IF(SUM(L76:L79)&gt;0,SUM(O76:O79)/SUM(L76:L79), "Blinde vlek")</f>
        <v>-3.5543106953876177E-2</v>
      </c>
      <c r="Q76" s="145" t="str">
        <f t="shared" si="44"/>
        <v>Blinde vlek</v>
      </c>
      <c r="R76" s="127">
        <v>165</v>
      </c>
      <c r="S76" s="127">
        <v>0</v>
      </c>
      <c r="T76" s="127">
        <v>26150.799999999999</v>
      </c>
      <c r="U76" s="127">
        <v>737.50353951620002</v>
      </c>
      <c r="V76" s="145" t="str">
        <f t="shared" si="65"/>
        <v>Blinde vlek</v>
      </c>
      <c r="W76" s="145">
        <f t="shared" si="66"/>
        <v>2.8201949443848757E-2</v>
      </c>
      <c r="X76" s="145" t="str">
        <f t="shared" si="67"/>
        <v>Blinde vlek</v>
      </c>
      <c r="Y76" s="143">
        <f>SUM(Z76:Z79)</f>
        <v>22</v>
      </c>
      <c r="Z76" s="140"/>
      <c r="AA76" s="140"/>
      <c r="AB76" s="140"/>
      <c r="AC76" s="140">
        <v>2</v>
      </c>
      <c r="AD76" s="127">
        <f t="shared" si="64"/>
        <v>-2</v>
      </c>
      <c r="AE76" s="145" t="str">
        <f t="shared" si="45"/>
        <v>Blinde vlek</v>
      </c>
      <c r="AF76" s="127" t="str">
        <f t="shared" si="74"/>
        <v>Blinde vlek</v>
      </c>
      <c r="AG76" s="143">
        <f>SUM(AD76:AD79)</f>
        <v>-10</v>
      </c>
      <c r="AH76" s="127" t="str">
        <f t="shared" si="75"/>
        <v>A</v>
      </c>
      <c r="AI76" s="104" t="s">
        <v>37</v>
      </c>
      <c r="AJ76" s="102" t="str">
        <f t="shared" si="59"/>
        <v>Aarschot</v>
      </c>
      <c r="AK76" s="103">
        <v>1</v>
      </c>
      <c r="AL76" s="100">
        <f t="shared" si="60"/>
        <v>2</v>
      </c>
      <c r="AM76" s="100">
        <f t="shared" si="61"/>
        <v>1</v>
      </c>
      <c r="AN76" s="100">
        <f t="shared" ref="AN76:AN95" si="77">IF(AF76= "A",2,IF(AF76 = "Blinde vlek",2,IF(AF76 = "B",1,0)))</f>
        <v>2</v>
      </c>
      <c r="AO76" s="100">
        <f t="shared" ref="AO76:AO95" si="78">IF(AH76= "A",2,IF(AH76 = "Blinde vlek",2,IF(AH76 = "B",1,0)))</f>
        <v>2</v>
      </c>
      <c r="AP76" s="92">
        <f t="shared" si="68"/>
        <v>-2</v>
      </c>
      <c r="AQ76" s="92">
        <f t="shared" si="69"/>
        <v>-1</v>
      </c>
      <c r="AR76" s="92">
        <f t="shared" si="38"/>
        <v>2</v>
      </c>
      <c r="AS76" s="101">
        <f t="shared" si="39"/>
        <v>-1</v>
      </c>
      <c r="AT76" s="175">
        <f t="shared" ref="AT76:AT83" si="79">AK76</f>
        <v>1</v>
      </c>
      <c r="AU76" s="167">
        <f t="shared" si="70"/>
        <v>7</v>
      </c>
      <c r="AV76" s="168">
        <f t="shared" si="42"/>
        <v>7</v>
      </c>
      <c r="AW76" s="169" t="str">
        <f t="shared" si="71"/>
        <v>A</v>
      </c>
    </row>
    <row r="77" spans="1:49" x14ac:dyDescent="0.3">
      <c r="A77" s="146" t="s">
        <v>19</v>
      </c>
      <c r="B77" s="146" t="s">
        <v>12</v>
      </c>
      <c r="C77" s="146" t="s">
        <v>37</v>
      </c>
      <c r="D77" s="197" t="s">
        <v>175</v>
      </c>
      <c r="E77" s="198">
        <v>14</v>
      </c>
      <c r="F77" s="141" t="str">
        <f t="shared" si="62"/>
        <v>A-D-G-L</v>
      </c>
      <c r="G77" s="142" t="str">
        <f t="shared" si="72"/>
        <v>B</v>
      </c>
      <c r="H77" s="142" t="str">
        <f t="shared" si="73"/>
        <v>A</v>
      </c>
      <c r="I77" s="143">
        <f>SUM(J76:J79)</f>
        <v>27.334549451239816</v>
      </c>
      <c r="J77" s="199">
        <v>11.822189900678017</v>
      </c>
      <c r="K77" s="199">
        <v>7.8</v>
      </c>
      <c r="L77" s="199">
        <v>5.8500000000000005</v>
      </c>
      <c r="M77" s="127">
        <f t="shared" si="76"/>
        <v>-4.0221899006780175</v>
      </c>
      <c r="N77" s="143">
        <f>SUM(O76:O79)</f>
        <v>-0.93820798782518278</v>
      </c>
      <c r="O77" s="127">
        <f t="shared" si="63"/>
        <v>-5.9721899006780168</v>
      </c>
      <c r="P77" s="144">
        <f>IF(SUM(L76:L79)&gt;0,SUM(O76:O79)/SUM(L76:L79), "Blinde vlek")</f>
        <v>-3.5543106953876177E-2</v>
      </c>
      <c r="Q77" s="145">
        <f t="shared" si="44"/>
        <v>-1.0208871625090625</v>
      </c>
      <c r="R77" s="127">
        <v>137.69999999999999</v>
      </c>
      <c r="S77" s="127">
        <v>7.8</v>
      </c>
      <c r="T77" s="127">
        <v>26150.799999999999</v>
      </c>
      <c r="U77" s="127">
        <v>737.50353951620002</v>
      </c>
      <c r="V77" s="145">
        <f t="shared" si="65"/>
        <v>5.6644880174291944E-2</v>
      </c>
      <c r="W77" s="145">
        <f t="shared" si="66"/>
        <v>2.8201949443848757E-2</v>
      </c>
      <c r="X77" s="145" t="str">
        <f t="shared" si="67"/>
        <v>C</v>
      </c>
      <c r="Y77" s="143">
        <f>SUM(Z76:Z79)</f>
        <v>22</v>
      </c>
      <c r="Z77" s="140">
        <v>11</v>
      </c>
      <c r="AA77" s="140">
        <v>4</v>
      </c>
      <c r="AB77" s="140">
        <v>7</v>
      </c>
      <c r="AC77" s="140">
        <v>12</v>
      </c>
      <c r="AD77" s="127">
        <f t="shared" si="64"/>
        <v>-5</v>
      </c>
      <c r="AE77" s="145">
        <f t="shared" si="45"/>
        <v>-0.45454545454545453</v>
      </c>
      <c r="AF77" s="127" t="str">
        <f t="shared" si="74"/>
        <v>A</v>
      </c>
      <c r="AG77" s="143">
        <f>SUM(AD76:AD79)</f>
        <v>-10</v>
      </c>
      <c r="AH77" s="127" t="str">
        <f t="shared" si="75"/>
        <v>A</v>
      </c>
      <c r="AI77" s="104" t="s">
        <v>37</v>
      </c>
      <c r="AJ77" s="102" t="str">
        <f t="shared" si="59"/>
        <v>Diest</v>
      </c>
      <c r="AK77" s="103">
        <v>1</v>
      </c>
      <c r="AL77" s="100">
        <f t="shared" si="60"/>
        <v>2</v>
      </c>
      <c r="AM77" s="100">
        <f t="shared" si="61"/>
        <v>1</v>
      </c>
      <c r="AN77" s="100">
        <f t="shared" si="77"/>
        <v>2</v>
      </c>
      <c r="AO77" s="100">
        <f t="shared" si="78"/>
        <v>2</v>
      </c>
      <c r="AP77" s="92">
        <f t="shared" si="68"/>
        <v>-10.972189900678018</v>
      </c>
      <c r="AQ77" s="92">
        <f t="shared" si="69"/>
        <v>-9.9721899006780177</v>
      </c>
      <c r="AR77" s="92">
        <f t="shared" si="38"/>
        <v>16</v>
      </c>
      <c r="AS77" s="101">
        <f t="shared" si="39"/>
        <v>-0.68576186879237611</v>
      </c>
      <c r="AT77" s="175">
        <f t="shared" si="79"/>
        <v>1</v>
      </c>
      <c r="AU77" s="167">
        <f t="shared" si="70"/>
        <v>7</v>
      </c>
      <c r="AV77" s="168">
        <f t="shared" si="42"/>
        <v>7</v>
      </c>
      <c r="AW77" s="169" t="str">
        <f t="shared" si="71"/>
        <v>A</v>
      </c>
    </row>
    <row r="78" spans="1:49" x14ac:dyDescent="0.3">
      <c r="A78" s="146" t="s">
        <v>19</v>
      </c>
      <c r="B78" s="146" t="s">
        <v>12</v>
      </c>
      <c r="C78" s="146" t="s">
        <v>37</v>
      </c>
      <c r="D78" s="197" t="s">
        <v>176</v>
      </c>
      <c r="E78" s="198">
        <v>3</v>
      </c>
      <c r="F78" s="141" t="str">
        <f t="shared" si="62"/>
        <v>A-D-G-L</v>
      </c>
      <c r="G78" s="142" t="str">
        <f t="shared" si="72"/>
        <v>B</v>
      </c>
      <c r="H78" s="142" t="str">
        <f t="shared" si="73"/>
        <v>C</v>
      </c>
      <c r="I78" s="143">
        <f>SUM(J76:J79)</f>
        <v>27.334549451239816</v>
      </c>
      <c r="J78" s="199">
        <v>15.512359550561801</v>
      </c>
      <c r="K78" s="199">
        <v>27.395121951219505</v>
      </c>
      <c r="L78" s="199">
        <v>20.546341463414635</v>
      </c>
      <c r="M78" s="127">
        <f t="shared" si="76"/>
        <v>11.882762400657704</v>
      </c>
      <c r="N78" s="143">
        <f>SUM(O76:O79)</f>
        <v>-0.93820798782518278</v>
      </c>
      <c r="O78" s="127">
        <f t="shared" si="63"/>
        <v>5.033981912852834</v>
      </c>
      <c r="P78" s="144">
        <f>IF(SUM(L76:L79)&gt;0,SUM(O76:O79)/SUM(L76:L79), "Blinde vlek")</f>
        <v>-3.5543106953876177E-2</v>
      </c>
      <c r="Q78" s="145">
        <f t="shared" si="44"/>
        <v>0.24500624219725331</v>
      </c>
      <c r="R78" s="127">
        <v>413</v>
      </c>
      <c r="S78" s="127">
        <v>27.395121951219505</v>
      </c>
      <c r="T78" s="127">
        <v>26150.799999999999</v>
      </c>
      <c r="U78" s="127">
        <v>737.50353951620002</v>
      </c>
      <c r="V78" s="145">
        <f t="shared" si="65"/>
        <v>6.6332014409732451E-2</v>
      </c>
      <c r="W78" s="145">
        <f t="shared" si="66"/>
        <v>2.8201949443848757E-2</v>
      </c>
      <c r="X78" s="145" t="str">
        <f t="shared" si="67"/>
        <v>C</v>
      </c>
      <c r="Y78" s="143">
        <f>SUM(Z76:Z79)</f>
        <v>22</v>
      </c>
      <c r="Z78" s="140">
        <v>11</v>
      </c>
      <c r="AA78" s="140">
        <v>7</v>
      </c>
      <c r="AB78" s="140">
        <v>4</v>
      </c>
      <c r="AC78" s="140">
        <v>5</v>
      </c>
      <c r="AD78" s="127">
        <f t="shared" si="64"/>
        <v>-1</v>
      </c>
      <c r="AE78" s="145">
        <f t="shared" si="45"/>
        <v>-9.0909090909090912E-2</v>
      </c>
      <c r="AF78" s="127" t="str">
        <f t="shared" si="74"/>
        <v>B</v>
      </c>
      <c r="AG78" s="143">
        <f>SUM(AD76:AD79)</f>
        <v>-10</v>
      </c>
      <c r="AH78" s="127" t="str">
        <f t="shared" si="75"/>
        <v>A</v>
      </c>
      <c r="AI78" s="104" t="s">
        <v>37</v>
      </c>
      <c r="AJ78" s="102" t="str">
        <f t="shared" si="59"/>
        <v>Geel</v>
      </c>
      <c r="AK78" s="103">
        <v>1</v>
      </c>
      <c r="AL78" s="100">
        <f t="shared" si="60"/>
        <v>0</v>
      </c>
      <c r="AM78" s="100">
        <f t="shared" si="61"/>
        <v>1</v>
      </c>
      <c r="AN78" s="100">
        <f t="shared" si="77"/>
        <v>1</v>
      </c>
      <c r="AO78" s="100">
        <f t="shared" si="78"/>
        <v>2</v>
      </c>
      <c r="AP78" s="92">
        <f t="shared" si="68"/>
        <v>4.033981912852834</v>
      </c>
      <c r="AQ78" s="92">
        <f t="shared" si="69"/>
        <v>5.033981912852834</v>
      </c>
      <c r="AR78" s="92">
        <f t="shared" si="38"/>
        <v>12</v>
      </c>
      <c r="AS78" s="101">
        <f t="shared" si="39"/>
        <v>0.33616515940440284</v>
      </c>
      <c r="AT78" s="175">
        <f t="shared" si="79"/>
        <v>1</v>
      </c>
      <c r="AU78" s="167">
        <f t="shared" si="70"/>
        <v>4</v>
      </c>
      <c r="AV78" s="168">
        <f t="shared" si="42"/>
        <v>4</v>
      </c>
      <c r="AW78" s="169" t="str">
        <f t="shared" si="71"/>
        <v>B</v>
      </c>
    </row>
    <row r="79" spans="1:49" x14ac:dyDescent="0.3">
      <c r="A79" s="146" t="s">
        <v>19</v>
      </c>
      <c r="B79" s="146" t="s">
        <v>12</v>
      </c>
      <c r="C79" s="146" t="s">
        <v>37</v>
      </c>
      <c r="D79" s="197" t="s">
        <v>177</v>
      </c>
      <c r="E79" s="198">
        <v>5</v>
      </c>
      <c r="F79" s="141" t="str">
        <f t="shared" si="62"/>
        <v>A-D-G-L</v>
      </c>
      <c r="G79" s="142" t="str">
        <f t="shared" si="72"/>
        <v>B</v>
      </c>
      <c r="H79" s="142" t="str">
        <f t="shared" si="73"/>
        <v>Blinde vlek</v>
      </c>
      <c r="I79" s="143">
        <f>SUM(J76:J79)</f>
        <v>27.334549451239816</v>
      </c>
      <c r="J79" s="199">
        <v>0</v>
      </c>
      <c r="K79" s="199">
        <v>0</v>
      </c>
      <c r="L79" s="199">
        <v>0</v>
      </c>
      <c r="M79" s="127">
        <f t="shared" si="76"/>
        <v>0</v>
      </c>
      <c r="N79" s="143">
        <f>SUM(O76:O79)</f>
        <v>-0.93820798782518278</v>
      </c>
      <c r="O79" s="127">
        <f t="shared" si="63"/>
        <v>0</v>
      </c>
      <c r="P79" s="144">
        <f>IF(SUM(L76:L79)&gt;0,SUM(O76:O79)/SUM(L76:L79), "Blinde vlek")</f>
        <v>-3.5543106953876177E-2</v>
      </c>
      <c r="Q79" s="145" t="str">
        <f t="shared" si="44"/>
        <v>Blinde vlek</v>
      </c>
      <c r="R79" s="127">
        <v>423</v>
      </c>
      <c r="S79" s="127">
        <v>0</v>
      </c>
      <c r="T79" s="127">
        <v>26150.799999999999</v>
      </c>
      <c r="U79" s="127">
        <v>737.50353951620002</v>
      </c>
      <c r="V79" s="145" t="str">
        <f t="shared" si="65"/>
        <v>Blinde vlek</v>
      </c>
      <c r="W79" s="145">
        <f t="shared" si="66"/>
        <v>2.8201949443848757E-2</v>
      </c>
      <c r="X79" s="145" t="str">
        <f t="shared" si="67"/>
        <v>Blinde vlek</v>
      </c>
      <c r="Y79" s="143">
        <f>SUM(Z76:Z79)</f>
        <v>22</v>
      </c>
      <c r="Z79" s="140"/>
      <c r="AA79" s="140"/>
      <c r="AB79" s="140"/>
      <c r="AC79" s="140">
        <v>2</v>
      </c>
      <c r="AD79" s="127">
        <f t="shared" si="64"/>
        <v>-2</v>
      </c>
      <c r="AE79" s="145" t="str">
        <f t="shared" si="45"/>
        <v>Blinde vlek</v>
      </c>
      <c r="AF79" s="127" t="str">
        <f t="shared" si="74"/>
        <v>Blinde vlek</v>
      </c>
      <c r="AG79" s="143">
        <f>SUM(AD76:AD79)</f>
        <v>-10</v>
      </c>
      <c r="AH79" s="127" t="str">
        <f t="shared" si="75"/>
        <v>A</v>
      </c>
      <c r="AI79" s="104" t="s">
        <v>37</v>
      </c>
      <c r="AJ79" s="102" t="str">
        <f t="shared" si="59"/>
        <v>Lier</v>
      </c>
      <c r="AK79" s="103">
        <v>1</v>
      </c>
      <c r="AL79" s="100">
        <f t="shared" si="60"/>
        <v>2</v>
      </c>
      <c r="AM79" s="100">
        <f t="shared" si="61"/>
        <v>1</v>
      </c>
      <c r="AN79" s="100">
        <f t="shared" si="77"/>
        <v>2</v>
      </c>
      <c r="AO79" s="100">
        <f t="shared" si="78"/>
        <v>2</v>
      </c>
      <c r="AP79" s="92">
        <f t="shared" si="68"/>
        <v>-2</v>
      </c>
      <c r="AQ79" s="92">
        <f t="shared" si="69"/>
        <v>-1</v>
      </c>
      <c r="AR79" s="92">
        <f t="shared" ref="AR79:AR95" si="80">AA79+AC79</f>
        <v>2</v>
      </c>
      <c r="AS79" s="101">
        <f t="shared" ref="AS79:AS95" si="81">IF(AR79&gt;0,AP79/AR79,"Geen noden")</f>
        <v>-1</v>
      </c>
      <c r="AT79" s="175">
        <f t="shared" si="79"/>
        <v>1</v>
      </c>
      <c r="AU79" s="167">
        <f t="shared" si="70"/>
        <v>7</v>
      </c>
      <c r="AV79" s="168">
        <f t="shared" ref="AV79:AV95" si="82">IF(AT79&gt;0,AU79/AK79,0)</f>
        <v>7</v>
      </c>
      <c r="AW79" s="169" t="str">
        <f t="shared" si="71"/>
        <v>A</v>
      </c>
    </row>
    <row r="80" spans="1:49" x14ac:dyDescent="0.3">
      <c r="A80" s="139" t="s">
        <v>19</v>
      </c>
      <c r="B80" s="139" t="s">
        <v>13</v>
      </c>
      <c r="C80" s="139" t="s">
        <v>38</v>
      </c>
      <c r="D80" s="197" t="s">
        <v>174</v>
      </c>
      <c r="E80" s="198">
        <v>11</v>
      </c>
      <c r="F80" s="141" t="str">
        <f t="shared" si="62"/>
        <v>A-D-G-L</v>
      </c>
      <c r="G80" s="142" t="str">
        <f t="shared" si="72"/>
        <v>Blinde vlek</v>
      </c>
      <c r="H80" s="142" t="str">
        <f t="shared" si="73"/>
        <v>Blinde vlek</v>
      </c>
      <c r="I80" s="143">
        <f>SUM(J80:J83)</f>
        <v>0</v>
      </c>
      <c r="J80" s="199">
        <v>0</v>
      </c>
      <c r="K80" s="199">
        <v>0</v>
      </c>
      <c r="L80" s="199">
        <v>0</v>
      </c>
      <c r="M80" s="127">
        <f t="shared" si="76"/>
        <v>0</v>
      </c>
      <c r="N80" s="143">
        <f>SUM(O80:O83)</f>
        <v>0</v>
      </c>
      <c r="O80" s="127">
        <f t="shared" si="63"/>
        <v>0</v>
      </c>
      <c r="P80" s="144" t="str">
        <f>IF(SUM(L80:L83)&gt;0,SUM(O80:O83)/SUM(L80:L83), "Blinde vlek")</f>
        <v>Blinde vlek</v>
      </c>
      <c r="Q80" s="145" t="str">
        <f t="shared" si="44"/>
        <v>Blinde vlek</v>
      </c>
      <c r="R80" s="127">
        <v>165</v>
      </c>
      <c r="S80" s="127">
        <v>0</v>
      </c>
      <c r="T80" s="127">
        <v>26150.799999999999</v>
      </c>
      <c r="U80" s="127">
        <v>333.22844419848383</v>
      </c>
      <c r="V80" s="145" t="str">
        <f t="shared" si="65"/>
        <v>Blinde vlek</v>
      </c>
      <c r="W80" s="145">
        <f t="shared" si="66"/>
        <v>1.2742571707117329E-2</v>
      </c>
      <c r="X80" s="145" t="str">
        <f t="shared" si="67"/>
        <v>Blinde vlek</v>
      </c>
      <c r="Y80" s="143">
        <f>SUM(Z80:Z83)</f>
        <v>0</v>
      </c>
      <c r="Z80" s="140"/>
      <c r="AA80" s="140"/>
      <c r="AB80" s="140"/>
      <c r="AC80" s="140">
        <v>1</v>
      </c>
      <c r="AD80" s="127">
        <f t="shared" si="64"/>
        <v>-1</v>
      </c>
      <c r="AE80" s="145" t="str">
        <f t="shared" si="45"/>
        <v>Blinde vlek</v>
      </c>
      <c r="AF80" s="127" t="str">
        <f t="shared" si="74"/>
        <v>Blinde vlek</v>
      </c>
      <c r="AG80" s="143">
        <f>SUM(AD80:AD83)</f>
        <v>-4</v>
      </c>
      <c r="AH80" s="127" t="str">
        <f t="shared" si="75"/>
        <v>Blinde vlek</v>
      </c>
      <c r="AI80" s="99" t="s">
        <v>38</v>
      </c>
      <c r="AJ80" s="102" t="str">
        <f t="shared" si="59"/>
        <v>Aarschot</v>
      </c>
      <c r="AK80" s="103">
        <v>1</v>
      </c>
      <c r="AL80" s="100">
        <f t="shared" si="60"/>
        <v>2</v>
      </c>
      <c r="AM80" s="100">
        <f t="shared" si="61"/>
        <v>2</v>
      </c>
      <c r="AN80" s="100">
        <f t="shared" si="77"/>
        <v>2</v>
      </c>
      <c r="AO80" s="100">
        <f t="shared" si="78"/>
        <v>2</v>
      </c>
      <c r="AP80" s="92">
        <f t="shared" si="68"/>
        <v>-1</v>
      </c>
      <c r="AQ80" s="92">
        <f t="shared" si="69"/>
        <v>0</v>
      </c>
      <c r="AR80" s="92">
        <f t="shared" si="80"/>
        <v>1</v>
      </c>
      <c r="AS80" s="101">
        <f t="shared" si="81"/>
        <v>-1</v>
      </c>
      <c r="AT80" s="174">
        <f t="shared" si="79"/>
        <v>1</v>
      </c>
      <c r="AU80" s="167">
        <f t="shared" si="70"/>
        <v>8</v>
      </c>
      <c r="AV80" s="168">
        <f t="shared" si="82"/>
        <v>8</v>
      </c>
      <c r="AW80" s="169" t="str">
        <f t="shared" si="71"/>
        <v>A</v>
      </c>
    </row>
    <row r="81" spans="1:49" x14ac:dyDescent="0.3">
      <c r="A81" s="139" t="s">
        <v>19</v>
      </c>
      <c r="B81" s="139" t="s">
        <v>13</v>
      </c>
      <c r="C81" s="139" t="s">
        <v>38</v>
      </c>
      <c r="D81" s="197" t="s">
        <v>175</v>
      </c>
      <c r="E81" s="198">
        <v>14</v>
      </c>
      <c r="F81" s="141" t="str">
        <f t="shared" si="62"/>
        <v>A-D-G-L</v>
      </c>
      <c r="G81" s="142" t="str">
        <f t="shared" si="72"/>
        <v>Blinde vlek</v>
      </c>
      <c r="H81" s="142" t="str">
        <f t="shared" si="73"/>
        <v>Blinde vlek</v>
      </c>
      <c r="I81" s="143">
        <f>SUM(J80:J83)</f>
        <v>0</v>
      </c>
      <c r="J81" s="199">
        <v>0</v>
      </c>
      <c r="K81" s="199">
        <v>0</v>
      </c>
      <c r="L81" s="199">
        <v>0</v>
      </c>
      <c r="M81" s="127">
        <f t="shared" si="76"/>
        <v>0</v>
      </c>
      <c r="N81" s="143">
        <f>SUM(O80:O83)</f>
        <v>0</v>
      </c>
      <c r="O81" s="127">
        <f t="shared" si="63"/>
        <v>0</v>
      </c>
      <c r="P81" s="144" t="str">
        <f>IF(SUM(L80:L83)&gt;0,SUM(O80:O83)/SUM(L80:L83), "Blinde vlek")</f>
        <v>Blinde vlek</v>
      </c>
      <c r="Q81" s="145" t="str">
        <f t="shared" si="44"/>
        <v>Blinde vlek</v>
      </c>
      <c r="R81" s="127">
        <v>137.69999999999999</v>
      </c>
      <c r="S81" s="127">
        <v>0</v>
      </c>
      <c r="T81" s="127">
        <v>26150.799999999999</v>
      </c>
      <c r="U81" s="127">
        <v>333.22844419848383</v>
      </c>
      <c r="V81" s="145" t="str">
        <f t="shared" si="65"/>
        <v>Blinde vlek</v>
      </c>
      <c r="W81" s="145">
        <f t="shared" si="66"/>
        <v>1.2742571707117329E-2</v>
      </c>
      <c r="X81" s="145" t="str">
        <f t="shared" si="67"/>
        <v>Blinde vlek</v>
      </c>
      <c r="Y81" s="143">
        <f>SUM(Z80:Z83)</f>
        <v>0</v>
      </c>
      <c r="Z81" s="140"/>
      <c r="AA81" s="140"/>
      <c r="AB81" s="140"/>
      <c r="AC81" s="140">
        <v>1</v>
      </c>
      <c r="AD81" s="127">
        <f t="shared" si="64"/>
        <v>-1</v>
      </c>
      <c r="AE81" s="145" t="str">
        <f t="shared" si="45"/>
        <v>Blinde vlek</v>
      </c>
      <c r="AF81" s="127" t="str">
        <f t="shared" si="74"/>
        <v>Blinde vlek</v>
      </c>
      <c r="AG81" s="143">
        <f>SUM(AD80:AD83)</f>
        <v>-4</v>
      </c>
      <c r="AH81" s="127" t="str">
        <f t="shared" si="75"/>
        <v>Blinde vlek</v>
      </c>
      <c r="AI81" s="99" t="s">
        <v>38</v>
      </c>
      <c r="AJ81" s="102" t="str">
        <f t="shared" si="59"/>
        <v>Diest</v>
      </c>
      <c r="AK81" s="103">
        <v>1</v>
      </c>
      <c r="AL81" s="100">
        <f t="shared" si="60"/>
        <v>2</v>
      </c>
      <c r="AM81" s="100">
        <f t="shared" si="61"/>
        <v>2</v>
      </c>
      <c r="AN81" s="100">
        <f t="shared" si="77"/>
        <v>2</v>
      </c>
      <c r="AO81" s="100">
        <f t="shared" si="78"/>
        <v>2</v>
      </c>
      <c r="AP81" s="92">
        <f t="shared" si="68"/>
        <v>-1</v>
      </c>
      <c r="AQ81" s="92">
        <f t="shared" si="69"/>
        <v>0</v>
      </c>
      <c r="AR81" s="92">
        <f t="shared" si="80"/>
        <v>1</v>
      </c>
      <c r="AS81" s="101">
        <f t="shared" si="81"/>
        <v>-1</v>
      </c>
      <c r="AT81" s="174">
        <f t="shared" si="79"/>
        <v>1</v>
      </c>
      <c r="AU81" s="167">
        <f t="shared" si="70"/>
        <v>8</v>
      </c>
      <c r="AV81" s="168">
        <f t="shared" si="82"/>
        <v>8</v>
      </c>
      <c r="AW81" s="169" t="str">
        <f t="shared" si="71"/>
        <v>A</v>
      </c>
    </row>
    <row r="82" spans="1:49" x14ac:dyDescent="0.3">
      <c r="A82" s="139" t="s">
        <v>19</v>
      </c>
      <c r="B82" s="139" t="s">
        <v>13</v>
      </c>
      <c r="C82" s="139" t="s">
        <v>38</v>
      </c>
      <c r="D82" s="197" t="s">
        <v>176</v>
      </c>
      <c r="E82" s="198">
        <v>3</v>
      </c>
      <c r="F82" s="141" t="str">
        <f t="shared" si="62"/>
        <v>A-D-G-L</v>
      </c>
      <c r="G82" s="142" t="str">
        <f t="shared" si="72"/>
        <v>Blinde vlek</v>
      </c>
      <c r="H82" s="142" t="str">
        <f t="shared" si="73"/>
        <v>Blinde vlek</v>
      </c>
      <c r="I82" s="143">
        <f>SUM(J80:J83)</f>
        <v>0</v>
      </c>
      <c r="J82" s="199">
        <v>0</v>
      </c>
      <c r="K82" s="199">
        <v>0</v>
      </c>
      <c r="L82" s="199">
        <v>0</v>
      </c>
      <c r="M82" s="127">
        <f t="shared" si="76"/>
        <v>0</v>
      </c>
      <c r="N82" s="143">
        <f>SUM(O80:O83)</f>
        <v>0</v>
      </c>
      <c r="O82" s="127">
        <f t="shared" si="63"/>
        <v>0</v>
      </c>
      <c r="P82" s="144" t="str">
        <f>IF(SUM(L80:L83)&gt;0,SUM(O80:O83)/SUM(L80:L83), "Blinde vlek")</f>
        <v>Blinde vlek</v>
      </c>
      <c r="Q82" s="145" t="str">
        <f t="shared" ref="Q82:Q95" si="83">IF(L82&gt;0,(L82-J82)/L82,"Blinde vlek")</f>
        <v>Blinde vlek</v>
      </c>
      <c r="R82" s="127">
        <v>413</v>
      </c>
      <c r="S82" s="127">
        <v>0</v>
      </c>
      <c r="T82" s="127">
        <v>26150.799999999999</v>
      </c>
      <c r="U82" s="127">
        <v>333.22844419848383</v>
      </c>
      <c r="V82" s="145" t="str">
        <f t="shared" si="65"/>
        <v>Blinde vlek</v>
      </c>
      <c r="W82" s="145">
        <f t="shared" si="66"/>
        <v>1.2742571707117329E-2</v>
      </c>
      <c r="X82" s="145" t="str">
        <f t="shared" si="67"/>
        <v>Blinde vlek</v>
      </c>
      <c r="Y82" s="143">
        <f>SUM(Z80:Z83)</f>
        <v>0</v>
      </c>
      <c r="Z82" s="140"/>
      <c r="AA82" s="140"/>
      <c r="AB82" s="140"/>
      <c r="AC82" s="140"/>
      <c r="AD82" s="127">
        <f t="shared" si="64"/>
        <v>0</v>
      </c>
      <c r="AE82" s="145" t="str">
        <f t="shared" ref="AE82:AE95" si="84">IF(AA82=0,"Blinde vlek",AD82/Z82)</f>
        <v>Blinde vlek</v>
      </c>
      <c r="AF82" s="127" t="str">
        <f t="shared" si="74"/>
        <v>Blinde vlek</v>
      </c>
      <c r="AG82" s="143">
        <f>SUM(AD80:AD83)</f>
        <v>-4</v>
      </c>
      <c r="AH82" s="127" t="str">
        <f t="shared" si="75"/>
        <v>Blinde vlek</v>
      </c>
      <c r="AI82" s="99" t="s">
        <v>38</v>
      </c>
      <c r="AJ82" s="102" t="str">
        <f t="shared" si="59"/>
        <v>Geel</v>
      </c>
      <c r="AK82" s="103">
        <v>1</v>
      </c>
      <c r="AL82" s="100">
        <f t="shared" si="60"/>
        <v>2</v>
      </c>
      <c r="AM82" s="100">
        <f t="shared" si="61"/>
        <v>2</v>
      </c>
      <c r="AN82" s="100">
        <f t="shared" si="77"/>
        <v>2</v>
      </c>
      <c r="AO82" s="100">
        <f t="shared" si="78"/>
        <v>2</v>
      </c>
      <c r="AP82" s="92">
        <f t="shared" si="68"/>
        <v>0</v>
      </c>
      <c r="AQ82" s="92">
        <f t="shared" si="69"/>
        <v>1</v>
      </c>
      <c r="AR82" s="92">
        <f t="shared" si="80"/>
        <v>0</v>
      </c>
      <c r="AS82" s="101" t="str">
        <f t="shared" si="81"/>
        <v>Geen noden</v>
      </c>
      <c r="AT82" s="174">
        <f t="shared" si="79"/>
        <v>1</v>
      </c>
      <c r="AU82" s="167">
        <f t="shared" si="70"/>
        <v>8</v>
      </c>
      <c r="AV82" s="168">
        <f t="shared" si="82"/>
        <v>8</v>
      </c>
      <c r="AW82" s="169" t="str">
        <f t="shared" si="71"/>
        <v>A</v>
      </c>
    </row>
    <row r="83" spans="1:49" x14ac:dyDescent="0.3">
      <c r="A83" s="139" t="s">
        <v>19</v>
      </c>
      <c r="B83" s="139" t="s">
        <v>13</v>
      </c>
      <c r="C83" s="139" t="s">
        <v>38</v>
      </c>
      <c r="D83" s="197" t="s">
        <v>177</v>
      </c>
      <c r="E83" s="198">
        <v>5</v>
      </c>
      <c r="F83" s="141" t="str">
        <f t="shared" si="62"/>
        <v>A-D-G-L</v>
      </c>
      <c r="G83" s="142" t="str">
        <f t="shared" si="72"/>
        <v>Blinde vlek</v>
      </c>
      <c r="H83" s="142" t="str">
        <f t="shared" si="73"/>
        <v>Blinde vlek</v>
      </c>
      <c r="I83" s="143">
        <f>SUM(J80:J83)</f>
        <v>0</v>
      </c>
      <c r="J83" s="199">
        <v>0</v>
      </c>
      <c r="K83" s="199">
        <v>0</v>
      </c>
      <c r="L83" s="199">
        <v>0</v>
      </c>
      <c r="M83" s="127">
        <f t="shared" si="76"/>
        <v>0</v>
      </c>
      <c r="N83" s="143">
        <f>SUM(O80:O83)</f>
        <v>0</v>
      </c>
      <c r="O83" s="127">
        <f t="shared" si="63"/>
        <v>0</v>
      </c>
      <c r="P83" s="144" t="str">
        <f>IF(SUM(L80:L83)&gt;0,SUM(O80:O83)/SUM(L80:L83), "Blinde vlek")</f>
        <v>Blinde vlek</v>
      </c>
      <c r="Q83" s="145" t="str">
        <f t="shared" si="83"/>
        <v>Blinde vlek</v>
      </c>
      <c r="R83" s="127">
        <v>423</v>
      </c>
      <c r="S83" s="127">
        <v>0</v>
      </c>
      <c r="T83" s="127">
        <v>26150.799999999999</v>
      </c>
      <c r="U83" s="127">
        <v>333.22844419848383</v>
      </c>
      <c r="V83" s="145" t="str">
        <f t="shared" si="65"/>
        <v>Blinde vlek</v>
      </c>
      <c r="W83" s="145">
        <f t="shared" si="66"/>
        <v>1.2742571707117329E-2</v>
      </c>
      <c r="X83" s="145" t="str">
        <f t="shared" si="67"/>
        <v>Blinde vlek</v>
      </c>
      <c r="Y83" s="143">
        <f>SUM(Z80:Z83)</f>
        <v>0</v>
      </c>
      <c r="Z83" s="140"/>
      <c r="AA83" s="140"/>
      <c r="AB83" s="140"/>
      <c r="AC83" s="140">
        <v>2</v>
      </c>
      <c r="AD83" s="127">
        <f t="shared" si="64"/>
        <v>-2</v>
      </c>
      <c r="AE83" s="145" t="str">
        <f t="shared" si="84"/>
        <v>Blinde vlek</v>
      </c>
      <c r="AF83" s="127" t="str">
        <f t="shared" si="74"/>
        <v>Blinde vlek</v>
      </c>
      <c r="AG83" s="143">
        <f>SUM(AD80:AD83)</f>
        <v>-4</v>
      </c>
      <c r="AH83" s="127" t="str">
        <f t="shared" si="75"/>
        <v>Blinde vlek</v>
      </c>
      <c r="AI83" s="99" t="s">
        <v>38</v>
      </c>
      <c r="AJ83" s="102" t="str">
        <f t="shared" si="59"/>
        <v>Lier</v>
      </c>
      <c r="AK83" s="103">
        <v>1</v>
      </c>
      <c r="AL83" s="100">
        <f t="shared" si="60"/>
        <v>2</v>
      </c>
      <c r="AM83" s="100">
        <f t="shared" si="61"/>
        <v>2</v>
      </c>
      <c r="AN83" s="100">
        <f t="shared" si="77"/>
        <v>2</v>
      </c>
      <c r="AO83" s="100">
        <f t="shared" si="78"/>
        <v>2</v>
      </c>
      <c r="AP83" s="92">
        <f t="shared" si="68"/>
        <v>-2</v>
      </c>
      <c r="AQ83" s="92">
        <f t="shared" si="69"/>
        <v>-1</v>
      </c>
      <c r="AR83" s="92">
        <f t="shared" si="80"/>
        <v>2</v>
      </c>
      <c r="AS83" s="101">
        <f t="shared" si="81"/>
        <v>-1</v>
      </c>
      <c r="AT83" s="174">
        <f t="shared" si="79"/>
        <v>1</v>
      </c>
      <c r="AU83" s="167">
        <f t="shared" si="70"/>
        <v>8</v>
      </c>
      <c r="AV83" s="168">
        <f t="shared" si="82"/>
        <v>8</v>
      </c>
      <c r="AW83" s="169" t="str">
        <f t="shared" si="71"/>
        <v>A</v>
      </c>
    </row>
    <row r="84" spans="1:49" x14ac:dyDescent="0.3">
      <c r="A84" s="147" t="s">
        <v>19</v>
      </c>
      <c r="B84" s="147" t="s">
        <v>14</v>
      </c>
      <c r="C84" s="147" t="s">
        <v>39</v>
      </c>
      <c r="D84" s="197" t="s">
        <v>174</v>
      </c>
      <c r="E84" s="198">
        <v>11</v>
      </c>
      <c r="F84" s="141" t="str">
        <f t="shared" si="62"/>
        <v>A-D-G-L</v>
      </c>
      <c r="G84" s="142" t="str">
        <f t="shared" si="72"/>
        <v>Blinde vlek</v>
      </c>
      <c r="H84" s="142" t="str">
        <f t="shared" si="73"/>
        <v>Blinde vlek</v>
      </c>
      <c r="I84" s="143">
        <f>SUM(J84:J87)</f>
        <v>0</v>
      </c>
      <c r="J84" s="199">
        <v>0</v>
      </c>
      <c r="K84" s="199">
        <v>0</v>
      </c>
      <c r="L84" s="199">
        <v>0</v>
      </c>
      <c r="M84" s="127">
        <f t="shared" si="76"/>
        <v>0</v>
      </c>
      <c r="N84" s="143">
        <f>SUM(O84:O87)</f>
        <v>0</v>
      </c>
      <c r="O84" s="127">
        <f t="shared" si="63"/>
        <v>0</v>
      </c>
      <c r="P84" s="144" t="str">
        <f>IF(SUM(L84:L87)&gt;0,SUM(O84:O87)/SUM(L84:L87), "Blinde vlek")</f>
        <v>Blinde vlek</v>
      </c>
      <c r="Q84" s="145" t="str">
        <f t="shared" si="83"/>
        <v>Blinde vlek</v>
      </c>
      <c r="R84" s="127">
        <v>165</v>
      </c>
      <c r="S84" s="127">
        <v>0</v>
      </c>
      <c r="T84" s="127">
        <v>26150.799999999999</v>
      </c>
      <c r="U84" s="127">
        <v>27.377119258898333</v>
      </c>
      <c r="V84" s="145" t="str">
        <f t="shared" si="65"/>
        <v>Blinde vlek</v>
      </c>
      <c r="W84" s="145">
        <f t="shared" si="66"/>
        <v>1.0468941393341057E-3</v>
      </c>
      <c r="X84" s="145" t="str">
        <f t="shared" si="67"/>
        <v>Blinde vlek</v>
      </c>
      <c r="Y84" s="143">
        <f>SUM(Z84:Z87)</f>
        <v>0</v>
      </c>
      <c r="Z84" s="140"/>
      <c r="AA84" s="140"/>
      <c r="AB84" s="140"/>
      <c r="AC84" s="140">
        <v>1</v>
      </c>
      <c r="AD84" s="127">
        <f t="shared" si="64"/>
        <v>-1</v>
      </c>
      <c r="AE84" s="145" t="str">
        <f t="shared" si="84"/>
        <v>Blinde vlek</v>
      </c>
      <c r="AF84" s="127" t="str">
        <f t="shared" si="74"/>
        <v>Blinde vlek</v>
      </c>
      <c r="AG84" s="143">
        <f>SUM(AD84:AD87)</f>
        <v>-5</v>
      </c>
      <c r="AH84" s="127" t="str">
        <f t="shared" si="75"/>
        <v>Blinde vlek</v>
      </c>
      <c r="AI84" s="105" t="s">
        <v>39</v>
      </c>
      <c r="AJ84" s="102" t="str">
        <f t="shared" si="59"/>
        <v>Aarschot</v>
      </c>
      <c r="AK84" s="103">
        <v>1</v>
      </c>
      <c r="AL84" s="100">
        <f t="shared" si="60"/>
        <v>2</v>
      </c>
      <c r="AM84" s="100">
        <f t="shared" si="61"/>
        <v>2</v>
      </c>
      <c r="AN84" s="100">
        <f t="shared" si="77"/>
        <v>2</v>
      </c>
      <c r="AO84" s="100">
        <f t="shared" si="78"/>
        <v>2</v>
      </c>
      <c r="AP84" s="251">
        <f>N84+AG84</f>
        <v>-5</v>
      </c>
      <c r="AQ84" s="251">
        <f>SUM(AK84:AK87)+AP84</f>
        <v>-1</v>
      </c>
      <c r="AR84" s="251">
        <f>SUM(AA84:AA87,AC84:AC87)</f>
        <v>5</v>
      </c>
      <c r="AS84" s="246">
        <f>IF(AR84&gt;0,AP84/AR84,"Geen noden")</f>
        <v>-1</v>
      </c>
      <c r="AT84" s="254">
        <f>IF(P84= "Blinde vlek",IF(SUM(AK84:AK87)&lt;-AG84,SUM(AK84:AK87),-AG84),IF(N84&gt;0,0,IF(N84&lt;-SUM(AK84:AK87),SUM(AK84:AK87),-N84)))</f>
        <v>4</v>
      </c>
      <c r="AU84" s="237">
        <f>AT84*$AZ$10*(AM84+AO84)</f>
        <v>32</v>
      </c>
      <c r="AV84" s="240">
        <f>IF(AT84&gt;0,AU84/SUM(AK84:AK87),0)</f>
        <v>8</v>
      </c>
      <c r="AW84" s="225" t="str">
        <f t="shared" si="71"/>
        <v>A</v>
      </c>
    </row>
    <row r="85" spans="1:49" x14ac:dyDescent="0.3">
      <c r="A85" s="147" t="s">
        <v>19</v>
      </c>
      <c r="B85" s="147" t="s">
        <v>14</v>
      </c>
      <c r="C85" s="147" t="s">
        <v>39</v>
      </c>
      <c r="D85" s="197" t="s">
        <v>175</v>
      </c>
      <c r="E85" s="198">
        <v>14</v>
      </c>
      <c r="F85" s="141" t="str">
        <f t="shared" si="62"/>
        <v>A-D-G-L</v>
      </c>
      <c r="G85" s="142" t="str">
        <f t="shared" si="72"/>
        <v>Blinde vlek</v>
      </c>
      <c r="H85" s="142" t="str">
        <f t="shared" si="73"/>
        <v>Blinde vlek</v>
      </c>
      <c r="I85" s="143">
        <f>SUM(J84:J87)</f>
        <v>0</v>
      </c>
      <c r="J85" s="199">
        <v>0</v>
      </c>
      <c r="K85" s="199">
        <v>0</v>
      </c>
      <c r="L85" s="199">
        <v>0</v>
      </c>
      <c r="M85" s="127">
        <f t="shared" si="76"/>
        <v>0</v>
      </c>
      <c r="N85" s="143">
        <f>SUM(O84:O87)</f>
        <v>0</v>
      </c>
      <c r="O85" s="127">
        <f t="shared" si="63"/>
        <v>0</v>
      </c>
      <c r="P85" s="144" t="str">
        <f>IF(SUM(L84:L87)&gt;0,SUM(O84:O87)/SUM(L84:L87), "Blinde vlek")</f>
        <v>Blinde vlek</v>
      </c>
      <c r="Q85" s="145" t="str">
        <f t="shared" si="83"/>
        <v>Blinde vlek</v>
      </c>
      <c r="R85" s="127">
        <v>137.69999999999999</v>
      </c>
      <c r="S85" s="127">
        <v>0</v>
      </c>
      <c r="T85" s="127">
        <v>26150.799999999999</v>
      </c>
      <c r="U85" s="127">
        <v>27.377119258898333</v>
      </c>
      <c r="V85" s="145" t="str">
        <f t="shared" si="65"/>
        <v>Blinde vlek</v>
      </c>
      <c r="W85" s="145">
        <f t="shared" si="66"/>
        <v>1.0468941393341057E-3</v>
      </c>
      <c r="X85" s="145" t="str">
        <f t="shared" si="67"/>
        <v>Blinde vlek</v>
      </c>
      <c r="Y85" s="143">
        <f>SUM(Z84:Z87)</f>
        <v>0</v>
      </c>
      <c r="Z85" s="140"/>
      <c r="AA85" s="140"/>
      <c r="AB85" s="140"/>
      <c r="AC85" s="140">
        <v>1</v>
      </c>
      <c r="AD85" s="127">
        <f t="shared" si="64"/>
        <v>-1</v>
      </c>
      <c r="AE85" s="145" t="str">
        <f t="shared" si="84"/>
        <v>Blinde vlek</v>
      </c>
      <c r="AF85" s="127" t="str">
        <f t="shared" si="74"/>
        <v>Blinde vlek</v>
      </c>
      <c r="AG85" s="143">
        <f>SUM(AD84:AD87)</f>
        <v>-5</v>
      </c>
      <c r="AH85" s="127" t="str">
        <f t="shared" si="75"/>
        <v>Blinde vlek</v>
      </c>
      <c r="AI85" s="105" t="s">
        <v>39</v>
      </c>
      <c r="AJ85" s="102" t="str">
        <f t="shared" ref="AJ85:AJ95" si="85">D85</f>
        <v>Diest</v>
      </c>
      <c r="AK85" s="103">
        <v>1</v>
      </c>
      <c r="AL85" s="100">
        <f t="shared" ref="AL85:AL95" si="86">IF(H85= "A",2,IF(H85 = "Blinde vlek",2,IF(H85 = "B",1,0)))</f>
        <v>2</v>
      </c>
      <c r="AM85" s="100">
        <f t="shared" ref="AM85:AM95" si="87">IF(G85= "A",2,IF(G85 = "Blinde vlek",2,IF(G85 = "B",1,0)))</f>
        <v>2</v>
      </c>
      <c r="AN85" s="100">
        <f t="shared" si="77"/>
        <v>2</v>
      </c>
      <c r="AO85" s="100">
        <f t="shared" si="78"/>
        <v>2</v>
      </c>
      <c r="AP85" s="252"/>
      <c r="AQ85" s="252"/>
      <c r="AR85" s="252"/>
      <c r="AS85" s="247"/>
      <c r="AT85" s="255"/>
      <c r="AU85" s="238"/>
      <c r="AV85" s="241"/>
      <c r="AW85" s="226"/>
    </row>
    <row r="86" spans="1:49" x14ac:dyDescent="0.3">
      <c r="A86" s="147" t="s">
        <v>19</v>
      </c>
      <c r="B86" s="147" t="s">
        <v>14</v>
      </c>
      <c r="C86" s="147" t="s">
        <v>39</v>
      </c>
      <c r="D86" s="197" t="s">
        <v>176</v>
      </c>
      <c r="E86" s="198">
        <v>3</v>
      </c>
      <c r="F86" s="141" t="str">
        <f t="shared" si="62"/>
        <v>A-D-G-L</v>
      </c>
      <c r="G86" s="142" t="str">
        <f t="shared" si="72"/>
        <v>Blinde vlek</v>
      </c>
      <c r="H86" s="142" t="str">
        <f t="shared" si="73"/>
        <v>Blinde vlek</v>
      </c>
      <c r="I86" s="143">
        <f>SUM(J84:J87)</f>
        <v>0</v>
      </c>
      <c r="J86" s="199">
        <v>0</v>
      </c>
      <c r="K86" s="199">
        <v>0</v>
      </c>
      <c r="L86" s="199">
        <v>0</v>
      </c>
      <c r="M86" s="127">
        <f t="shared" si="76"/>
        <v>0</v>
      </c>
      <c r="N86" s="143">
        <f>SUM(O84:O87)</f>
        <v>0</v>
      </c>
      <c r="O86" s="127">
        <f t="shared" si="63"/>
        <v>0</v>
      </c>
      <c r="P86" s="144" t="str">
        <f>IF(SUM(L84:L87)&gt;0,SUM(O84:O87)/SUM(L84:L87), "Blinde vlek")</f>
        <v>Blinde vlek</v>
      </c>
      <c r="Q86" s="145" t="str">
        <f t="shared" si="83"/>
        <v>Blinde vlek</v>
      </c>
      <c r="R86" s="127">
        <v>413</v>
      </c>
      <c r="S86" s="127">
        <v>0</v>
      </c>
      <c r="T86" s="127">
        <v>26150.799999999999</v>
      </c>
      <c r="U86" s="127">
        <v>27.377119258898333</v>
      </c>
      <c r="V86" s="145" t="str">
        <f t="shared" si="65"/>
        <v>Blinde vlek</v>
      </c>
      <c r="W86" s="145">
        <f t="shared" si="66"/>
        <v>1.0468941393341057E-3</v>
      </c>
      <c r="X86" s="145" t="str">
        <f t="shared" si="67"/>
        <v>Blinde vlek</v>
      </c>
      <c r="Y86" s="143">
        <f>SUM(Z84:Z87)</f>
        <v>0</v>
      </c>
      <c r="Z86" s="140"/>
      <c r="AA86" s="140"/>
      <c r="AB86" s="140"/>
      <c r="AC86" s="140">
        <v>1</v>
      </c>
      <c r="AD86" s="127">
        <f t="shared" si="64"/>
        <v>-1</v>
      </c>
      <c r="AE86" s="145" t="str">
        <f t="shared" si="84"/>
        <v>Blinde vlek</v>
      </c>
      <c r="AF86" s="127" t="str">
        <f t="shared" si="74"/>
        <v>Blinde vlek</v>
      </c>
      <c r="AG86" s="143">
        <f>SUM(AD84:AD87)</f>
        <v>-5</v>
      </c>
      <c r="AH86" s="127" t="str">
        <f t="shared" si="75"/>
        <v>Blinde vlek</v>
      </c>
      <c r="AI86" s="105" t="s">
        <v>39</v>
      </c>
      <c r="AJ86" s="102" t="str">
        <f t="shared" si="85"/>
        <v>Geel</v>
      </c>
      <c r="AK86" s="103">
        <v>1</v>
      </c>
      <c r="AL86" s="100">
        <f t="shared" si="86"/>
        <v>2</v>
      </c>
      <c r="AM86" s="100">
        <f t="shared" si="87"/>
        <v>2</v>
      </c>
      <c r="AN86" s="100">
        <f t="shared" si="77"/>
        <v>2</v>
      </c>
      <c r="AO86" s="100">
        <f t="shared" si="78"/>
        <v>2</v>
      </c>
      <c r="AP86" s="252"/>
      <c r="AQ86" s="252"/>
      <c r="AR86" s="252"/>
      <c r="AS86" s="247"/>
      <c r="AT86" s="255"/>
      <c r="AU86" s="238"/>
      <c r="AV86" s="241"/>
      <c r="AW86" s="226"/>
    </row>
    <row r="87" spans="1:49" x14ac:dyDescent="0.3">
      <c r="A87" s="147" t="s">
        <v>19</v>
      </c>
      <c r="B87" s="147" t="s">
        <v>14</v>
      </c>
      <c r="C87" s="147" t="s">
        <v>39</v>
      </c>
      <c r="D87" s="197" t="s">
        <v>177</v>
      </c>
      <c r="E87" s="198">
        <v>5</v>
      </c>
      <c r="F87" s="141" t="str">
        <f t="shared" si="62"/>
        <v>A-D-G-L</v>
      </c>
      <c r="G87" s="142" t="str">
        <f t="shared" si="72"/>
        <v>Blinde vlek</v>
      </c>
      <c r="H87" s="142" t="str">
        <f t="shared" si="73"/>
        <v>Blinde vlek</v>
      </c>
      <c r="I87" s="143">
        <f>SUM(J84:J87)</f>
        <v>0</v>
      </c>
      <c r="J87" s="199">
        <v>0</v>
      </c>
      <c r="K87" s="199">
        <v>0</v>
      </c>
      <c r="L87" s="199">
        <v>0</v>
      </c>
      <c r="M87" s="127">
        <f t="shared" si="76"/>
        <v>0</v>
      </c>
      <c r="N87" s="143">
        <f>SUM(O84:O87)</f>
        <v>0</v>
      </c>
      <c r="O87" s="127">
        <f t="shared" si="63"/>
        <v>0</v>
      </c>
      <c r="P87" s="144" t="str">
        <f>IF(SUM(L84:L87)&gt;0,SUM(O84:O87)/SUM(L84:L87), "Blinde vlek")</f>
        <v>Blinde vlek</v>
      </c>
      <c r="Q87" s="145" t="str">
        <f t="shared" si="83"/>
        <v>Blinde vlek</v>
      </c>
      <c r="R87" s="127">
        <v>423</v>
      </c>
      <c r="S87" s="127">
        <v>0</v>
      </c>
      <c r="T87" s="127">
        <v>26150.799999999999</v>
      </c>
      <c r="U87" s="127">
        <v>27.377119258898333</v>
      </c>
      <c r="V87" s="145" t="str">
        <f t="shared" si="65"/>
        <v>Blinde vlek</v>
      </c>
      <c r="W87" s="145">
        <f t="shared" si="66"/>
        <v>1.0468941393341057E-3</v>
      </c>
      <c r="X87" s="145" t="str">
        <f t="shared" si="67"/>
        <v>Blinde vlek</v>
      </c>
      <c r="Y87" s="143">
        <f>SUM(Z84:Z87)</f>
        <v>0</v>
      </c>
      <c r="Z87" s="140"/>
      <c r="AA87" s="140"/>
      <c r="AB87" s="140"/>
      <c r="AC87" s="140">
        <v>2</v>
      </c>
      <c r="AD87" s="127">
        <f t="shared" si="64"/>
        <v>-2</v>
      </c>
      <c r="AE87" s="145" t="str">
        <f t="shared" si="84"/>
        <v>Blinde vlek</v>
      </c>
      <c r="AF87" s="127" t="str">
        <f t="shared" si="74"/>
        <v>Blinde vlek</v>
      </c>
      <c r="AG87" s="143">
        <f>SUM(AD84:AD87)</f>
        <v>-5</v>
      </c>
      <c r="AH87" s="127" t="str">
        <f t="shared" si="75"/>
        <v>Blinde vlek</v>
      </c>
      <c r="AI87" s="105" t="s">
        <v>39</v>
      </c>
      <c r="AJ87" s="102" t="str">
        <f t="shared" si="85"/>
        <v>Lier</v>
      </c>
      <c r="AK87" s="103">
        <v>1</v>
      </c>
      <c r="AL87" s="100">
        <f t="shared" si="86"/>
        <v>2</v>
      </c>
      <c r="AM87" s="100">
        <f t="shared" si="87"/>
        <v>2</v>
      </c>
      <c r="AN87" s="100">
        <f t="shared" si="77"/>
        <v>2</v>
      </c>
      <c r="AO87" s="100">
        <f t="shared" si="78"/>
        <v>2</v>
      </c>
      <c r="AP87" s="253"/>
      <c r="AQ87" s="253"/>
      <c r="AR87" s="253"/>
      <c r="AS87" s="248"/>
      <c r="AT87" s="256"/>
      <c r="AU87" s="239"/>
      <c r="AV87" s="241"/>
      <c r="AW87" s="227"/>
    </row>
    <row r="88" spans="1:49" x14ac:dyDescent="0.3">
      <c r="A88" s="148" t="s">
        <v>19</v>
      </c>
      <c r="B88" s="148" t="s">
        <v>15</v>
      </c>
      <c r="C88" s="148" t="s">
        <v>40</v>
      </c>
      <c r="D88" s="197" t="s">
        <v>174</v>
      </c>
      <c r="E88" s="198">
        <v>11</v>
      </c>
      <c r="F88" s="141" t="str">
        <f t="shared" si="62"/>
        <v>A-D-G-L</v>
      </c>
      <c r="G88" s="142" t="str">
        <f t="shared" si="72"/>
        <v>Blinde vlek</v>
      </c>
      <c r="H88" s="142" t="str">
        <f t="shared" si="73"/>
        <v>Blinde vlek</v>
      </c>
      <c r="I88" s="143">
        <f>SUM(J88:J91)</f>
        <v>0</v>
      </c>
      <c r="J88" s="199">
        <v>0</v>
      </c>
      <c r="K88" s="199">
        <v>0</v>
      </c>
      <c r="L88" s="199">
        <v>0</v>
      </c>
      <c r="M88" s="127">
        <f t="shared" si="76"/>
        <v>0</v>
      </c>
      <c r="N88" s="143">
        <f>SUM(O88:O91)</f>
        <v>0</v>
      </c>
      <c r="O88" s="127">
        <f t="shared" si="63"/>
        <v>0</v>
      </c>
      <c r="P88" s="144" t="str">
        <f>IF(SUM(L88:L91)&gt;0,SUM(O88:O91)/SUM(L88:L91), "Blinde vlek")</f>
        <v>Blinde vlek</v>
      </c>
      <c r="Q88" s="145" t="str">
        <f t="shared" si="83"/>
        <v>Blinde vlek</v>
      </c>
      <c r="R88" s="127">
        <v>165</v>
      </c>
      <c r="S88" s="127">
        <v>0</v>
      </c>
      <c r="T88" s="127">
        <v>26150.799999999999</v>
      </c>
      <c r="U88" s="127">
        <v>58.911362309690801</v>
      </c>
      <c r="V88" s="145" t="str">
        <f t="shared" si="65"/>
        <v>Blinde vlek</v>
      </c>
      <c r="W88" s="145">
        <f t="shared" si="66"/>
        <v>2.2527556445573675E-3</v>
      </c>
      <c r="X88" s="145" t="str">
        <f t="shared" si="67"/>
        <v>Blinde vlek</v>
      </c>
      <c r="Y88" s="143">
        <f>SUM(Z88:Z91)</f>
        <v>0</v>
      </c>
      <c r="Z88" s="140"/>
      <c r="AA88" s="140"/>
      <c r="AB88" s="140"/>
      <c r="AC88" s="140"/>
      <c r="AD88" s="127">
        <f t="shared" si="64"/>
        <v>0</v>
      </c>
      <c r="AE88" s="145" t="str">
        <f t="shared" si="84"/>
        <v>Blinde vlek</v>
      </c>
      <c r="AF88" s="127" t="str">
        <f t="shared" si="74"/>
        <v>Blinde vlek</v>
      </c>
      <c r="AG88" s="143">
        <f>SUM(AD88:AD91)</f>
        <v>-2</v>
      </c>
      <c r="AH88" s="127" t="str">
        <f t="shared" si="75"/>
        <v>Blinde vlek</v>
      </c>
      <c r="AI88" s="106" t="s">
        <v>40</v>
      </c>
      <c r="AJ88" s="102" t="str">
        <f t="shared" si="85"/>
        <v>Aarschot</v>
      </c>
      <c r="AK88" s="103">
        <v>1</v>
      </c>
      <c r="AL88" s="100">
        <f t="shared" si="86"/>
        <v>2</v>
      </c>
      <c r="AM88" s="100">
        <f t="shared" si="87"/>
        <v>2</v>
      </c>
      <c r="AN88" s="100">
        <f t="shared" si="77"/>
        <v>2</v>
      </c>
      <c r="AO88" s="100">
        <f t="shared" si="78"/>
        <v>2</v>
      </c>
      <c r="AP88" s="263">
        <f>N88+AG88</f>
        <v>-2</v>
      </c>
      <c r="AQ88" s="263">
        <f>SUM(AK88:AK91)+AP88</f>
        <v>2</v>
      </c>
      <c r="AR88" s="263">
        <f>SUM(AA88:AA91,AC88:AC91)</f>
        <v>2</v>
      </c>
      <c r="AS88" s="266">
        <f>IF(AR88&gt;0,AP88/AR88,"Geen noden")</f>
        <v>-1</v>
      </c>
      <c r="AT88" s="269">
        <f>IF(P88= "Blinde vlek",IF(SUM(AK88:AK91)&lt;-AG88,SUM(AK88:AK91),-AG88),IF(N88&gt;0,0,IF(N88&lt;-SUM(AK88:AK91),SUM(AK88:AK91),-N88)))</f>
        <v>2</v>
      </c>
      <c r="AU88" s="237">
        <f>AT88*$AZ$10*(AM88+AO88)</f>
        <v>16</v>
      </c>
      <c r="AV88" s="240">
        <f>IF(AT88&gt;0,AU88/SUM(AK88:AK91),0)</f>
        <v>4</v>
      </c>
      <c r="AW88" s="225" t="str">
        <f>IF(AV88&gt;=$AZ$5,$AZ$4,IF(AV88&gt;=$BA$5,$BA$4,IF(AV88&gt;=$BB$5,$BB$4,$BC$4)))</f>
        <v>B</v>
      </c>
    </row>
    <row r="89" spans="1:49" x14ac:dyDescent="0.3">
      <c r="A89" s="148" t="s">
        <v>19</v>
      </c>
      <c r="B89" s="148" t="s">
        <v>15</v>
      </c>
      <c r="C89" s="148" t="s">
        <v>40</v>
      </c>
      <c r="D89" s="197" t="s">
        <v>175</v>
      </c>
      <c r="E89" s="198">
        <v>14</v>
      </c>
      <c r="F89" s="141" t="str">
        <f t="shared" si="62"/>
        <v>A-D-G-L</v>
      </c>
      <c r="G89" s="142" t="str">
        <f t="shared" si="72"/>
        <v>Blinde vlek</v>
      </c>
      <c r="H89" s="142" t="str">
        <f t="shared" si="73"/>
        <v>Blinde vlek</v>
      </c>
      <c r="I89" s="143">
        <f>SUM(J88:J91)</f>
        <v>0</v>
      </c>
      <c r="J89" s="199">
        <v>0</v>
      </c>
      <c r="K89" s="199">
        <v>0</v>
      </c>
      <c r="L89" s="199">
        <v>0</v>
      </c>
      <c r="M89" s="127">
        <f t="shared" si="76"/>
        <v>0</v>
      </c>
      <c r="N89" s="143">
        <f>SUM(O88:O91)</f>
        <v>0</v>
      </c>
      <c r="O89" s="127">
        <f t="shared" si="63"/>
        <v>0</v>
      </c>
      <c r="P89" s="144" t="str">
        <f>IF(SUM(L88:L91)&gt;0,SUM(O88:O91)/SUM(L88:L91), "Blinde vlek")</f>
        <v>Blinde vlek</v>
      </c>
      <c r="Q89" s="145" t="str">
        <f t="shared" si="83"/>
        <v>Blinde vlek</v>
      </c>
      <c r="R89" s="127">
        <v>137.69999999999999</v>
      </c>
      <c r="S89" s="127">
        <v>0</v>
      </c>
      <c r="T89" s="127">
        <v>26150.799999999999</v>
      </c>
      <c r="U89" s="127">
        <v>58.911362309690801</v>
      </c>
      <c r="V89" s="145" t="str">
        <f t="shared" si="65"/>
        <v>Blinde vlek</v>
      </c>
      <c r="W89" s="145">
        <f t="shared" si="66"/>
        <v>2.2527556445573675E-3</v>
      </c>
      <c r="X89" s="145" t="str">
        <f t="shared" si="67"/>
        <v>Blinde vlek</v>
      </c>
      <c r="Y89" s="143">
        <f>SUM(Z88:Z91)</f>
        <v>0</v>
      </c>
      <c r="Z89" s="140"/>
      <c r="AA89" s="140"/>
      <c r="AB89" s="140"/>
      <c r="AC89" s="140"/>
      <c r="AD89" s="127">
        <f t="shared" si="64"/>
        <v>0</v>
      </c>
      <c r="AE89" s="145" t="str">
        <f t="shared" si="84"/>
        <v>Blinde vlek</v>
      </c>
      <c r="AF89" s="127" t="str">
        <f t="shared" si="74"/>
        <v>Blinde vlek</v>
      </c>
      <c r="AG89" s="143">
        <f>SUM(AD88:AD91)</f>
        <v>-2</v>
      </c>
      <c r="AH89" s="127" t="str">
        <f t="shared" si="75"/>
        <v>Blinde vlek</v>
      </c>
      <c r="AI89" s="106" t="s">
        <v>40</v>
      </c>
      <c r="AJ89" s="102" t="str">
        <f t="shared" si="85"/>
        <v>Diest</v>
      </c>
      <c r="AK89" s="103">
        <v>1</v>
      </c>
      <c r="AL89" s="100">
        <f t="shared" si="86"/>
        <v>2</v>
      </c>
      <c r="AM89" s="100">
        <f t="shared" si="87"/>
        <v>2</v>
      </c>
      <c r="AN89" s="100">
        <f t="shared" si="77"/>
        <v>2</v>
      </c>
      <c r="AO89" s="100">
        <f t="shared" si="78"/>
        <v>2</v>
      </c>
      <c r="AP89" s="264"/>
      <c r="AQ89" s="264"/>
      <c r="AR89" s="264"/>
      <c r="AS89" s="267"/>
      <c r="AT89" s="270"/>
      <c r="AU89" s="238"/>
      <c r="AV89" s="241"/>
      <c r="AW89" s="226"/>
    </row>
    <row r="90" spans="1:49" x14ac:dyDescent="0.3">
      <c r="A90" s="148" t="s">
        <v>19</v>
      </c>
      <c r="B90" s="148" t="s">
        <v>15</v>
      </c>
      <c r="C90" s="148" t="s">
        <v>40</v>
      </c>
      <c r="D90" s="197" t="s">
        <v>176</v>
      </c>
      <c r="E90" s="198">
        <v>3</v>
      </c>
      <c r="F90" s="141" t="str">
        <f t="shared" si="62"/>
        <v>A-D-G-L</v>
      </c>
      <c r="G90" s="142" t="str">
        <f t="shared" si="72"/>
        <v>Blinde vlek</v>
      </c>
      <c r="H90" s="142" t="str">
        <f t="shared" si="73"/>
        <v>Blinde vlek</v>
      </c>
      <c r="I90" s="143">
        <f>SUM(J88:J91)</f>
        <v>0</v>
      </c>
      <c r="J90" s="199">
        <v>0</v>
      </c>
      <c r="K90" s="199">
        <v>0</v>
      </c>
      <c r="L90" s="199">
        <v>0</v>
      </c>
      <c r="M90" s="127">
        <f t="shared" si="76"/>
        <v>0</v>
      </c>
      <c r="N90" s="143">
        <f>SUM(O88:O91)</f>
        <v>0</v>
      </c>
      <c r="O90" s="127">
        <f t="shared" si="63"/>
        <v>0</v>
      </c>
      <c r="P90" s="144" t="str">
        <f>IF(SUM(L88:L91)&gt;0,SUM(O88:O91)/SUM(L88:L91), "Blinde vlek")</f>
        <v>Blinde vlek</v>
      </c>
      <c r="Q90" s="145" t="str">
        <f t="shared" si="83"/>
        <v>Blinde vlek</v>
      </c>
      <c r="R90" s="127">
        <v>413</v>
      </c>
      <c r="S90" s="127">
        <v>0</v>
      </c>
      <c r="T90" s="127">
        <v>26150.799999999999</v>
      </c>
      <c r="U90" s="127">
        <v>58.911362309690801</v>
      </c>
      <c r="V90" s="145" t="str">
        <f t="shared" si="65"/>
        <v>Blinde vlek</v>
      </c>
      <c r="W90" s="145">
        <f t="shared" si="66"/>
        <v>2.2527556445573675E-3</v>
      </c>
      <c r="X90" s="145" t="str">
        <f t="shared" si="67"/>
        <v>Blinde vlek</v>
      </c>
      <c r="Y90" s="143">
        <f>SUM(Z88:Z91)</f>
        <v>0</v>
      </c>
      <c r="Z90" s="140"/>
      <c r="AA90" s="140"/>
      <c r="AB90" s="140"/>
      <c r="AC90" s="140"/>
      <c r="AD90" s="127">
        <f t="shared" si="64"/>
        <v>0</v>
      </c>
      <c r="AE90" s="145" t="str">
        <f t="shared" si="84"/>
        <v>Blinde vlek</v>
      </c>
      <c r="AF90" s="127" t="str">
        <f t="shared" si="74"/>
        <v>Blinde vlek</v>
      </c>
      <c r="AG90" s="143">
        <f>SUM(AD88:AD91)</f>
        <v>-2</v>
      </c>
      <c r="AH90" s="127" t="str">
        <f t="shared" si="75"/>
        <v>Blinde vlek</v>
      </c>
      <c r="AI90" s="106" t="s">
        <v>40</v>
      </c>
      <c r="AJ90" s="102" t="str">
        <f t="shared" si="85"/>
        <v>Geel</v>
      </c>
      <c r="AK90" s="103">
        <v>1</v>
      </c>
      <c r="AL90" s="100">
        <f t="shared" si="86"/>
        <v>2</v>
      </c>
      <c r="AM90" s="100">
        <f t="shared" si="87"/>
        <v>2</v>
      </c>
      <c r="AN90" s="100">
        <f t="shared" si="77"/>
        <v>2</v>
      </c>
      <c r="AO90" s="100">
        <f t="shared" si="78"/>
        <v>2</v>
      </c>
      <c r="AP90" s="264"/>
      <c r="AQ90" s="264"/>
      <c r="AR90" s="264"/>
      <c r="AS90" s="267"/>
      <c r="AT90" s="270"/>
      <c r="AU90" s="238"/>
      <c r="AV90" s="241"/>
      <c r="AW90" s="226"/>
    </row>
    <row r="91" spans="1:49" x14ac:dyDescent="0.3">
      <c r="A91" s="148" t="s">
        <v>19</v>
      </c>
      <c r="B91" s="148" t="s">
        <v>15</v>
      </c>
      <c r="C91" s="148" t="s">
        <v>40</v>
      </c>
      <c r="D91" s="197" t="s">
        <v>177</v>
      </c>
      <c r="E91" s="198">
        <v>5</v>
      </c>
      <c r="F91" s="141" t="str">
        <f t="shared" si="62"/>
        <v>A-D-G-L</v>
      </c>
      <c r="G91" s="142" t="str">
        <f t="shared" si="72"/>
        <v>Blinde vlek</v>
      </c>
      <c r="H91" s="142" t="str">
        <f t="shared" si="73"/>
        <v>Blinde vlek</v>
      </c>
      <c r="I91" s="143">
        <f>SUM(J88:J91)</f>
        <v>0</v>
      </c>
      <c r="J91" s="199">
        <v>0</v>
      </c>
      <c r="K91" s="199">
        <v>0</v>
      </c>
      <c r="L91" s="199">
        <v>0</v>
      </c>
      <c r="M91" s="127">
        <f t="shared" si="76"/>
        <v>0</v>
      </c>
      <c r="N91" s="143">
        <f>SUM(O88:O91)</f>
        <v>0</v>
      </c>
      <c r="O91" s="127">
        <f t="shared" si="63"/>
        <v>0</v>
      </c>
      <c r="P91" s="144" t="str">
        <f>IF(SUM(L88:L91)&gt;0,SUM(O88:O91)/SUM(L88:L91), "Blinde vlek")</f>
        <v>Blinde vlek</v>
      </c>
      <c r="Q91" s="145" t="str">
        <f t="shared" si="83"/>
        <v>Blinde vlek</v>
      </c>
      <c r="R91" s="127">
        <v>423</v>
      </c>
      <c r="S91" s="127">
        <v>0</v>
      </c>
      <c r="T91" s="127">
        <v>26150.799999999999</v>
      </c>
      <c r="U91" s="127">
        <v>58.911362309690801</v>
      </c>
      <c r="V91" s="145" t="str">
        <f t="shared" si="65"/>
        <v>Blinde vlek</v>
      </c>
      <c r="W91" s="145">
        <f t="shared" si="66"/>
        <v>2.2527556445573675E-3</v>
      </c>
      <c r="X91" s="145" t="str">
        <f t="shared" si="67"/>
        <v>Blinde vlek</v>
      </c>
      <c r="Y91" s="143">
        <f>SUM(Z88:Z91)</f>
        <v>0</v>
      </c>
      <c r="Z91" s="140"/>
      <c r="AA91" s="140"/>
      <c r="AB91" s="140"/>
      <c r="AC91" s="140">
        <v>2</v>
      </c>
      <c r="AD91" s="127">
        <f t="shared" si="64"/>
        <v>-2</v>
      </c>
      <c r="AE91" s="145" t="str">
        <f t="shared" si="84"/>
        <v>Blinde vlek</v>
      </c>
      <c r="AF91" s="127" t="str">
        <f t="shared" si="74"/>
        <v>Blinde vlek</v>
      </c>
      <c r="AG91" s="143">
        <f>SUM(AD88:AD91)</f>
        <v>-2</v>
      </c>
      <c r="AH91" s="127" t="str">
        <f t="shared" si="75"/>
        <v>Blinde vlek</v>
      </c>
      <c r="AI91" s="106" t="s">
        <v>40</v>
      </c>
      <c r="AJ91" s="102" t="str">
        <f t="shared" si="85"/>
        <v>Lier</v>
      </c>
      <c r="AK91" s="103">
        <v>1</v>
      </c>
      <c r="AL91" s="100">
        <f t="shared" si="86"/>
        <v>2</v>
      </c>
      <c r="AM91" s="100">
        <f t="shared" si="87"/>
        <v>2</v>
      </c>
      <c r="AN91" s="100">
        <f t="shared" si="77"/>
        <v>2</v>
      </c>
      <c r="AO91" s="100">
        <f t="shared" si="78"/>
        <v>2</v>
      </c>
      <c r="AP91" s="265"/>
      <c r="AQ91" s="265"/>
      <c r="AR91" s="265"/>
      <c r="AS91" s="268"/>
      <c r="AT91" s="271"/>
      <c r="AU91" s="239"/>
      <c r="AV91" s="241"/>
      <c r="AW91" s="227"/>
    </row>
    <row r="92" spans="1:49" x14ac:dyDescent="0.3">
      <c r="A92" s="146" t="s">
        <v>19</v>
      </c>
      <c r="B92" s="146" t="s">
        <v>16</v>
      </c>
      <c r="C92" s="146" t="s">
        <v>41</v>
      </c>
      <c r="D92" s="197" t="s">
        <v>174</v>
      </c>
      <c r="E92" s="198">
        <v>11</v>
      </c>
      <c r="F92" s="141" t="str">
        <f t="shared" si="62"/>
        <v>A-D-G-L</v>
      </c>
      <c r="G92" s="142" t="str">
        <f t="shared" si="72"/>
        <v>A</v>
      </c>
      <c r="H92" s="142" t="str">
        <f t="shared" si="73"/>
        <v>Blinde vlek</v>
      </c>
      <c r="I92" s="143">
        <f>SUM(J92:J95)</f>
        <v>192.50331786196881</v>
      </c>
      <c r="J92" s="199">
        <v>0</v>
      </c>
      <c r="K92" s="199">
        <v>0</v>
      </c>
      <c r="L92" s="199">
        <v>0</v>
      </c>
      <c r="M92" s="127">
        <f t="shared" si="76"/>
        <v>0</v>
      </c>
      <c r="N92" s="143">
        <f>SUM(O92:O95)</f>
        <v>-87.560025179041972</v>
      </c>
      <c r="O92" s="127">
        <f>L92-J92</f>
        <v>0</v>
      </c>
      <c r="P92" s="144">
        <f>IF(SUM(L92:L95)&gt;0,SUM(O92:O95)/SUM(L92:L95), "Blinde vlek")</f>
        <v>-0.83435561187882445</v>
      </c>
      <c r="Q92" s="145" t="str">
        <f t="shared" si="83"/>
        <v>Blinde vlek</v>
      </c>
      <c r="R92" s="127">
        <v>165</v>
      </c>
      <c r="S92" s="127">
        <v>0</v>
      </c>
      <c r="T92" s="127">
        <v>26150.799999999999</v>
      </c>
      <c r="U92" s="127">
        <v>4247.5297916093323</v>
      </c>
      <c r="V92" s="145" t="str">
        <f t="shared" si="65"/>
        <v>Blinde vlek</v>
      </c>
      <c r="W92" s="145">
        <f t="shared" si="66"/>
        <v>0.16242446852904432</v>
      </c>
      <c r="X92" s="145" t="str">
        <f t="shared" si="67"/>
        <v>Blinde vlek</v>
      </c>
      <c r="Y92" s="143">
        <f>SUM(Z92:Z95)</f>
        <v>172</v>
      </c>
      <c r="Z92" s="140"/>
      <c r="AA92" s="140"/>
      <c r="AB92" s="140"/>
      <c r="AC92" s="140">
        <v>53</v>
      </c>
      <c r="AD92" s="127">
        <f t="shared" si="64"/>
        <v>-53</v>
      </c>
      <c r="AE92" s="145" t="str">
        <f t="shared" si="84"/>
        <v>Blinde vlek</v>
      </c>
      <c r="AF92" s="127" t="str">
        <f t="shared" si="74"/>
        <v>Blinde vlek</v>
      </c>
      <c r="AG92" s="143">
        <f>SUM(AD92:AD95)</f>
        <v>-127</v>
      </c>
      <c r="AH92" s="127" t="str">
        <f t="shared" si="75"/>
        <v>A</v>
      </c>
      <c r="AI92" s="104" t="s">
        <v>41</v>
      </c>
      <c r="AJ92" s="102" t="str">
        <f t="shared" si="85"/>
        <v>Aarschot</v>
      </c>
      <c r="AK92" s="103">
        <v>1</v>
      </c>
      <c r="AL92" s="100">
        <f t="shared" si="86"/>
        <v>2</v>
      </c>
      <c r="AM92" s="100">
        <f t="shared" si="87"/>
        <v>2</v>
      </c>
      <c r="AN92" s="100">
        <f t="shared" si="77"/>
        <v>2</v>
      </c>
      <c r="AO92" s="100">
        <f t="shared" si="78"/>
        <v>2</v>
      </c>
      <c r="AP92" s="92">
        <f>O92+AD92</f>
        <v>-53</v>
      </c>
      <c r="AQ92" s="92">
        <f>O92+AD92+AK92</f>
        <v>-52</v>
      </c>
      <c r="AR92" s="92">
        <f t="shared" si="80"/>
        <v>53</v>
      </c>
      <c r="AS92" s="101">
        <f t="shared" si="81"/>
        <v>-1</v>
      </c>
      <c r="AT92" s="166">
        <f t="shared" ref="AT92:AT95" si="88">IF(AP92&gt;0,0,IF(AP92&lt;-AK92,AK92,-AP92))</f>
        <v>1</v>
      </c>
      <c r="AU92" s="176">
        <f>AT92*SUM(AL92:AO92)*$AZ$8</f>
        <v>4.8</v>
      </c>
      <c r="AV92" s="168">
        <f t="shared" si="82"/>
        <v>4.8</v>
      </c>
      <c r="AW92" s="169" t="str">
        <f>IF(AV92&gt;=$AZ$5,$AZ$4,IF(AV92&gt;=$BA$5,$BA$4,IF(AV92&gt;=$BB$5,$BB$4,$BC$4)))</f>
        <v>B</v>
      </c>
    </row>
    <row r="93" spans="1:49" x14ac:dyDescent="0.3">
      <c r="A93" s="146" t="s">
        <v>19</v>
      </c>
      <c r="B93" s="146" t="s">
        <v>16</v>
      </c>
      <c r="C93" s="146" t="s">
        <v>41</v>
      </c>
      <c r="D93" s="197" t="s">
        <v>175</v>
      </c>
      <c r="E93" s="198">
        <v>14</v>
      </c>
      <c r="F93" s="141" t="str">
        <f t="shared" si="62"/>
        <v>A-D-G-L</v>
      </c>
      <c r="G93" s="142" t="str">
        <f t="shared" si="72"/>
        <v>A</v>
      </c>
      <c r="H93" s="142" t="str">
        <f t="shared" si="73"/>
        <v>A</v>
      </c>
      <c r="I93" s="143">
        <f>SUM(J92:J95)</f>
        <v>192.50331786196881</v>
      </c>
      <c r="J93" s="199">
        <v>53.522044453729094</v>
      </c>
      <c r="K93" s="199">
        <v>42.899999999999991</v>
      </c>
      <c r="L93" s="199">
        <v>32.174999999999997</v>
      </c>
      <c r="M93" s="127">
        <f>K93-J93</f>
        <v>-10.622044453729103</v>
      </c>
      <c r="N93" s="143">
        <f>SUM(O92:O95)</f>
        <v>-87.560025179041972</v>
      </c>
      <c r="O93" s="127">
        <f t="shared" si="63"/>
        <v>-21.347044453729097</v>
      </c>
      <c r="P93" s="144">
        <f>IF(SUM(L92:L95)&gt;0,SUM(O92:O95)/SUM(L92:L95), "Blinde vlek")</f>
        <v>-0.83435561187882445</v>
      </c>
      <c r="Q93" s="145">
        <f t="shared" si="83"/>
        <v>-0.66346680508870548</v>
      </c>
      <c r="R93" s="127">
        <v>137.69999999999999</v>
      </c>
      <c r="S93" s="127">
        <v>42.899999999999991</v>
      </c>
      <c r="T93" s="127">
        <v>26150.799999999999</v>
      </c>
      <c r="U93" s="127">
        <v>4247.5297916093323</v>
      </c>
      <c r="V93" s="145">
        <f t="shared" si="65"/>
        <v>0.31154684095860563</v>
      </c>
      <c r="W93" s="145">
        <f t="shared" si="66"/>
        <v>0.16242446852904432</v>
      </c>
      <c r="X93" s="145" t="str">
        <f t="shared" si="67"/>
        <v>B</v>
      </c>
      <c r="Y93" s="143">
        <f>SUM(Z92:Z95)</f>
        <v>172</v>
      </c>
      <c r="Z93" s="140">
        <v>49</v>
      </c>
      <c r="AA93" s="140">
        <v>7</v>
      </c>
      <c r="AB93" s="140">
        <v>42</v>
      </c>
      <c r="AC93" s="140">
        <v>60</v>
      </c>
      <c r="AD93" s="127">
        <f t="shared" si="64"/>
        <v>-18</v>
      </c>
      <c r="AE93" s="145">
        <f t="shared" si="84"/>
        <v>-0.36734693877551022</v>
      </c>
      <c r="AF93" s="127" t="str">
        <f t="shared" si="74"/>
        <v>A</v>
      </c>
      <c r="AG93" s="143">
        <f>SUM(AD92:AD95)</f>
        <v>-127</v>
      </c>
      <c r="AH93" s="127" t="str">
        <f t="shared" si="75"/>
        <v>A</v>
      </c>
      <c r="AI93" s="104" t="s">
        <v>41</v>
      </c>
      <c r="AJ93" s="102" t="str">
        <f t="shared" si="85"/>
        <v>Diest</v>
      </c>
      <c r="AK93" s="103">
        <v>1</v>
      </c>
      <c r="AL93" s="100">
        <f t="shared" si="86"/>
        <v>2</v>
      </c>
      <c r="AM93" s="100">
        <f t="shared" si="87"/>
        <v>2</v>
      </c>
      <c r="AN93" s="100">
        <f t="shared" si="77"/>
        <v>2</v>
      </c>
      <c r="AO93" s="100">
        <f t="shared" si="78"/>
        <v>2</v>
      </c>
      <c r="AP93" s="92">
        <f>O93+AD93</f>
        <v>-39.347044453729097</v>
      </c>
      <c r="AQ93" s="92">
        <f>O93+AD93+AK93</f>
        <v>-38.347044453729097</v>
      </c>
      <c r="AR93" s="92">
        <f t="shared" si="80"/>
        <v>67</v>
      </c>
      <c r="AS93" s="101">
        <f t="shared" si="81"/>
        <v>-0.58726932020491185</v>
      </c>
      <c r="AT93" s="166">
        <f t="shared" si="88"/>
        <v>1</v>
      </c>
      <c r="AU93" s="176">
        <f t="shared" ref="AU93:AU95" si="89">AT93*SUM(AL93:AO93)*$AZ$8</f>
        <v>4.8</v>
      </c>
      <c r="AV93" s="168">
        <f t="shared" si="82"/>
        <v>4.8</v>
      </c>
      <c r="AW93" s="169" t="str">
        <f>IF(AV93&gt;=$AZ$5,$AZ$4,IF(AV93&gt;=$BA$5,$BA$4,IF(AV93&gt;=$BB$5,$BB$4,$BC$4)))</f>
        <v>B</v>
      </c>
    </row>
    <row r="94" spans="1:49" x14ac:dyDescent="0.3">
      <c r="A94" s="146" t="s">
        <v>19</v>
      </c>
      <c r="B94" s="146" t="s">
        <v>16</v>
      </c>
      <c r="C94" s="146" t="s">
        <v>41</v>
      </c>
      <c r="D94" s="197" t="s">
        <v>176</v>
      </c>
      <c r="E94" s="198">
        <v>3</v>
      </c>
      <c r="F94" s="141" t="str">
        <f t="shared" si="62"/>
        <v>A-D-G-L</v>
      </c>
      <c r="G94" s="142" t="str">
        <f t="shared" si="72"/>
        <v>A</v>
      </c>
      <c r="H94" s="142" t="str">
        <f t="shared" si="73"/>
        <v>A</v>
      </c>
      <c r="I94" s="143">
        <f>SUM(J92:J95)</f>
        <v>192.50331786196881</v>
      </c>
      <c r="J94" s="199">
        <v>138.9812734082397</v>
      </c>
      <c r="K94" s="199">
        <v>97.024390243902403</v>
      </c>
      <c r="L94" s="199">
        <v>72.768292682926827</v>
      </c>
      <c r="M94" s="127">
        <f t="shared" si="76"/>
        <v>-41.956883164337299</v>
      </c>
      <c r="N94" s="143">
        <f>SUM(O92:O95)</f>
        <v>-87.560025179041972</v>
      </c>
      <c r="O94" s="127">
        <f t="shared" si="63"/>
        <v>-66.212980725312875</v>
      </c>
      <c r="P94" s="144">
        <f>IF(SUM(L92:L95)&gt;0,SUM(O92:O95)/SUM(L92:L95), "Blinde vlek")</f>
        <v>-0.83435561187882445</v>
      </c>
      <c r="Q94" s="145">
        <f t="shared" si="83"/>
        <v>-0.90991527056739663</v>
      </c>
      <c r="R94" s="127">
        <v>413</v>
      </c>
      <c r="S94" s="127">
        <v>97.024390243902403</v>
      </c>
      <c r="T94" s="127">
        <v>26150.799999999999</v>
      </c>
      <c r="U94" s="127">
        <v>4247.5297916093323</v>
      </c>
      <c r="V94" s="145">
        <f t="shared" si="65"/>
        <v>0.23492588436780243</v>
      </c>
      <c r="W94" s="145">
        <f t="shared" si="66"/>
        <v>0.16242446852904432</v>
      </c>
      <c r="X94" s="145" t="str">
        <f t="shared" si="67"/>
        <v>B</v>
      </c>
      <c r="Y94" s="143">
        <f>SUM(Z92:Z95)</f>
        <v>172</v>
      </c>
      <c r="Z94" s="140">
        <v>123</v>
      </c>
      <c r="AA94" s="140">
        <v>41</v>
      </c>
      <c r="AB94" s="140">
        <v>82</v>
      </c>
      <c r="AC94" s="140">
        <v>79</v>
      </c>
      <c r="AD94" s="127">
        <f t="shared" si="64"/>
        <v>3</v>
      </c>
      <c r="AE94" s="145">
        <f t="shared" si="84"/>
        <v>2.4390243902439025E-2</v>
      </c>
      <c r="AF94" s="127" t="str">
        <f t="shared" si="74"/>
        <v>B</v>
      </c>
      <c r="AG94" s="143">
        <f>SUM(AD92:AD95)</f>
        <v>-127</v>
      </c>
      <c r="AH94" s="127" t="str">
        <f t="shared" si="75"/>
        <v>A</v>
      </c>
      <c r="AI94" s="104" t="s">
        <v>41</v>
      </c>
      <c r="AJ94" s="102" t="str">
        <f t="shared" si="85"/>
        <v>Geel</v>
      </c>
      <c r="AK94" s="103">
        <v>1</v>
      </c>
      <c r="AL94" s="100">
        <f t="shared" si="86"/>
        <v>2</v>
      </c>
      <c r="AM94" s="100">
        <f t="shared" si="87"/>
        <v>2</v>
      </c>
      <c r="AN94" s="100">
        <f t="shared" si="77"/>
        <v>1</v>
      </c>
      <c r="AO94" s="100">
        <f t="shared" si="78"/>
        <v>2</v>
      </c>
      <c r="AP94" s="92">
        <f>O94+AD94</f>
        <v>-63.212980725312875</v>
      </c>
      <c r="AQ94" s="92">
        <f>O94+AD94+AK94</f>
        <v>-62.212980725312875</v>
      </c>
      <c r="AR94" s="92">
        <f t="shared" si="80"/>
        <v>120</v>
      </c>
      <c r="AS94" s="101">
        <f t="shared" si="81"/>
        <v>-0.52677483937760727</v>
      </c>
      <c r="AT94" s="166">
        <f t="shared" si="88"/>
        <v>1</v>
      </c>
      <c r="AU94" s="176">
        <f t="shared" si="89"/>
        <v>4.2</v>
      </c>
      <c r="AV94" s="168">
        <f t="shared" si="82"/>
        <v>4.2</v>
      </c>
      <c r="AW94" s="169" t="str">
        <f>IF(AV94&gt;=$AZ$5,$AZ$4,IF(AV94&gt;=$BA$5,$BA$4,IF(AV94&gt;=$BB$5,$BB$4,$BC$4)))</f>
        <v>B</v>
      </c>
    </row>
    <row r="95" spans="1:49" x14ac:dyDescent="0.3">
      <c r="A95" s="146" t="s">
        <v>19</v>
      </c>
      <c r="B95" s="146" t="s">
        <v>16</v>
      </c>
      <c r="C95" s="146" t="s">
        <v>41</v>
      </c>
      <c r="D95" s="197" t="s">
        <v>177</v>
      </c>
      <c r="E95" s="198">
        <v>5</v>
      </c>
      <c r="F95" s="141" t="str">
        <f t="shared" si="62"/>
        <v>A-D-G-L</v>
      </c>
      <c r="G95" s="142" t="str">
        <f t="shared" si="72"/>
        <v>A</v>
      </c>
      <c r="H95" s="142" t="str">
        <f t="shared" si="73"/>
        <v>Blinde vlek</v>
      </c>
      <c r="I95" s="143">
        <f>SUM(J92:J95)</f>
        <v>192.50331786196881</v>
      </c>
      <c r="J95" s="199">
        <v>0</v>
      </c>
      <c r="K95" s="199">
        <v>0</v>
      </c>
      <c r="L95" s="199">
        <v>0</v>
      </c>
      <c r="M95" s="127">
        <f t="shared" si="76"/>
        <v>0</v>
      </c>
      <c r="N95" s="143">
        <f>SUM(O92:O95)</f>
        <v>-87.560025179041972</v>
      </c>
      <c r="O95" s="127">
        <f t="shared" si="63"/>
        <v>0</v>
      </c>
      <c r="P95" s="144">
        <f>IF(SUM(L92:L95)&gt;0,SUM(O92:O95)/SUM(L92:L95), "Blinde vlek")</f>
        <v>-0.83435561187882445</v>
      </c>
      <c r="Q95" s="145" t="str">
        <f t="shared" si="83"/>
        <v>Blinde vlek</v>
      </c>
      <c r="R95" s="127">
        <v>423</v>
      </c>
      <c r="S95" s="127">
        <v>0</v>
      </c>
      <c r="T95" s="127">
        <v>26150.799999999999</v>
      </c>
      <c r="U95" s="127">
        <v>4247.5297916093323</v>
      </c>
      <c r="V95" s="145" t="str">
        <f t="shared" si="65"/>
        <v>Blinde vlek</v>
      </c>
      <c r="W95" s="145">
        <f t="shared" si="66"/>
        <v>0.16242446852904432</v>
      </c>
      <c r="X95" s="145" t="str">
        <f t="shared" si="67"/>
        <v>Blinde vlek</v>
      </c>
      <c r="Y95" s="143">
        <f>SUM(Z92:Z95)</f>
        <v>172</v>
      </c>
      <c r="Z95" s="140"/>
      <c r="AA95" s="140"/>
      <c r="AB95" s="140"/>
      <c r="AC95" s="140">
        <v>59</v>
      </c>
      <c r="AD95" s="127">
        <f t="shared" si="64"/>
        <v>-59</v>
      </c>
      <c r="AE95" s="145" t="str">
        <f t="shared" si="84"/>
        <v>Blinde vlek</v>
      </c>
      <c r="AF95" s="127" t="str">
        <f t="shared" si="74"/>
        <v>Blinde vlek</v>
      </c>
      <c r="AG95" s="143">
        <f>SUM(AD92:AD95)</f>
        <v>-127</v>
      </c>
      <c r="AH95" s="127" t="str">
        <f t="shared" si="75"/>
        <v>A</v>
      </c>
      <c r="AI95" s="104" t="s">
        <v>41</v>
      </c>
      <c r="AJ95" s="102" t="str">
        <f t="shared" si="85"/>
        <v>Lier</v>
      </c>
      <c r="AK95" s="103">
        <v>1</v>
      </c>
      <c r="AL95" s="100">
        <f t="shared" si="86"/>
        <v>2</v>
      </c>
      <c r="AM95" s="100">
        <f t="shared" si="87"/>
        <v>2</v>
      </c>
      <c r="AN95" s="100">
        <f t="shared" si="77"/>
        <v>2</v>
      </c>
      <c r="AO95" s="100">
        <f t="shared" si="78"/>
        <v>2</v>
      </c>
      <c r="AP95" s="92">
        <f>O95+AD95</f>
        <v>-59</v>
      </c>
      <c r="AQ95" s="92">
        <f>O95+AD95+AK95</f>
        <v>-58</v>
      </c>
      <c r="AR95" s="92">
        <f t="shared" si="80"/>
        <v>59</v>
      </c>
      <c r="AS95" s="101">
        <f t="shared" si="81"/>
        <v>-1</v>
      </c>
      <c r="AT95" s="166">
        <f t="shared" si="88"/>
        <v>1</v>
      </c>
      <c r="AU95" s="176">
        <f t="shared" si="89"/>
        <v>4.8</v>
      </c>
      <c r="AV95" s="168">
        <f t="shared" si="82"/>
        <v>4.8</v>
      </c>
      <c r="AW95" s="169" t="str">
        <f>IF(AV95&gt;=$AZ$5,$AZ$4,IF(AV95&gt;=$BA$5,$BA$4,IF(AV95&gt;=$BB$5,$BB$4,$BC$4)))</f>
        <v>B</v>
      </c>
    </row>
    <row r="96" spans="1:49" x14ac:dyDescent="0.3">
      <c r="AK96" s="109"/>
    </row>
    <row r="97" spans="7:37" x14ac:dyDescent="0.3">
      <c r="AK97" s="109"/>
    </row>
    <row r="98" spans="7:37" ht="43.2" hidden="1" x14ac:dyDescent="0.3">
      <c r="G98" s="118" t="s">
        <v>44</v>
      </c>
      <c r="H98" s="118" t="s">
        <v>43</v>
      </c>
      <c r="I98" s="150" t="s">
        <v>2</v>
      </c>
      <c r="J98" s="150" t="s">
        <v>2</v>
      </c>
      <c r="K98" s="276" t="s">
        <v>45</v>
      </c>
      <c r="L98" s="277"/>
      <c r="M98" s="277"/>
      <c r="N98" s="277"/>
      <c r="O98" s="278"/>
      <c r="P98" s="151" t="s">
        <v>6</v>
      </c>
      <c r="Q98" s="151" t="s">
        <v>6</v>
      </c>
      <c r="Y98" s="118" t="s">
        <v>97</v>
      </c>
      <c r="Z98" s="119" t="s">
        <v>54</v>
      </c>
      <c r="AA98" s="279" t="s">
        <v>59</v>
      </c>
      <c r="AB98" s="279"/>
      <c r="AC98" s="279"/>
      <c r="AD98" s="279"/>
      <c r="AE98" s="279"/>
      <c r="AF98" s="279"/>
      <c r="AG98" s="152" t="s">
        <v>98</v>
      </c>
      <c r="AH98" s="152" t="s">
        <v>99</v>
      </c>
      <c r="AK98" s="109"/>
    </row>
    <row r="99" spans="7:37" hidden="1" x14ac:dyDescent="0.3">
      <c r="G99" s="141" t="s">
        <v>46</v>
      </c>
      <c r="H99" s="141" t="s">
        <v>46</v>
      </c>
      <c r="I99" s="140" t="s">
        <v>47</v>
      </c>
      <c r="J99" s="140" t="s">
        <v>47</v>
      </c>
      <c r="K99" s="272" t="s">
        <v>100</v>
      </c>
      <c r="L99" s="273"/>
      <c r="M99" s="273"/>
      <c r="N99" s="273"/>
      <c r="O99" s="274"/>
      <c r="P99" s="153"/>
      <c r="Q99" s="153"/>
      <c r="Y99" s="141" t="s">
        <v>46</v>
      </c>
      <c r="Z99" s="140">
        <v>0</v>
      </c>
      <c r="AA99" s="275"/>
      <c r="AB99" s="275"/>
      <c r="AC99" s="275"/>
      <c r="AD99" s="275"/>
      <c r="AE99" s="275"/>
      <c r="AF99" s="275"/>
      <c r="AG99" s="154"/>
      <c r="AH99" s="153"/>
      <c r="AK99" s="109"/>
    </row>
    <row r="100" spans="7:37" hidden="1" x14ac:dyDescent="0.3">
      <c r="G100" s="155" t="s">
        <v>2</v>
      </c>
      <c r="H100" s="155" t="s">
        <v>2</v>
      </c>
      <c r="I100" s="140" t="s">
        <v>48</v>
      </c>
      <c r="J100" s="140" t="s">
        <v>48</v>
      </c>
      <c r="K100" s="272" t="s">
        <v>49</v>
      </c>
      <c r="L100" s="273"/>
      <c r="M100" s="273"/>
      <c r="N100" s="273"/>
      <c r="O100" s="274"/>
      <c r="P100" s="156">
        <v>-0.25</v>
      </c>
      <c r="Q100" s="156">
        <v>-0.25</v>
      </c>
      <c r="Y100" s="155" t="s">
        <v>2</v>
      </c>
      <c r="Z100" s="140" t="s">
        <v>101</v>
      </c>
      <c r="AA100" s="275" t="s">
        <v>102</v>
      </c>
      <c r="AB100" s="275"/>
      <c r="AC100" s="275"/>
      <c r="AD100" s="275"/>
      <c r="AE100" s="275"/>
      <c r="AF100" s="275"/>
      <c r="AG100" s="156">
        <v>-0.2</v>
      </c>
      <c r="AH100" s="157">
        <v>-0.2</v>
      </c>
      <c r="AK100" s="109"/>
    </row>
    <row r="101" spans="7:37" hidden="1" x14ac:dyDescent="0.3">
      <c r="G101" s="155" t="s">
        <v>3</v>
      </c>
      <c r="H101" s="155" t="s">
        <v>3</v>
      </c>
      <c r="I101" s="140" t="s">
        <v>48</v>
      </c>
      <c r="J101" s="140" t="s">
        <v>48</v>
      </c>
      <c r="K101" s="272" t="s">
        <v>50</v>
      </c>
      <c r="L101" s="273"/>
      <c r="M101" s="273"/>
      <c r="N101" s="273"/>
      <c r="O101" s="274"/>
      <c r="P101" s="158"/>
      <c r="Q101" s="158"/>
      <c r="Y101" s="155" t="s">
        <v>3</v>
      </c>
      <c r="Z101" s="140" t="s">
        <v>101</v>
      </c>
      <c r="AA101" s="275" t="s">
        <v>103</v>
      </c>
      <c r="AB101" s="275"/>
      <c r="AC101" s="275"/>
      <c r="AD101" s="275"/>
      <c r="AE101" s="275"/>
      <c r="AF101" s="275"/>
      <c r="AG101" s="158"/>
      <c r="AH101" s="140"/>
      <c r="AK101" s="109"/>
    </row>
    <row r="102" spans="7:37" hidden="1" x14ac:dyDescent="0.3">
      <c r="G102" s="155" t="s">
        <v>4</v>
      </c>
      <c r="H102" s="155" t="s">
        <v>4</v>
      </c>
      <c r="I102" s="140" t="s">
        <v>48</v>
      </c>
      <c r="J102" s="140" t="s">
        <v>48</v>
      </c>
      <c r="K102" s="272" t="s">
        <v>51</v>
      </c>
      <c r="L102" s="273"/>
      <c r="M102" s="273"/>
      <c r="N102" s="273"/>
      <c r="O102" s="274"/>
      <c r="P102" s="159">
        <v>0.1</v>
      </c>
      <c r="Q102" s="159">
        <v>0.1</v>
      </c>
      <c r="Y102" s="155" t="s">
        <v>4</v>
      </c>
      <c r="Z102" s="140" t="s">
        <v>101</v>
      </c>
      <c r="AA102" s="275" t="s">
        <v>104</v>
      </c>
      <c r="AB102" s="275"/>
      <c r="AC102" s="275"/>
      <c r="AD102" s="275"/>
      <c r="AE102" s="275"/>
      <c r="AF102" s="275"/>
      <c r="AG102" s="159">
        <v>0.2</v>
      </c>
      <c r="AH102" s="145">
        <v>0.2</v>
      </c>
      <c r="AK102" s="109"/>
    </row>
    <row r="103" spans="7:37" x14ac:dyDescent="0.3">
      <c r="AK103" s="109"/>
    </row>
    <row r="104" spans="7:37" x14ac:dyDescent="0.3">
      <c r="AK104" s="109"/>
    </row>
    <row r="105" spans="7:37" x14ac:dyDescent="0.3">
      <c r="AK105" s="109"/>
    </row>
    <row r="106" spans="7:37" x14ac:dyDescent="0.3">
      <c r="AK106" s="109"/>
    </row>
    <row r="107" spans="7:37" x14ac:dyDescent="0.3">
      <c r="AK107" s="109"/>
    </row>
    <row r="108" spans="7:37" x14ac:dyDescent="0.3">
      <c r="AK108" s="109"/>
    </row>
    <row r="109" spans="7:37" x14ac:dyDescent="0.3">
      <c r="AK109" s="109"/>
    </row>
    <row r="110" spans="7:37" x14ac:dyDescent="0.3">
      <c r="AK110" s="109"/>
    </row>
    <row r="111" spans="7:37" x14ac:dyDescent="0.3">
      <c r="AK111" s="109"/>
    </row>
    <row r="112" spans="7:37" x14ac:dyDescent="0.3">
      <c r="AK112" s="109"/>
    </row>
    <row r="113" spans="37:37" x14ac:dyDescent="0.3">
      <c r="AK113" s="109"/>
    </row>
    <row r="114" spans="37:37" x14ac:dyDescent="0.3">
      <c r="AK114" s="109"/>
    </row>
    <row r="115" spans="37:37" x14ac:dyDescent="0.3">
      <c r="AK115" s="109"/>
    </row>
  </sheetData>
  <sheetProtection algorithmName="SHA-512" hashValue="OL3ynxAnWrdq48Lfdl+fV0eDEaZ4UTLmkLBry6IbuFOevqJeSDX8ZbAHRphfvpfIoo/AiF9KAXmxgj56OZVtQQ==" saltValue="4t58NMZpuWgsLRgGBnjz4A==" spinCount="100000" sheet="1" autoFilter="0"/>
  <autoFilter ref="A7:AW95" xr:uid="{25505468-B74B-4E56-B65A-A9AE3C9F3E91}"/>
  <mergeCells count="106">
    <mergeCell ref="AW60:AW63"/>
    <mergeCell ref="K101:O101"/>
    <mergeCell ref="AA101:AF101"/>
    <mergeCell ref="AV84:AV87"/>
    <mergeCell ref="AW84:AW87"/>
    <mergeCell ref="AP88:AP91"/>
    <mergeCell ref="AQ88:AQ91"/>
    <mergeCell ref="AR88:AR91"/>
    <mergeCell ref="AS88:AS91"/>
    <mergeCell ref="AT88:AT91"/>
    <mergeCell ref="AU88:AU91"/>
    <mergeCell ref="AV88:AV91"/>
    <mergeCell ref="AW88:AW91"/>
    <mergeCell ref="AP84:AP87"/>
    <mergeCell ref="AQ84:AQ87"/>
    <mergeCell ref="AR84:AR87"/>
    <mergeCell ref="AS84:AS87"/>
    <mergeCell ref="AT84:AT87"/>
    <mergeCell ref="AU84:AU87"/>
    <mergeCell ref="AR44:AR47"/>
    <mergeCell ref="AS44:AS47"/>
    <mergeCell ref="AT44:AT47"/>
    <mergeCell ref="AU44:AU47"/>
    <mergeCell ref="K102:O102"/>
    <mergeCell ref="AA102:AF102"/>
    <mergeCell ref="K98:O98"/>
    <mergeCell ref="AA98:AF98"/>
    <mergeCell ref="K99:O99"/>
    <mergeCell ref="AA99:AF99"/>
    <mergeCell ref="K100:O100"/>
    <mergeCell ref="AA100:AF100"/>
    <mergeCell ref="AP48:AP51"/>
    <mergeCell ref="AQ48:AQ51"/>
    <mergeCell ref="AR48:AR51"/>
    <mergeCell ref="AS48:AS51"/>
    <mergeCell ref="AT48:AT51"/>
    <mergeCell ref="AV44:AV47"/>
    <mergeCell ref="AW44:AW47"/>
    <mergeCell ref="AV48:AV51"/>
    <mergeCell ref="AW48:AW51"/>
    <mergeCell ref="AU64:AU67"/>
    <mergeCell ref="AV64:AV67"/>
    <mergeCell ref="AW64:AW67"/>
    <mergeCell ref="AP24:AP27"/>
    <mergeCell ref="AQ24:AQ27"/>
    <mergeCell ref="AR24:AR27"/>
    <mergeCell ref="AS24:AS27"/>
    <mergeCell ref="AT24:AT27"/>
    <mergeCell ref="AU24:AU27"/>
    <mergeCell ref="AR36:AR39"/>
    <mergeCell ref="AS36:AS39"/>
    <mergeCell ref="AT36:AT39"/>
    <mergeCell ref="AP44:AP47"/>
    <mergeCell ref="AQ44:AQ47"/>
    <mergeCell ref="AU48:AU51"/>
    <mergeCell ref="AP64:AP67"/>
    <mergeCell ref="AQ64:AQ67"/>
    <mergeCell ref="AR64:AR67"/>
    <mergeCell ref="AS64:AS67"/>
    <mergeCell ref="AT64:AT67"/>
    <mergeCell ref="AQ36:AQ39"/>
    <mergeCell ref="AS20:AS23"/>
    <mergeCell ref="AV24:AV27"/>
    <mergeCell ref="AW24:AW27"/>
    <mergeCell ref="A4:C4"/>
    <mergeCell ref="A5:C5"/>
    <mergeCell ref="AP20:AP23"/>
    <mergeCell ref="AQ20:AQ23"/>
    <mergeCell ref="AR20:AR23"/>
    <mergeCell ref="AT20:AT23"/>
    <mergeCell ref="AU20:AU23"/>
    <mergeCell ref="AV20:AV23"/>
    <mergeCell ref="AW20:AW23"/>
    <mergeCell ref="AW12:AW15"/>
    <mergeCell ref="AT12:AT15"/>
    <mergeCell ref="AU12:AU15"/>
    <mergeCell ref="AV12:AV15"/>
    <mergeCell ref="AP12:AP15"/>
    <mergeCell ref="AQ12:AQ15"/>
    <mergeCell ref="AR12:AR15"/>
    <mergeCell ref="AS12:AS15"/>
    <mergeCell ref="AW36:AW39"/>
    <mergeCell ref="B1:H1"/>
    <mergeCell ref="I3:J3"/>
    <mergeCell ref="N3:O3"/>
    <mergeCell ref="P3:Q3"/>
    <mergeCell ref="R3:X3"/>
    <mergeCell ref="Y3:AH3"/>
    <mergeCell ref="AW40:AW43"/>
    <mergeCell ref="AP60:AP63"/>
    <mergeCell ref="AQ60:AQ63"/>
    <mergeCell ref="AR60:AR63"/>
    <mergeCell ref="AS60:AS63"/>
    <mergeCell ref="AT60:AT63"/>
    <mergeCell ref="AU60:AU63"/>
    <mergeCell ref="AV60:AV63"/>
    <mergeCell ref="AU36:AU39"/>
    <mergeCell ref="AV36:AV39"/>
    <mergeCell ref="AP40:AP43"/>
    <mergeCell ref="AQ40:AQ43"/>
    <mergeCell ref="AR40:AR43"/>
    <mergeCell ref="AS40:AS43"/>
    <mergeCell ref="AT40:AT43"/>
    <mergeCell ref="AU40:AU43"/>
    <mergeCell ref="AV40:AV43"/>
    <mergeCell ref="AP36:AP39"/>
  </mergeCells>
  <conditionalFormatting sqref="P7:Q7">
    <cfRule type="colorScale" priority="5398">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98">
    <cfRule type="colorScale" priority="5396">
      <colorScale>
        <cfvo type="min"/>
        <cfvo type="percentile" val="50"/>
        <cfvo type="max"/>
        <color rgb="FFF8696B"/>
        <color rgb="FFFFEB84"/>
        <color rgb="FF63BE7B"/>
      </colorScale>
    </cfRule>
  </conditionalFormatting>
  <conditionalFormatting sqref="Q98">
    <cfRule type="colorScale" priority="5395">
      <colorScale>
        <cfvo type="min"/>
        <cfvo type="percentile" val="50"/>
        <cfvo type="max"/>
        <color rgb="FFF8696B"/>
        <color rgb="FFFFEB84"/>
        <color rgb="FF63BE7B"/>
      </colorScale>
    </cfRule>
  </conditionalFormatting>
  <conditionalFormatting sqref="AA98">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98">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3">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0">
    <cfRule type="colorScale" priority="3280">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5">
      <colorScale>
        <cfvo type="min"/>
        <cfvo type="percentile" val="50"/>
        <cfvo type="max"/>
        <color rgb="FFF8696B"/>
        <color rgb="FFFFEB84"/>
        <color rgb="FF63BE7B"/>
      </colorScale>
    </cfRule>
  </conditionalFormatting>
  <conditionalFormatting sqref="P13">
    <cfRule type="colorScale" priority="3273">
      <colorScale>
        <cfvo type="min"/>
        <cfvo type="percentile" val="50"/>
        <cfvo type="max"/>
        <color rgb="FFF8696B"/>
        <color rgb="FFFFEB84"/>
        <color rgb="FF63BE7B"/>
      </colorScale>
    </cfRule>
  </conditionalFormatting>
  <conditionalFormatting sqref="P13">
    <cfRule type="colorScale" priority="3272">
      <colorScale>
        <cfvo type="min"/>
        <cfvo type="percentile" val="50"/>
        <cfvo type="max"/>
        <color rgb="FFF8696B"/>
        <color rgb="FFFFEB84"/>
        <color rgb="FF63BE7B"/>
      </colorScale>
    </cfRule>
  </conditionalFormatting>
  <conditionalFormatting sqref="P14">
    <cfRule type="colorScale" priority="3271">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1">
      <colorScale>
        <cfvo type="min"/>
        <cfvo type="percentile" val="50"/>
        <cfvo type="max"/>
        <color rgb="FFF8696B"/>
        <color rgb="FFFFEB84"/>
        <color rgb="FF63BE7B"/>
      </colorScale>
    </cfRule>
  </conditionalFormatting>
  <conditionalFormatting sqref="P20">
    <cfRule type="colorScale" priority="3260">
      <colorScale>
        <cfvo type="min"/>
        <cfvo type="percentile" val="50"/>
        <cfvo type="max"/>
        <color rgb="FFF8696B"/>
        <color rgb="FFFFEB84"/>
        <color rgb="FF63BE7B"/>
      </colorScale>
    </cfRule>
  </conditionalFormatting>
  <conditionalFormatting sqref="P20">
    <cfRule type="colorScale" priority="3259">
      <colorScale>
        <cfvo type="min"/>
        <cfvo type="percentile" val="50"/>
        <cfvo type="max"/>
        <color rgb="FFF8696B"/>
        <color rgb="FFFFEB84"/>
        <color rgb="FF63BE7B"/>
      </colorScale>
    </cfRule>
  </conditionalFormatting>
  <conditionalFormatting sqref="P20">
    <cfRule type="colorScale" priority="3258">
      <colorScale>
        <cfvo type="min"/>
        <cfvo type="percentile" val="50"/>
        <cfvo type="max"/>
        <color rgb="FFF8696B"/>
        <color rgb="FFFFEB84"/>
        <color rgb="FF63BE7B"/>
      </colorScale>
    </cfRule>
  </conditionalFormatting>
  <conditionalFormatting sqref="P21">
    <cfRule type="colorScale" priority="3257">
      <colorScale>
        <cfvo type="min"/>
        <cfvo type="percentile" val="50"/>
        <cfvo type="max"/>
        <color rgb="FFF8696B"/>
        <color rgb="FFFFEB84"/>
        <color rgb="FF63BE7B"/>
      </colorScale>
    </cfRule>
  </conditionalFormatting>
  <conditionalFormatting sqref="P22">
    <cfRule type="colorScale" priority="3256">
      <colorScale>
        <cfvo type="min"/>
        <cfvo type="percentile" val="50"/>
        <cfvo type="max"/>
        <color rgb="FFF8696B"/>
        <color rgb="FFFFEB84"/>
        <color rgb="FF63BE7B"/>
      </colorScale>
    </cfRule>
  </conditionalFormatting>
  <conditionalFormatting sqref="P23">
    <cfRule type="colorScale" priority="3252">
      <colorScale>
        <cfvo type="min"/>
        <cfvo type="percentile" val="50"/>
        <cfvo type="max"/>
        <color rgb="FFF8696B"/>
        <color rgb="FFFFEB84"/>
        <color rgb="FF63BE7B"/>
      </colorScale>
    </cfRule>
  </conditionalFormatting>
  <conditionalFormatting sqref="P11">
    <cfRule type="colorScale" priority="3251">
      <colorScale>
        <cfvo type="min"/>
        <cfvo type="percentile" val="50"/>
        <cfvo type="max"/>
        <color rgb="FFF8696B"/>
        <color rgb="FFFFEB84"/>
        <color rgb="FF63BE7B"/>
      </colorScale>
    </cfRule>
  </conditionalFormatting>
  <conditionalFormatting sqref="P14">
    <cfRule type="colorScale" priority="3250">
      <colorScale>
        <cfvo type="min"/>
        <cfvo type="percentile" val="50"/>
        <cfvo type="max"/>
        <color rgb="FFF8696B"/>
        <color rgb="FFFFEB84"/>
        <color rgb="FF63BE7B"/>
      </colorScale>
    </cfRule>
  </conditionalFormatting>
  <conditionalFormatting sqref="P13">
    <cfRule type="colorScale" priority="3248">
      <colorScale>
        <cfvo type="min"/>
        <cfvo type="percentile" val="50"/>
        <cfvo type="max"/>
        <color rgb="FFF8696B"/>
        <color rgb="FFFFEB84"/>
        <color rgb="FF63BE7B"/>
      </colorScale>
    </cfRule>
  </conditionalFormatting>
  <conditionalFormatting sqref="P14">
    <cfRule type="colorScale" priority="3247">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7">
      <colorScale>
        <cfvo type="min"/>
        <cfvo type="percentile" val="50"/>
        <cfvo type="max"/>
        <color rgb="FFF8696B"/>
        <color rgb="FFFFEB84"/>
        <color rgb="FF63BE7B"/>
      </colorScale>
    </cfRule>
  </conditionalFormatting>
  <conditionalFormatting sqref="P20">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0">
    <cfRule type="colorScale" priority="3234">
      <colorScale>
        <cfvo type="min"/>
        <cfvo type="percentile" val="50"/>
        <cfvo type="max"/>
        <color rgb="FFF8696B"/>
        <color rgb="FFFFEB84"/>
        <color rgb="FF63BE7B"/>
      </colorScale>
    </cfRule>
  </conditionalFormatting>
  <conditionalFormatting sqref="P19">
    <cfRule type="colorScale" priority="3232">
      <colorScale>
        <cfvo type="min"/>
        <cfvo type="percentile" val="50"/>
        <cfvo type="max"/>
        <color rgb="FFF8696B"/>
        <color rgb="FFFFEB84"/>
        <color rgb="FF63BE7B"/>
      </colorScale>
    </cfRule>
  </conditionalFormatting>
  <conditionalFormatting sqref="P20">
    <cfRule type="colorScale" priority="3231">
      <colorScale>
        <cfvo type="min"/>
        <cfvo type="percentile" val="50"/>
        <cfvo type="max"/>
        <color rgb="FFF8696B"/>
        <color rgb="FFFFEB84"/>
        <color rgb="FF63BE7B"/>
      </colorScale>
    </cfRule>
  </conditionalFormatting>
  <conditionalFormatting sqref="P22">
    <cfRule type="colorScale" priority="3230">
      <colorScale>
        <cfvo type="min"/>
        <cfvo type="percentile" val="50"/>
        <cfvo type="max"/>
        <color rgb="FFF8696B"/>
        <color rgb="FFFFEB84"/>
        <color rgb="FF63BE7B"/>
      </colorScale>
    </cfRule>
  </conditionalFormatting>
  <conditionalFormatting sqref="P21">
    <cfRule type="colorScale" priority="3229">
      <colorScale>
        <cfvo type="min"/>
        <cfvo type="percentile" val="50"/>
        <cfvo type="max"/>
        <color rgb="FFF8696B"/>
        <color rgb="FFFFEB84"/>
        <color rgb="FF63BE7B"/>
      </colorScale>
    </cfRule>
  </conditionalFormatting>
  <conditionalFormatting sqref="P22">
    <cfRule type="colorScale" priority="3228">
      <colorScale>
        <cfvo type="min"/>
        <cfvo type="percentile" val="50"/>
        <cfvo type="max"/>
        <color rgb="FFF8696B"/>
        <color rgb="FFFFEB84"/>
        <color rgb="FF63BE7B"/>
      </colorScale>
    </cfRule>
  </conditionalFormatting>
  <conditionalFormatting sqref="P22">
    <cfRule type="colorScale" priority="3227">
      <colorScale>
        <cfvo type="min"/>
        <cfvo type="percentile" val="50"/>
        <cfvo type="max"/>
        <color rgb="FFF8696B"/>
        <color rgb="FFFFEB84"/>
        <color rgb="FF63BE7B"/>
      </colorScale>
    </cfRule>
  </conditionalFormatting>
  <conditionalFormatting sqref="P23">
    <cfRule type="colorScale" priority="3225">
      <colorScale>
        <cfvo type="min"/>
        <cfvo type="percentile" val="50"/>
        <cfvo type="max"/>
        <color rgb="FFF8696B"/>
        <color rgb="FFFFEB84"/>
        <color rgb="FF63BE7B"/>
      </colorScale>
    </cfRule>
  </conditionalFormatting>
  <conditionalFormatting sqref="P21">
    <cfRule type="colorScale" priority="3224">
      <colorScale>
        <cfvo type="min"/>
        <cfvo type="percentile" val="50"/>
        <cfvo type="max"/>
        <color rgb="FFF8696B"/>
        <color rgb="FFFFEB84"/>
        <color rgb="FF63BE7B"/>
      </colorScale>
    </cfRule>
  </conditionalFormatting>
  <conditionalFormatting sqref="P23">
    <cfRule type="colorScale" priority="3223">
      <colorScale>
        <cfvo type="min"/>
        <cfvo type="percentile" val="50"/>
        <cfvo type="max"/>
        <color rgb="FFF8696B"/>
        <color rgb="FFFFEB84"/>
        <color rgb="FF63BE7B"/>
      </colorScale>
    </cfRule>
  </conditionalFormatting>
  <conditionalFormatting sqref="P22">
    <cfRule type="colorScale" priority="3222">
      <colorScale>
        <cfvo type="min"/>
        <cfvo type="percentile" val="50"/>
        <cfvo type="max"/>
        <color rgb="FFF8696B"/>
        <color rgb="FFFFEB84"/>
        <color rgb="FF63BE7B"/>
      </colorScale>
    </cfRule>
  </conditionalFormatting>
  <conditionalFormatting sqref="P23">
    <cfRule type="colorScale" priority="3220">
      <colorScale>
        <cfvo type="min"/>
        <cfvo type="percentile" val="50"/>
        <cfvo type="max"/>
        <color rgb="FFF8696B"/>
        <color rgb="FFFFEB84"/>
        <color rgb="FF63BE7B"/>
      </colorScale>
    </cfRule>
  </conditionalFormatting>
  <conditionalFormatting sqref="P13">
    <cfRule type="colorScale" priority="3216">
      <colorScale>
        <cfvo type="min"/>
        <cfvo type="percentile" val="50"/>
        <cfvo type="max"/>
        <color rgb="FFF8696B"/>
        <color rgb="FFFFEB84"/>
        <color rgb="FF63BE7B"/>
      </colorScale>
    </cfRule>
  </conditionalFormatting>
  <conditionalFormatting sqref="P14">
    <cfRule type="colorScale" priority="3215">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1">
    <cfRule type="colorScale" priority="3210">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4">
      <colorScale>
        <cfvo type="min"/>
        <cfvo type="percentile" val="50"/>
        <cfvo type="max"/>
        <color rgb="FFF8696B"/>
        <color rgb="FFFFEB84"/>
        <color rgb="FF63BE7B"/>
      </colorScale>
    </cfRule>
  </conditionalFormatting>
  <conditionalFormatting sqref="P11">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7">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1">
      <colorScale>
        <cfvo type="min"/>
        <cfvo type="percentile" val="50"/>
        <cfvo type="max"/>
        <color rgb="FFF8696B"/>
        <color rgb="FFFFEB84"/>
        <color rgb="FF63BE7B"/>
      </colorScale>
    </cfRule>
  </conditionalFormatting>
  <conditionalFormatting sqref="P11">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4">
      <colorScale>
        <cfvo type="min"/>
        <cfvo type="percentile" val="50"/>
        <cfvo type="max"/>
        <color rgb="FFF8696B"/>
        <color rgb="FFFFEB84"/>
        <color rgb="FF63BE7B"/>
      </colorScale>
    </cfRule>
  </conditionalFormatting>
  <conditionalFormatting sqref="P19">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19">
    <cfRule type="colorScale" priority="3181">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5">
      <colorScale>
        <cfvo type="min"/>
        <cfvo type="percentile" val="50"/>
        <cfvo type="max"/>
        <color rgb="FFF8696B"/>
        <color rgb="FFFFEB84"/>
        <color rgb="FF63BE7B"/>
      </colorScale>
    </cfRule>
  </conditionalFormatting>
  <conditionalFormatting sqref="P19">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8">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2">
      <colorScale>
        <cfvo type="min"/>
        <cfvo type="percentile" val="50"/>
        <cfvo type="max"/>
        <color rgb="FFF8696B"/>
        <color rgb="FFFFEB84"/>
        <color rgb="FF63BE7B"/>
      </colorScale>
    </cfRule>
  </conditionalFormatting>
  <conditionalFormatting sqref="P19">
    <cfRule type="colorScale" priority="3161">
      <colorScale>
        <cfvo type="min"/>
        <cfvo type="percentile" val="50"/>
        <cfvo type="max"/>
        <color rgb="FFF8696B"/>
        <color rgb="FFFFEB84"/>
        <color rgb="FF63BE7B"/>
      </colorScale>
    </cfRule>
  </conditionalFormatting>
  <conditionalFormatting sqref="P22">
    <cfRule type="colorScale" priority="3160">
      <colorScale>
        <cfvo type="min"/>
        <cfvo type="percentile" val="50"/>
        <cfvo type="max"/>
        <color rgb="FFF8696B"/>
        <color rgb="FFFFEB84"/>
        <color rgb="FF63BE7B"/>
      </colorScale>
    </cfRule>
  </conditionalFormatting>
  <conditionalFormatting sqref="P20">
    <cfRule type="colorScale" priority="3159">
      <colorScale>
        <cfvo type="min"/>
        <cfvo type="percentile" val="50"/>
        <cfvo type="max"/>
        <color rgb="FFF8696B"/>
        <color rgb="FFFFEB84"/>
        <color rgb="FF63BE7B"/>
      </colorScale>
    </cfRule>
  </conditionalFormatting>
  <conditionalFormatting sqref="P21">
    <cfRule type="colorScale" priority="3158">
      <colorScale>
        <cfvo type="min"/>
        <cfvo type="percentile" val="50"/>
        <cfvo type="max"/>
        <color rgb="FFF8696B"/>
        <color rgb="FFFFEB84"/>
        <color rgb="FF63BE7B"/>
      </colorScale>
    </cfRule>
  </conditionalFormatting>
  <conditionalFormatting sqref="P22">
    <cfRule type="colorScale" priority="3157">
      <colorScale>
        <cfvo type="min"/>
        <cfvo type="percentile" val="50"/>
        <cfvo type="max"/>
        <color rgb="FFF8696B"/>
        <color rgb="FFFFEB84"/>
        <color rgb="FF63BE7B"/>
      </colorScale>
    </cfRule>
  </conditionalFormatting>
  <conditionalFormatting sqref="P22">
    <cfRule type="colorScale" priority="3156">
      <colorScale>
        <cfvo type="min"/>
        <cfvo type="percentile" val="50"/>
        <cfvo type="max"/>
        <color rgb="FFF8696B"/>
        <color rgb="FFFFEB84"/>
        <color rgb="FF63BE7B"/>
      </colorScale>
    </cfRule>
  </conditionalFormatting>
  <conditionalFormatting sqref="P22">
    <cfRule type="colorScale" priority="3155">
      <colorScale>
        <cfvo type="min"/>
        <cfvo type="percentile" val="50"/>
        <cfvo type="max"/>
        <color rgb="FFF8696B"/>
        <color rgb="FFFFEB84"/>
        <color rgb="FF63BE7B"/>
      </colorScale>
    </cfRule>
  </conditionalFormatting>
  <conditionalFormatting sqref="P23">
    <cfRule type="colorScale" priority="3153">
      <colorScale>
        <cfvo type="min"/>
        <cfvo type="percentile" val="50"/>
        <cfvo type="max"/>
        <color rgb="FFF8696B"/>
        <color rgb="FFFFEB84"/>
        <color rgb="FF63BE7B"/>
      </colorScale>
    </cfRule>
  </conditionalFormatting>
  <conditionalFormatting sqref="P21">
    <cfRule type="colorScale" priority="3152">
      <colorScale>
        <cfvo type="min"/>
        <cfvo type="percentile" val="50"/>
        <cfvo type="max"/>
        <color rgb="FFF8696B"/>
        <color rgb="FFFFEB84"/>
        <color rgb="FF63BE7B"/>
      </colorScale>
    </cfRule>
  </conditionalFormatting>
  <conditionalFormatting sqref="P20">
    <cfRule type="colorScale" priority="3151">
      <colorScale>
        <cfvo type="min"/>
        <cfvo type="percentile" val="50"/>
        <cfvo type="max"/>
        <color rgb="FFF8696B"/>
        <color rgb="FFFFEB84"/>
        <color rgb="FF63BE7B"/>
      </colorScale>
    </cfRule>
  </conditionalFormatting>
  <conditionalFormatting sqref="P21">
    <cfRule type="colorScale" priority="3150">
      <colorScale>
        <cfvo type="min"/>
        <cfvo type="percentile" val="50"/>
        <cfvo type="max"/>
        <color rgb="FFF8696B"/>
        <color rgb="FFFFEB84"/>
        <color rgb="FF63BE7B"/>
      </colorScale>
    </cfRule>
  </conditionalFormatting>
  <conditionalFormatting sqref="P22">
    <cfRule type="colorScale" priority="3148">
      <colorScale>
        <cfvo type="min"/>
        <cfvo type="percentile" val="50"/>
        <cfvo type="max"/>
        <color rgb="FFF8696B"/>
        <color rgb="FFFFEB84"/>
        <color rgb="FF63BE7B"/>
      </colorScale>
    </cfRule>
  </conditionalFormatting>
  <conditionalFormatting sqref="P23">
    <cfRule type="colorScale" priority="3145">
      <colorScale>
        <cfvo type="min"/>
        <cfvo type="percentile" val="50"/>
        <cfvo type="max"/>
        <color rgb="FFF8696B"/>
        <color rgb="FFFFEB84"/>
        <color rgb="FF63BE7B"/>
      </colorScale>
    </cfRule>
  </conditionalFormatting>
  <conditionalFormatting sqref="P22">
    <cfRule type="colorScale" priority="3144">
      <colorScale>
        <cfvo type="min"/>
        <cfvo type="percentile" val="50"/>
        <cfvo type="max"/>
        <color rgb="FFF8696B"/>
        <color rgb="FFFFEB84"/>
        <color rgb="FF63BE7B"/>
      </colorScale>
    </cfRule>
  </conditionalFormatting>
  <conditionalFormatting sqref="P23">
    <cfRule type="colorScale" priority="3142">
      <colorScale>
        <cfvo type="min"/>
        <cfvo type="percentile" val="50"/>
        <cfvo type="max"/>
        <color rgb="FFF8696B"/>
        <color rgb="FFFFEB84"/>
        <color rgb="FF63BE7B"/>
      </colorScale>
    </cfRule>
  </conditionalFormatting>
  <conditionalFormatting sqref="P20">
    <cfRule type="colorScale" priority="3141">
      <colorScale>
        <cfvo type="min"/>
        <cfvo type="percentile" val="50"/>
        <cfvo type="max"/>
        <color rgb="FFF8696B"/>
        <color rgb="FFFFEB84"/>
        <color rgb="FF63BE7B"/>
      </colorScale>
    </cfRule>
  </conditionalFormatting>
  <conditionalFormatting sqref="P21">
    <cfRule type="colorScale" priority="3139">
      <colorScale>
        <cfvo type="min"/>
        <cfvo type="percentile" val="50"/>
        <cfvo type="max"/>
        <color rgb="FFF8696B"/>
        <color rgb="FFFFEB84"/>
        <color rgb="FF63BE7B"/>
      </colorScale>
    </cfRule>
  </conditionalFormatting>
  <conditionalFormatting sqref="P22">
    <cfRule type="colorScale" priority="3138">
      <colorScale>
        <cfvo type="min"/>
        <cfvo type="percentile" val="50"/>
        <cfvo type="max"/>
        <color rgb="FFF8696B"/>
        <color rgb="FFFFEB84"/>
        <color rgb="FF63BE7B"/>
      </colorScale>
    </cfRule>
  </conditionalFormatting>
  <conditionalFormatting sqref="P23">
    <cfRule type="colorScale" priority="3136">
      <colorScale>
        <cfvo type="min"/>
        <cfvo type="percentile" val="50"/>
        <cfvo type="max"/>
        <color rgb="FFF8696B"/>
        <color rgb="FFFFEB84"/>
        <color rgb="FF63BE7B"/>
      </colorScale>
    </cfRule>
  </conditionalFormatting>
  <conditionalFormatting sqref="P23">
    <cfRule type="colorScale" priority="3135">
      <colorScale>
        <cfvo type="min"/>
        <cfvo type="percentile" val="50"/>
        <cfvo type="max"/>
        <color rgb="FFF8696B"/>
        <color rgb="FFFFEB84"/>
        <color rgb="FF63BE7B"/>
      </colorScale>
    </cfRule>
  </conditionalFormatting>
  <conditionalFormatting sqref="P21">
    <cfRule type="colorScale" priority="3134">
      <colorScale>
        <cfvo type="min"/>
        <cfvo type="percentile" val="50"/>
        <cfvo type="max"/>
        <color rgb="FFF8696B"/>
        <color rgb="FFFFEB84"/>
        <color rgb="FF63BE7B"/>
      </colorScale>
    </cfRule>
  </conditionalFormatting>
  <conditionalFormatting sqref="P23">
    <cfRule type="colorScale" priority="3133">
      <colorScale>
        <cfvo type="min"/>
        <cfvo type="percentile" val="50"/>
        <cfvo type="max"/>
        <color rgb="FFF8696B"/>
        <color rgb="FFFFEB84"/>
        <color rgb="FF63BE7B"/>
      </colorScale>
    </cfRule>
  </conditionalFormatting>
  <conditionalFormatting sqref="P21">
    <cfRule type="colorScale" priority="3131">
      <colorScale>
        <cfvo type="min"/>
        <cfvo type="percentile" val="50"/>
        <cfvo type="max"/>
        <color rgb="FFF8696B"/>
        <color rgb="FFFFEB84"/>
        <color rgb="FF63BE7B"/>
      </colorScale>
    </cfRule>
  </conditionalFormatting>
  <conditionalFormatting sqref="P21">
    <cfRule type="colorScale" priority="3130">
      <colorScale>
        <cfvo type="min"/>
        <cfvo type="percentile" val="50"/>
        <cfvo type="max"/>
        <color rgb="FFF8696B"/>
        <color rgb="FFFFEB84"/>
        <color rgb="FF63BE7B"/>
      </colorScale>
    </cfRule>
  </conditionalFormatting>
  <conditionalFormatting sqref="P22">
    <cfRule type="colorScale" priority="3129">
      <colorScale>
        <cfvo type="min"/>
        <cfvo type="percentile" val="50"/>
        <cfvo type="max"/>
        <color rgb="FFF8696B"/>
        <color rgb="FFFFEB84"/>
        <color rgb="FF63BE7B"/>
      </colorScale>
    </cfRule>
  </conditionalFormatting>
  <conditionalFormatting sqref="P23">
    <cfRule type="colorScale" priority="3127">
      <colorScale>
        <cfvo type="min"/>
        <cfvo type="percentile" val="50"/>
        <cfvo type="max"/>
        <color rgb="FFF8696B"/>
        <color rgb="FFFFEB84"/>
        <color rgb="FF63BE7B"/>
      </colorScale>
    </cfRule>
  </conditionalFormatting>
  <conditionalFormatting sqref="P23">
    <cfRule type="colorScale" priority="3126">
      <colorScale>
        <cfvo type="min"/>
        <cfvo type="percentile" val="50"/>
        <cfvo type="max"/>
        <color rgb="FFF8696B"/>
        <color rgb="FFFFEB84"/>
        <color rgb="FF63BE7B"/>
      </colorScale>
    </cfRule>
  </conditionalFormatting>
  <conditionalFormatting sqref="P22">
    <cfRule type="colorScale" priority="3125">
      <colorScale>
        <cfvo type="min"/>
        <cfvo type="percentile" val="50"/>
        <cfvo type="max"/>
        <color rgb="FFF8696B"/>
        <color rgb="FFFFEB84"/>
        <color rgb="FF63BE7B"/>
      </colorScale>
    </cfRule>
  </conditionalFormatting>
  <conditionalFormatting sqref="P21">
    <cfRule type="colorScale" priority="3123">
      <colorScale>
        <cfvo type="min"/>
        <cfvo type="percentile" val="50"/>
        <cfvo type="max"/>
        <color rgb="FFF8696B"/>
        <color rgb="FFFFEB84"/>
        <color rgb="FF63BE7B"/>
      </colorScale>
    </cfRule>
  </conditionalFormatting>
  <conditionalFormatting sqref="P22">
    <cfRule type="colorScale" priority="3122">
      <colorScale>
        <cfvo type="min"/>
        <cfvo type="percentile" val="50"/>
        <cfvo type="max"/>
        <color rgb="FFF8696B"/>
        <color rgb="FFFFEB84"/>
        <color rgb="FF63BE7B"/>
      </colorScale>
    </cfRule>
  </conditionalFormatting>
  <conditionalFormatting sqref="P23">
    <cfRule type="colorScale" priority="3120">
      <colorScale>
        <cfvo type="min"/>
        <cfvo type="percentile" val="50"/>
        <cfvo type="max"/>
        <color rgb="FFF8696B"/>
        <color rgb="FFFFEB84"/>
        <color rgb="FF63BE7B"/>
      </colorScale>
    </cfRule>
  </conditionalFormatting>
  <conditionalFormatting sqref="P21">
    <cfRule type="colorScale" priority="3117">
      <colorScale>
        <cfvo type="min"/>
        <cfvo type="percentile" val="50"/>
        <cfvo type="max"/>
        <color rgb="FFF8696B"/>
        <color rgb="FFFFEB84"/>
        <color rgb="FF63BE7B"/>
      </colorScale>
    </cfRule>
  </conditionalFormatting>
  <conditionalFormatting sqref="P22">
    <cfRule type="colorScale" priority="3116">
      <colorScale>
        <cfvo type="min"/>
        <cfvo type="percentile" val="50"/>
        <cfvo type="max"/>
        <color rgb="FFF8696B"/>
        <color rgb="FFFFEB84"/>
        <color rgb="FF63BE7B"/>
      </colorScale>
    </cfRule>
  </conditionalFormatting>
  <conditionalFormatting sqref="P23">
    <cfRule type="colorScale" priority="3114">
      <colorScale>
        <cfvo type="min"/>
        <cfvo type="percentile" val="50"/>
        <cfvo type="max"/>
        <color rgb="FFF8696B"/>
        <color rgb="FFFFEB84"/>
        <color rgb="FF63BE7B"/>
      </colorScale>
    </cfRule>
  </conditionalFormatting>
  <conditionalFormatting sqref="P23">
    <cfRule type="colorScale" priority="3113">
      <colorScale>
        <cfvo type="min"/>
        <cfvo type="percentile" val="50"/>
        <cfvo type="max"/>
        <color rgb="FFF8696B"/>
        <color rgb="FFFFEB84"/>
        <color rgb="FF63BE7B"/>
      </colorScale>
    </cfRule>
  </conditionalFormatting>
  <conditionalFormatting sqref="P24">
    <cfRule type="colorScale" priority="3112">
      <colorScale>
        <cfvo type="min"/>
        <cfvo type="percentile" val="50"/>
        <cfvo type="max"/>
        <color rgb="FFF8696B"/>
        <color rgb="FFFFEB84"/>
        <color rgb="FF63BE7B"/>
      </colorScale>
    </cfRule>
  </conditionalFormatting>
  <conditionalFormatting sqref="P29">
    <cfRule type="colorScale" priority="3110">
      <colorScale>
        <cfvo type="min"/>
        <cfvo type="percentile" val="50"/>
        <cfvo type="max"/>
        <color rgb="FFF8696B"/>
        <color rgb="FFFFEB84"/>
        <color rgb="FF63BE7B"/>
      </colorScale>
    </cfRule>
  </conditionalFormatting>
  <conditionalFormatting sqref="P31">
    <cfRule type="colorScale" priority="3109">
      <colorScale>
        <cfvo type="min"/>
        <cfvo type="percentile" val="50"/>
        <cfvo type="max"/>
        <color rgb="FFF8696B"/>
        <color rgb="FFFFEB84"/>
        <color rgb="FF63BE7B"/>
      </colorScale>
    </cfRule>
  </conditionalFormatting>
  <conditionalFormatting sqref="P34">
    <cfRule type="colorScale" priority="3108">
      <colorScale>
        <cfvo type="min"/>
        <cfvo type="percentile" val="50"/>
        <cfvo type="max"/>
        <color rgb="FFF8696B"/>
        <color rgb="FFFFEB84"/>
        <color rgb="FF63BE7B"/>
      </colorScale>
    </cfRule>
  </conditionalFormatting>
  <conditionalFormatting sqref="P36">
    <cfRule type="colorScale" priority="3107">
      <colorScale>
        <cfvo type="min"/>
        <cfvo type="percentile" val="50"/>
        <cfvo type="max"/>
        <color rgb="FFF8696B"/>
        <color rgb="FFFFEB84"/>
        <color rgb="FF63BE7B"/>
      </colorScale>
    </cfRule>
  </conditionalFormatting>
  <conditionalFormatting sqref="P25">
    <cfRule type="colorScale" priority="3286">
      <colorScale>
        <cfvo type="min"/>
        <cfvo type="percentile" val="50"/>
        <cfvo type="max"/>
        <color rgb="FFF8696B"/>
        <color rgb="FFFFEB84"/>
        <color rgb="FF63BE7B"/>
      </colorScale>
    </cfRule>
  </conditionalFormatting>
  <conditionalFormatting sqref="P26">
    <cfRule type="colorScale" priority="3104">
      <colorScale>
        <cfvo type="min"/>
        <cfvo type="percentile" val="50"/>
        <cfvo type="max"/>
        <color rgb="FFF8696B"/>
        <color rgb="FFFFEB84"/>
        <color rgb="FF63BE7B"/>
      </colorScale>
    </cfRule>
  </conditionalFormatting>
  <conditionalFormatting sqref="P27">
    <cfRule type="colorScale" priority="3102">
      <colorScale>
        <cfvo type="min"/>
        <cfvo type="percentile" val="50"/>
        <cfvo type="max"/>
        <color rgb="FFF8696B"/>
        <color rgb="FFFFEB84"/>
        <color rgb="FF63BE7B"/>
      </colorScale>
    </cfRule>
  </conditionalFormatting>
  <conditionalFormatting sqref="P29">
    <cfRule type="colorScale" priority="3100">
      <colorScale>
        <cfvo type="min"/>
        <cfvo type="percentile" val="50"/>
        <cfvo type="max"/>
        <color rgb="FFF8696B"/>
        <color rgb="FFFFEB84"/>
        <color rgb="FF63BE7B"/>
      </colorScale>
    </cfRule>
  </conditionalFormatting>
  <conditionalFormatting sqref="P29">
    <cfRule type="colorScale" priority="3099">
      <colorScale>
        <cfvo type="min"/>
        <cfvo type="percentile" val="50"/>
        <cfvo type="max"/>
        <color rgb="FFF8696B"/>
        <color rgb="FFFFEB84"/>
        <color rgb="FF63BE7B"/>
      </colorScale>
    </cfRule>
  </conditionalFormatting>
  <conditionalFormatting sqref="P30">
    <cfRule type="colorScale" priority="3098">
      <colorScale>
        <cfvo type="min"/>
        <cfvo type="percentile" val="50"/>
        <cfvo type="max"/>
        <color rgb="FFF8696B"/>
        <color rgb="FFFFEB84"/>
        <color rgb="FF63BE7B"/>
      </colorScale>
    </cfRule>
  </conditionalFormatting>
  <conditionalFormatting sqref="P31">
    <cfRule type="colorScale" priority="3096">
      <colorScale>
        <cfvo type="min"/>
        <cfvo type="percentile" val="50"/>
        <cfvo type="max"/>
        <color rgb="FFF8696B"/>
        <color rgb="FFFFEB84"/>
        <color rgb="FF63BE7B"/>
      </colorScale>
    </cfRule>
  </conditionalFormatting>
  <conditionalFormatting sqref="P31">
    <cfRule type="colorScale" priority="3095">
      <colorScale>
        <cfvo type="min"/>
        <cfvo type="percentile" val="50"/>
        <cfvo type="max"/>
        <color rgb="FFF8696B"/>
        <color rgb="FFFFEB84"/>
        <color rgb="FF63BE7B"/>
      </colorScale>
    </cfRule>
  </conditionalFormatting>
  <conditionalFormatting sqref="P32">
    <cfRule type="colorScale" priority="3094">
      <colorScale>
        <cfvo type="min"/>
        <cfvo type="percentile" val="50"/>
        <cfvo type="max"/>
        <color rgb="FFF8696B"/>
        <color rgb="FFFFEB84"/>
        <color rgb="FF63BE7B"/>
      </colorScale>
    </cfRule>
  </conditionalFormatting>
  <conditionalFormatting sqref="P33">
    <cfRule type="colorScale" priority="3093">
      <colorScale>
        <cfvo type="min"/>
        <cfvo type="percentile" val="50"/>
        <cfvo type="max"/>
        <color rgb="FFF8696B"/>
        <color rgb="FFFFEB84"/>
        <color rgb="FF63BE7B"/>
      </colorScale>
    </cfRule>
  </conditionalFormatting>
  <conditionalFormatting sqref="P34">
    <cfRule type="colorScale" priority="3092">
      <colorScale>
        <cfvo type="min"/>
        <cfvo type="percentile" val="50"/>
        <cfvo type="max"/>
        <color rgb="FFF8696B"/>
        <color rgb="FFFFEB84"/>
        <color rgb="FF63BE7B"/>
      </colorScale>
    </cfRule>
  </conditionalFormatting>
  <conditionalFormatting sqref="P34">
    <cfRule type="colorScale" priority="3091">
      <colorScale>
        <cfvo type="min"/>
        <cfvo type="percentile" val="50"/>
        <cfvo type="max"/>
        <color rgb="FFF8696B"/>
        <color rgb="FFFFEB84"/>
        <color rgb="FF63BE7B"/>
      </colorScale>
    </cfRule>
  </conditionalFormatting>
  <conditionalFormatting sqref="P34">
    <cfRule type="colorScale" priority="3090">
      <colorScale>
        <cfvo type="min"/>
        <cfvo type="percentile" val="50"/>
        <cfvo type="max"/>
        <color rgb="FFF8696B"/>
        <color rgb="FFFFEB84"/>
        <color rgb="FF63BE7B"/>
      </colorScale>
    </cfRule>
  </conditionalFormatting>
  <conditionalFormatting sqref="P35">
    <cfRule type="colorScale" priority="3088">
      <colorScale>
        <cfvo type="min"/>
        <cfvo type="percentile" val="50"/>
        <cfvo type="max"/>
        <color rgb="FFF8696B"/>
        <color rgb="FFFFEB84"/>
        <color rgb="FF63BE7B"/>
      </colorScale>
    </cfRule>
  </conditionalFormatting>
  <conditionalFormatting sqref="P36">
    <cfRule type="colorScale" priority="3087">
      <colorScale>
        <cfvo type="min"/>
        <cfvo type="percentile" val="50"/>
        <cfvo type="max"/>
        <color rgb="FFF8696B"/>
        <color rgb="FFFFEB84"/>
        <color rgb="FF63BE7B"/>
      </colorScale>
    </cfRule>
  </conditionalFormatting>
  <conditionalFormatting sqref="P36">
    <cfRule type="colorScale" priority="3086">
      <colorScale>
        <cfvo type="min"/>
        <cfvo type="percentile" val="50"/>
        <cfvo type="max"/>
        <color rgb="FFF8696B"/>
        <color rgb="FFFFEB84"/>
        <color rgb="FF63BE7B"/>
      </colorScale>
    </cfRule>
  </conditionalFormatting>
  <conditionalFormatting sqref="P36">
    <cfRule type="colorScale" priority="3085">
      <colorScale>
        <cfvo type="min"/>
        <cfvo type="percentile" val="50"/>
        <cfvo type="max"/>
        <color rgb="FFF8696B"/>
        <color rgb="FFFFEB84"/>
        <color rgb="FF63BE7B"/>
      </colorScale>
    </cfRule>
  </conditionalFormatting>
  <conditionalFormatting sqref="P37">
    <cfRule type="colorScale" priority="3084">
      <colorScale>
        <cfvo type="min"/>
        <cfvo type="percentile" val="50"/>
        <cfvo type="max"/>
        <color rgb="FFF8696B"/>
        <color rgb="FFFFEB84"/>
        <color rgb="FF63BE7B"/>
      </colorScale>
    </cfRule>
  </conditionalFormatting>
  <conditionalFormatting sqref="P38">
    <cfRule type="colorScale" priority="3083">
      <colorScale>
        <cfvo type="min"/>
        <cfvo type="percentile" val="50"/>
        <cfvo type="max"/>
        <color rgb="FFF8696B"/>
        <color rgb="FFFFEB84"/>
        <color rgb="FF63BE7B"/>
      </colorScale>
    </cfRule>
  </conditionalFormatting>
  <conditionalFormatting sqref="P39">
    <cfRule type="colorScale" priority="3079">
      <colorScale>
        <cfvo type="min"/>
        <cfvo type="percentile" val="50"/>
        <cfvo type="max"/>
        <color rgb="FFF8696B"/>
        <color rgb="FFFFEB84"/>
        <color rgb="FF63BE7B"/>
      </colorScale>
    </cfRule>
  </conditionalFormatting>
  <conditionalFormatting sqref="P27">
    <cfRule type="colorScale" priority="3078">
      <colorScale>
        <cfvo type="min"/>
        <cfvo type="percentile" val="50"/>
        <cfvo type="max"/>
        <color rgb="FFF8696B"/>
        <color rgb="FFFFEB84"/>
        <color rgb="FF63BE7B"/>
      </colorScale>
    </cfRule>
  </conditionalFormatting>
  <conditionalFormatting sqref="P30">
    <cfRule type="colorScale" priority="3077">
      <colorScale>
        <cfvo type="min"/>
        <cfvo type="percentile" val="50"/>
        <cfvo type="max"/>
        <color rgb="FFF8696B"/>
        <color rgb="FFFFEB84"/>
        <color rgb="FF63BE7B"/>
      </colorScale>
    </cfRule>
  </conditionalFormatting>
  <conditionalFormatting sqref="P29">
    <cfRule type="colorScale" priority="3075">
      <colorScale>
        <cfvo type="min"/>
        <cfvo type="percentile" val="50"/>
        <cfvo type="max"/>
        <color rgb="FFF8696B"/>
        <color rgb="FFFFEB84"/>
        <color rgb="FF63BE7B"/>
      </colorScale>
    </cfRule>
  </conditionalFormatting>
  <conditionalFormatting sqref="P30">
    <cfRule type="colorScale" priority="3074">
      <colorScale>
        <cfvo type="min"/>
        <cfvo type="percentile" val="50"/>
        <cfvo type="max"/>
        <color rgb="FFF8696B"/>
        <color rgb="FFFFEB84"/>
        <color rgb="FF63BE7B"/>
      </colorScale>
    </cfRule>
  </conditionalFormatting>
  <conditionalFormatting sqref="P33">
    <cfRule type="colorScale" priority="3072">
      <colorScale>
        <cfvo type="min"/>
        <cfvo type="percentile" val="50"/>
        <cfvo type="max"/>
        <color rgb="FFF8696B"/>
        <color rgb="FFFFEB84"/>
        <color rgb="FF63BE7B"/>
      </colorScale>
    </cfRule>
  </conditionalFormatting>
  <conditionalFormatting sqref="P31">
    <cfRule type="colorScale" priority="3071">
      <colorScale>
        <cfvo type="min"/>
        <cfvo type="percentile" val="50"/>
        <cfvo type="max"/>
        <color rgb="FFF8696B"/>
        <color rgb="FFFFEB84"/>
        <color rgb="FF63BE7B"/>
      </colorScale>
    </cfRule>
  </conditionalFormatting>
  <conditionalFormatting sqref="P32">
    <cfRule type="colorScale" priority="3070">
      <colorScale>
        <cfvo type="min"/>
        <cfvo type="percentile" val="50"/>
        <cfvo type="max"/>
        <color rgb="FFF8696B"/>
        <color rgb="FFFFEB84"/>
        <color rgb="FF63BE7B"/>
      </colorScale>
    </cfRule>
  </conditionalFormatting>
  <conditionalFormatting sqref="P33">
    <cfRule type="colorScale" priority="3069">
      <colorScale>
        <cfvo type="min"/>
        <cfvo type="percentile" val="50"/>
        <cfvo type="max"/>
        <color rgb="FFF8696B"/>
        <color rgb="FFFFEB84"/>
        <color rgb="FF63BE7B"/>
      </colorScale>
    </cfRule>
  </conditionalFormatting>
  <conditionalFormatting sqref="P34">
    <cfRule type="colorScale" priority="3067">
      <colorScale>
        <cfvo type="min"/>
        <cfvo type="percentile" val="50"/>
        <cfvo type="max"/>
        <color rgb="FFF8696B"/>
        <color rgb="FFFFEB84"/>
        <color rgb="FF63BE7B"/>
      </colorScale>
    </cfRule>
  </conditionalFormatting>
  <conditionalFormatting sqref="P35">
    <cfRule type="colorScale" priority="3064">
      <colorScale>
        <cfvo type="min"/>
        <cfvo type="percentile" val="50"/>
        <cfvo type="max"/>
        <color rgb="FFF8696B"/>
        <color rgb="FFFFEB84"/>
        <color rgb="FF63BE7B"/>
      </colorScale>
    </cfRule>
  </conditionalFormatting>
  <conditionalFormatting sqref="P36">
    <cfRule type="colorScale" priority="3063">
      <colorScale>
        <cfvo type="min"/>
        <cfvo type="percentile" val="50"/>
        <cfvo type="max"/>
        <color rgb="FFF8696B"/>
        <color rgb="FFFFEB84"/>
        <color rgb="FF63BE7B"/>
      </colorScale>
    </cfRule>
  </conditionalFormatting>
  <conditionalFormatting sqref="P34">
    <cfRule type="colorScale" priority="3062">
      <colorScale>
        <cfvo type="min"/>
        <cfvo type="percentile" val="50"/>
        <cfvo type="max"/>
        <color rgb="FFF8696B"/>
        <color rgb="FFFFEB84"/>
        <color rgb="FF63BE7B"/>
      </colorScale>
    </cfRule>
  </conditionalFormatting>
  <conditionalFormatting sqref="P36">
    <cfRule type="colorScale" priority="3061">
      <colorScale>
        <cfvo type="min"/>
        <cfvo type="percentile" val="50"/>
        <cfvo type="max"/>
        <color rgb="FFF8696B"/>
        <color rgb="FFFFEB84"/>
        <color rgb="FF63BE7B"/>
      </colorScale>
    </cfRule>
  </conditionalFormatting>
  <conditionalFormatting sqref="P35">
    <cfRule type="colorScale" priority="3059">
      <colorScale>
        <cfvo type="min"/>
        <cfvo type="percentile" val="50"/>
        <cfvo type="max"/>
        <color rgb="FFF8696B"/>
        <color rgb="FFFFEB84"/>
        <color rgb="FF63BE7B"/>
      </colorScale>
    </cfRule>
  </conditionalFormatting>
  <conditionalFormatting sqref="P36">
    <cfRule type="colorScale" priority="3058">
      <colorScale>
        <cfvo type="min"/>
        <cfvo type="percentile" val="50"/>
        <cfvo type="max"/>
        <color rgb="FFF8696B"/>
        <color rgb="FFFFEB84"/>
        <color rgb="FF63BE7B"/>
      </colorScale>
    </cfRule>
  </conditionalFormatting>
  <conditionalFormatting sqref="P38">
    <cfRule type="colorScale" priority="3057">
      <colorScale>
        <cfvo type="min"/>
        <cfvo type="percentile" val="50"/>
        <cfvo type="max"/>
        <color rgb="FFF8696B"/>
        <color rgb="FFFFEB84"/>
        <color rgb="FF63BE7B"/>
      </colorScale>
    </cfRule>
  </conditionalFormatting>
  <conditionalFormatting sqref="P37">
    <cfRule type="colorScale" priority="3056">
      <colorScale>
        <cfvo type="min"/>
        <cfvo type="percentile" val="50"/>
        <cfvo type="max"/>
        <color rgb="FFF8696B"/>
        <color rgb="FFFFEB84"/>
        <color rgb="FF63BE7B"/>
      </colorScale>
    </cfRule>
  </conditionalFormatting>
  <conditionalFormatting sqref="P38">
    <cfRule type="colorScale" priority="3055">
      <colorScale>
        <cfvo type="min"/>
        <cfvo type="percentile" val="50"/>
        <cfvo type="max"/>
        <color rgb="FFF8696B"/>
        <color rgb="FFFFEB84"/>
        <color rgb="FF63BE7B"/>
      </colorScale>
    </cfRule>
  </conditionalFormatting>
  <conditionalFormatting sqref="P38">
    <cfRule type="colorScale" priority="3054">
      <colorScale>
        <cfvo type="min"/>
        <cfvo type="percentile" val="50"/>
        <cfvo type="max"/>
        <color rgb="FFF8696B"/>
        <color rgb="FFFFEB84"/>
        <color rgb="FF63BE7B"/>
      </colorScale>
    </cfRule>
  </conditionalFormatting>
  <conditionalFormatting sqref="P39">
    <cfRule type="colorScale" priority="3052">
      <colorScale>
        <cfvo type="min"/>
        <cfvo type="percentile" val="50"/>
        <cfvo type="max"/>
        <color rgb="FFF8696B"/>
        <color rgb="FFFFEB84"/>
        <color rgb="FF63BE7B"/>
      </colorScale>
    </cfRule>
  </conditionalFormatting>
  <conditionalFormatting sqref="P37">
    <cfRule type="colorScale" priority="3051">
      <colorScale>
        <cfvo type="min"/>
        <cfvo type="percentile" val="50"/>
        <cfvo type="max"/>
        <color rgb="FFF8696B"/>
        <color rgb="FFFFEB84"/>
        <color rgb="FF63BE7B"/>
      </colorScale>
    </cfRule>
  </conditionalFormatting>
  <conditionalFormatting sqref="P39">
    <cfRule type="colorScale" priority="3050">
      <colorScale>
        <cfvo type="min"/>
        <cfvo type="percentile" val="50"/>
        <cfvo type="max"/>
        <color rgb="FFF8696B"/>
        <color rgb="FFFFEB84"/>
        <color rgb="FF63BE7B"/>
      </colorScale>
    </cfRule>
  </conditionalFormatting>
  <conditionalFormatting sqref="P38">
    <cfRule type="colorScale" priority="3049">
      <colorScale>
        <cfvo type="min"/>
        <cfvo type="percentile" val="50"/>
        <cfvo type="max"/>
        <color rgb="FFF8696B"/>
        <color rgb="FFFFEB84"/>
        <color rgb="FF63BE7B"/>
      </colorScale>
    </cfRule>
  </conditionalFormatting>
  <conditionalFormatting sqref="P39">
    <cfRule type="colorScale" priority="3047">
      <colorScale>
        <cfvo type="min"/>
        <cfvo type="percentile" val="50"/>
        <cfvo type="max"/>
        <color rgb="FFF8696B"/>
        <color rgb="FFFFEB84"/>
        <color rgb="FF63BE7B"/>
      </colorScale>
    </cfRule>
  </conditionalFormatting>
  <conditionalFormatting sqref="P29">
    <cfRule type="colorScale" priority="3044">
      <colorScale>
        <cfvo type="min"/>
        <cfvo type="percentile" val="50"/>
        <cfvo type="max"/>
        <color rgb="FFF8696B"/>
        <color rgb="FFFFEB84"/>
        <color rgb="FF63BE7B"/>
      </colorScale>
    </cfRule>
  </conditionalFormatting>
  <conditionalFormatting sqref="P30">
    <cfRule type="colorScale" priority="3043">
      <colorScale>
        <cfvo type="min"/>
        <cfvo type="percentile" val="50"/>
        <cfvo type="max"/>
        <color rgb="FFF8696B"/>
        <color rgb="FFFFEB84"/>
        <color rgb="FF63BE7B"/>
      </colorScale>
    </cfRule>
  </conditionalFormatting>
  <conditionalFormatting sqref="P31">
    <cfRule type="colorScale" priority="3041">
      <colorScale>
        <cfvo type="min"/>
        <cfvo type="percentile" val="50"/>
        <cfvo type="max"/>
        <color rgb="FFF8696B"/>
        <color rgb="FFFFEB84"/>
        <color rgb="FF63BE7B"/>
      </colorScale>
    </cfRule>
  </conditionalFormatting>
  <conditionalFormatting sqref="P31">
    <cfRule type="colorScale" priority="3040">
      <colorScale>
        <cfvo type="min"/>
        <cfvo type="percentile" val="50"/>
        <cfvo type="max"/>
        <color rgb="FFF8696B"/>
        <color rgb="FFFFEB84"/>
        <color rgb="FF63BE7B"/>
      </colorScale>
    </cfRule>
  </conditionalFormatting>
  <conditionalFormatting sqref="P25">
    <cfRule type="colorScale" priority="3039">
      <colorScale>
        <cfvo type="min"/>
        <cfvo type="percentile" val="50"/>
        <cfvo type="max"/>
        <color rgb="FFF8696B"/>
        <color rgb="FFFFEB84"/>
        <color rgb="FF63BE7B"/>
      </colorScale>
    </cfRule>
  </conditionalFormatting>
  <conditionalFormatting sqref="P27">
    <cfRule type="colorScale" priority="3038">
      <colorScale>
        <cfvo type="min"/>
        <cfvo type="percentile" val="50"/>
        <cfvo type="max"/>
        <color rgb="FFF8696B"/>
        <color rgb="FFFFEB84"/>
        <color rgb="FF63BE7B"/>
      </colorScale>
    </cfRule>
  </conditionalFormatting>
  <conditionalFormatting sqref="P25">
    <cfRule type="colorScale" priority="3036">
      <colorScale>
        <cfvo type="min"/>
        <cfvo type="percentile" val="50"/>
        <cfvo type="max"/>
        <color rgb="FFF8696B"/>
        <color rgb="FFFFEB84"/>
        <color rgb="FF63BE7B"/>
      </colorScale>
    </cfRule>
  </conditionalFormatting>
  <conditionalFormatting sqref="P25">
    <cfRule type="colorScale" priority="3035">
      <colorScale>
        <cfvo type="min"/>
        <cfvo type="percentile" val="50"/>
        <cfvo type="max"/>
        <color rgb="FFF8696B"/>
        <color rgb="FFFFEB84"/>
        <color rgb="FF63BE7B"/>
      </colorScale>
    </cfRule>
  </conditionalFormatting>
  <conditionalFormatting sqref="P26">
    <cfRule type="colorScale" priority="3034">
      <colorScale>
        <cfvo type="min"/>
        <cfvo type="percentile" val="50"/>
        <cfvo type="max"/>
        <color rgb="FFF8696B"/>
        <color rgb="FFFFEB84"/>
        <color rgb="FF63BE7B"/>
      </colorScale>
    </cfRule>
  </conditionalFormatting>
  <conditionalFormatting sqref="P27">
    <cfRule type="colorScale" priority="3032">
      <colorScale>
        <cfvo type="min"/>
        <cfvo type="percentile" val="50"/>
        <cfvo type="max"/>
        <color rgb="FFF8696B"/>
        <color rgb="FFFFEB84"/>
        <color rgb="FF63BE7B"/>
      </colorScale>
    </cfRule>
  </conditionalFormatting>
  <conditionalFormatting sqref="P27">
    <cfRule type="colorScale" priority="3031">
      <colorScale>
        <cfvo type="min"/>
        <cfvo type="percentile" val="50"/>
        <cfvo type="max"/>
        <color rgb="FFF8696B"/>
        <color rgb="FFFFEB84"/>
        <color rgb="FF63BE7B"/>
      </colorScale>
    </cfRule>
  </conditionalFormatting>
  <conditionalFormatting sqref="P26">
    <cfRule type="colorScale" priority="3030">
      <colorScale>
        <cfvo type="min"/>
        <cfvo type="percentile" val="50"/>
        <cfvo type="max"/>
        <color rgb="FFF8696B"/>
        <color rgb="FFFFEB84"/>
        <color rgb="FF63BE7B"/>
      </colorScale>
    </cfRule>
  </conditionalFormatting>
  <conditionalFormatting sqref="P25">
    <cfRule type="colorScale" priority="3028">
      <colorScale>
        <cfvo type="min"/>
        <cfvo type="percentile" val="50"/>
        <cfvo type="max"/>
        <color rgb="FFF8696B"/>
        <color rgb="FFFFEB84"/>
        <color rgb="FF63BE7B"/>
      </colorScale>
    </cfRule>
  </conditionalFormatting>
  <conditionalFormatting sqref="P26">
    <cfRule type="colorScale" priority="3027">
      <colorScale>
        <cfvo type="min"/>
        <cfvo type="percentile" val="50"/>
        <cfvo type="max"/>
        <color rgb="FFF8696B"/>
        <color rgb="FFFFEB84"/>
        <color rgb="FF63BE7B"/>
      </colorScale>
    </cfRule>
  </conditionalFormatting>
  <conditionalFormatting sqref="P27">
    <cfRule type="colorScale" priority="3025">
      <colorScale>
        <cfvo type="min"/>
        <cfvo type="percentile" val="50"/>
        <cfvo type="max"/>
        <color rgb="FFF8696B"/>
        <color rgb="FFFFEB84"/>
        <color rgb="FF63BE7B"/>
      </colorScale>
    </cfRule>
  </conditionalFormatting>
  <conditionalFormatting sqref="P25">
    <cfRule type="colorScale" priority="3022">
      <colorScale>
        <cfvo type="min"/>
        <cfvo type="percentile" val="50"/>
        <cfvo type="max"/>
        <color rgb="FFF8696B"/>
        <color rgb="FFFFEB84"/>
        <color rgb="FF63BE7B"/>
      </colorScale>
    </cfRule>
  </conditionalFormatting>
  <conditionalFormatting sqref="P26">
    <cfRule type="colorScale" priority="3021">
      <colorScale>
        <cfvo type="min"/>
        <cfvo type="percentile" val="50"/>
        <cfvo type="max"/>
        <color rgb="FFF8696B"/>
        <color rgb="FFFFEB84"/>
        <color rgb="FF63BE7B"/>
      </colorScale>
    </cfRule>
  </conditionalFormatting>
  <conditionalFormatting sqref="P27">
    <cfRule type="colorScale" priority="3019">
      <colorScale>
        <cfvo type="min"/>
        <cfvo type="percentile" val="50"/>
        <cfvo type="max"/>
        <color rgb="FFF8696B"/>
        <color rgb="FFFFEB84"/>
        <color rgb="FF63BE7B"/>
      </colorScale>
    </cfRule>
  </conditionalFormatting>
  <conditionalFormatting sqref="P27">
    <cfRule type="colorScale" priority="3018">
      <colorScale>
        <cfvo type="min"/>
        <cfvo type="percentile" val="50"/>
        <cfvo type="max"/>
        <color rgb="FFF8696B"/>
        <color rgb="FFFFEB84"/>
        <color rgb="FF63BE7B"/>
      </colorScale>
    </cfRule>
  </conditionalFormatting>
  <conditionalFormatting sqref="P32">
    <cfRule type="colorScale" priority="3017">
      <colorScale>
        <cfvo type="min"/>
        <cfvo type="percentile" val="50"/>
        <cfvo type="max"/>
        <color rgb="FFF8696B"/>
        <color rgb="FFFFEB84"/>
        <color rgb="FF63BE7B"/>
      </colorScale>
    </cfRule>
  </conditionalFormatting>
  <conditionalFormatting sqref="P33">
    <cfRule type="colorScale" priority="3015">
      <colorScale>
        <cfvo type="min"/>
        <cfvo type="percentile" val="50"/>
        <cfvo type="max"/>
        <color rgb="FFF8696B"/>
        <color rgb="FFFFEB84"/>
        <color rgb="FF63BE7B"/>
      </colorScale>
    </cfRule>
  </conditionalFormatting>
  <conditionalFormatting sqref="P34">
    <cfRule type="colorScale" priority="3014">
      <colorScale>
        <cfvo type="min"/>
        <cfvo type="percentile" val="50"/>
        <cfvo type="max"/>
        <color rgb="FFF8696B"/>
        <color rgb="FFFFEB84"/>
        <color rgb="FF63BE7B"/>
      </colorScale>
    </cfRule>
  </conditionalFormatting>
  <conditionalFormatting sqref="P35">
    <cfRule type="colorScale" priority="3012">
      <colorScale>
        <cfvo type="min"/>
        <cfvo type="percentile" val="50"/>
        <cfvo type="max"/>
        <color rgb="FFF8696B"/>
        <color rgb="FFFFEB84"/>
        <color rgb="FF63BE7B"/>
      </colorScale>
    </cfRule>
  </conditionalFormatting>
  <conditionalFormatting sqref="P35">
    <cfRule type="colorScale" priority="3011">
      <colorScale>
        <cfvo type="min"/>
        <cfvo type="percentile" val="50"/>
        <cfvo type="max"/>
        <color rgb="FFF8696B"/>
        <color rgb="FFFFEB84"/>
        <color rgb="FF63BE7B"/>
      </colorScale>
    </cfRule>
  </conditionalFormatting>
  <conditionalFormatting sqref="P33">
    <cfRule type="colorScale" priority="3010">
      <colorScale>
        <cfvo type="min"/>
        <cfvo type="percentile" val="50"/>
        <cfvo type="max"/>
        <color rgb="FFF8696B"/>
        <color rgb="FFFFEB84"/>
        <color rgb="FF63BE7B"/>
      </colorScale>
    </cfRule>
  </conditionalFormatting>
  <conditionalFormatting sqref="P35">
    <cfRule type="colorScale" priority="3009">
      <colorScale>
        <cfvo type="min"/>
        <cfvo type="percentile" val="50"/>
        <cfvo type="max"/>
        <color rgb="FFF8696B"/>
        <color rgb="FFFFEB84"/>
        <color rgb="FF63BE7B"/>
      </colorScale>
    </cfRule>
  </conditionalFormatting>
  <conditionalFormatting sqref="P33">
    <cfRule type="colorScale" priority="3007">
      <colorScale>
        <cfvo type="min"/>
        <cfvo type="percentile" val="50"/>
        <cfvo type="max"/>
        <color rgb="FFF8696B"/>
        <color rgb="FFFFEB84"/>
        <color rgb="FF63BE7B"/>
      </colorScale>
    </cfRule>
  </conditionalFormatting>
  <conditionalFormatting sqref="P33">
    <cfRule type="colorScale" priority="3006">
      <colorScale>
        <cfvo type="min"/>
        <cfvo type="percentile" val="50"/>
        <cfvo type="max"/>
        <color rgb="FFF8696B"/>
        <color rgb="FFFFEB84"/>
        <color rgb="FF63BE7B"/>
      </colorScale>
    </cfRule>
  </conditionalFormatting>
  <conditionalFormatting sqref="P34">
    <cfRule type="colorScale" priority="3005">
      <colorScale>
        <cfvo type="min"/>
        <cfvo type="percentile" val="50"/>
        <cfvo type="max"/>
        <color rgb="FFF8696B"/>
        <color rgb="FFFFEB84"/>
        <color rgb="FF63BE7B"/>
      </colorScale>
    </cfRule>
  </conditionalFormatting>
  <conditionalFormatting sqref="P35">
    <cfRule type="colorScale" priority="3003">
      <colorScale>
        <cfvo type="min"/>
        <cfvo type="percentile" val="50"/>
        <cfvo type="max"/>
        <color rgb="FFF8696B"/>
        <color rgb="FFFFEB84"/>
        <color rgb="FF63BE7B"/>
      </colorScale>
    </cfRule>
  </conditionalFormatting>
  <conditionalFormatting sqref="P35">
    <cfRule type="colorScale" priority="3002">
      <colorScale>
        <cfvo type="min"/>
        <cfvo type="percentile" val="50"/>
        <cfvo type="max"/>
        <color rgb="FFF8696B"/>
        <color rgb="FFFFEB84"/>
        <color rgb="FF63BE7B"/>
      </colorScale>
    </cfRule>
  </conditionalFormatting>
  <conditionalFormatting sqref="P34">
    <cfRule type="colorScale" priority="3001">
      <colorScale>
        <cfvo type="min"/>
        <cfvo type="percentile" val="50"/>
        <cfvo type="max"/>
        <color rgb="FFF8696B"/>
        <color rgb="FFFFEB84"/>
        <color rgb="FF63BE7B"/>
      </colorScale>
    </cfRule>
  </conditionalFormatting>
  <conditionalFormatting sqref="P33">
    <cfRule type="colorScale" priority="2999">
      <colorScale>
        <cfvo type="min"/>
        <cfvo type="percentile" val="50"/>
        <cfvo type="max"/>
        <color rgb="FFF8696B"/>
        <color rgb="FFFFEB84"/>
        <color rgb="FF63BE7B"/>
      </colorScale>
    </cfRule>
  </conditionalFormatting>
  <conditionalFormatting sqref="P34">
    <cfRule type="colorScale" priority="2998">
      <colorScale>
        <cfvo type="min"/>
        <cfvo type="percentile" val="50"/>
        <cfvo type="max"/>
        <color rgb="FFF8696B"/>
        <color rgb="FFFFEB84"/>
        <color rgb="FF63BE7B"/>
      </colorScale>
    </cfRule>
  </conditionalFormatting>
  <conditionalFormatting sqref="P35">
    <cfRule type="colorScale" priority="2996">
      <colorScale>
        <cfvo type="min"/>
        <cfvo type="percentile" val="50"/>
        <cfvo type="max"/>
        <color rgb="FFF8696B"/>
        <color rgb="FFFFEB84"/>
        <color rgb="FF63BE7B"/>
      </colorScale>
    </cfRule>
  </conditionalFormatting>
  <conditionalFormatting sqref="P33">
    <cfRule type="colorScale" priority="2993">
      <colorScale>
        <cfvo type="min"/>
        <cfvo type="percentile" val="50"/>
        <cfvo type="max"/>
        <color rgb="FFF8696B"/>
        <color rgb="FFFFEB84"/>
        <color rgb="FF63BE7B"/>
      </colorScale>
    </cfRule>
  </conditionalFormatting>
  <conditionalFormatting sqref="P34">
    <cfRule type="colorScale" priority="2992">
      <colorScale>
        <cfvo type="min"/>
        <cfvo type="percentile" val="50"/>
        <cfvo type="max"/>
        <color rgb="FFF8696B"/>
        <color rgb="FFFFEB84"/>
        <color rgb="FF63BE7B"/>
      </colorScale>
    </cfRule>
  </conditionalFormatting>
  <conditionalFormatting sqref="P35">
    <cfRule type="colorScale" priority="2990">
      <colorScale>
        <cfvo type="min"/>
        <cfvo type="percentile" val="50"/>
        <cfvo type="max"/>
        <color rgb="FFF8696B"/>
        <color rgb="FFFFEB84"/>
        <color rgb="FF63BE7B"/>
      </colorScale>
    </cfRule>
  </conditionalFormatting>
  <conditionalFormatting sqref="P35">
    <cfRule type="colorScale" priority="2989">
      <colorScale>
        <cfvo type="min"/>
        <cfvo type="percentile" val="50"/>
        <cfvo type="max"/>
        <color rgb="FFF8696B"/>
        <color rgb="FFFFEB84"/>
        <color rgb="FF63BE7B"/>
      </colorScale>
    </cfRule>
  </conditionalFormatting>
  <conditionalFormatting sqref="P38">
    <cfRule type="colorScale" priority="2988">
      <colorScale>
        <cfvo type="min"/>
        <cfvo type="percentile" val="50"/>
        <cfvo type="max"/>
        <color rgb="FFF8696B"/>
        <color rgb="FFFFEB84"/>
        <color rgb="FF63BE7B"/>
      </colorScale>
    </cfRule>
  </conditionalFormatting>
  <conditionalFormatting sqref="P36">
    <cfRule type="colorScale" priority="2987">
      <colorScale>
        <cfvo type="min"/>
        <cfvo type="percentile" val="50"/>
        <cfvo type="max"/>
        <color rgb="FFF8696B"/>
        <color rgb="FFFFEB84"/>
        <color rgb="FF63BE7B"/>
      </colorScale>
    </cfRule>
  </conditionalFormatting>
  <conditionalFormatting sqref="P37">
    <cfRule type="colorScale" priority="2986">
      <colorScale>
        <cfvo type="min"/>
        <cfvo type="percentile" val="50"/>
        <cfvo type="max"/>
        <color rgb="FFF8696B"/>
        <color rgb="FFFFEB84"/>
        <color rgb="FF63BE7B"/>
      </colorScale>
    </cfRule>
  </conditionalFormatting>
  <conditionalFormatting sqref="P38">
    <cfRule type="colorScale" priority="2985">
      <colorScale>
        <cfvo type="min"/>
        <cfvo type="percentile" val="50"/>
        <cfvo type="max"/>
        <color rgb="FFF8696B"/>
        <color rgb="FFFFEB84"/>
        <color rgb="FF63BE7B"/>
      </colorScale>
    </cfRule>
  </conditionalFormatting>
  <conditionalFormatting sqref="P38">
    <cfRule type="colorScale" priority="2984">
      <colorScale>
        <cfvo type="min"/>
        <cfvo type="percentile" val="50"/>
        <cfvo type="max"/>
        <color rgb="FFF8696B"/>
        <color rgb="FFFFEB84"/>
        <color rgb="FF63BE7B"/>
      </colorScale>
    </cfRule>
  </conditionalFormatting>
  <conditionalFormatting sqref="P38">
    <cfRule type="colorScale" priority="2983">
      <colorScale>
        <cfvo type="min"/>
        <cfvo type="percentile" val="50"/>
        <cfvo type="max"/>
        <color rgb="FFF8696B"/>
        <color rgb="FFFFEB84"/>
        <color rgb="FF63BE7B"/>
      </colorScale>
    </cfRule>
  </conditionalFormatting>
  <conditionalFormatting sqref="P39">
    <cfRule type="colorScale" priority="2981">
      <colorScale>
        <cfvo type="min"/>
        <cfvo type="percentile" val="50"/>
        <cfvo type="max"/>
        <color rgb="FFF8696B"/>
        <color rgb="FFFFEB84"/>
        <color rgb="FF63BE7B"/>
      </colorScale>
    </cfRule>
  </conditionalFormatting>
  <conditionalFormatting sqref="P37">
    <cfRule type="colorScale" priority="2980">
      <colorScale>
        <cfvo type="min"/>
        <cfvo type="percentile" val="50"/>
        <cfvo type="max"/>
        <color rgb="FFF8696B"/>
        <color rgb="FFFFEB84"/>
        <color rgb="FF63BE7B"/>
      </colorScale>
    </cfRule>
  </conditionalFormatting>
  <conditionalFormatting sqref="P36">
    <cfRule type="colorScale" priority="2979">
      <colorScale>
        <cfvo type="min"/>
        <cfvo type="percentile" val="50"/>
        <cfvo type="max"/>
        <color rgb="FFF8696B"/>
        <color rgb="FFFFEB84"/>
        <color rgb="FF63BE7B"/>
      </colorScale>
    </cfRule>
  </conditionalFormatting>
  <conditionalFormatting sqref="P37">
    <cfRule type="colorScale" priority="2978">
      <colorScale>
        <cfvo type="min"/>
        <cfvo type="percentile" val="50"/>
        <cfvo type="max"/>
        <color rgb="FFF8696B"/>
        <color rgb="FFFFEB84"/>
        <color rgb="FF63BE7B"/>
      </colorScale>
    </cfRule>
  </conditionalFormatting>
  <conditionalFormatting sqref="P38">
    <cfRule type="colorScale" priority="2976">
      <colorScale>
        <cfvo type="min"/>
        <cfvo type="percentile" val="50"/>
        <cfvo type="max"/>
        <color rgb="FFF8696B"/>
        <color rgb="FFFFEB84"/>
        <color rgb="FF63BE7B"/>
      </colorScale>
    </cfRule>
  </conditionalFormatting>
  <conditionalFormatting sqref="P39">
    <cfRule type="colorScale" priority="2973">
      <colorScale>
        <cfvo type="min"/>
        <cfvo type="percentile" val="50"/>
        <cfvo type="max"/>
        <color rgb="FFF8696B"/>
        <color rgb="FFFFEB84"/>
        <color rgb="FF63BE7B"/>
      </colorScale>
    </cfRule>
  </conditionalFormatting>
  <conditionalFormatting sqref="P38">
    <cfRule type="colorScale" priority="2972">
      <colorScale>
        <cfvo type="min"/>
        <cfvo type="percentile" val="50"/>
        <cfvo type="max"/>
        <color rgb="FFF8696B"/>
        <color rgb="FFFFEB84"/>
        <color rgb="FF63BE7B"/>
      </colorScale>
    </cfRule>
  </conditionalFormatting>
  <conditionalFormatting sqref="P39">
    <cfRule type="colorScale" priority="2970">
      <colorScale>
        <cfvo type="min"/>
        <cfvo type="percentile" val="50"/>
        <cfvo type="max"/>
        <color rgb="FFF8696B"/>
        <color rgb="FFFFEB84"/>
        <color rgb="FF63BE7B"/>
      </colorScale>
    </cfRule>
  </conditionalFormatting>
  <conditionalFormatting sqref="P36">
    <cfRule type="colorScale" priority="2969">
      <colorScale>
        <cfvo type="min"/>
        <cfvo type="percentile" val="50"/>
        <cfvo type="max"/>
        <color rgb="FFF8696B"/>
        <color rgb="FFFFEB84"/>
        <color rgb="FF63BE7B"/>
      </colorScale>
    </cfRule>
  </conditionalFormatting>
  <conditionalFormatting sqref="P37">
    <cfRule type="colorScale" priority="2967">
      <colorScale>
        <cfvo type="min"/>
        <cfvo type="percentile" val="50"/>
        <cfvo type="max"/>
        <color rgb="FFF8696B"/>
        <color rgb="FFFFEB84"/>
        <color rgb="FF63BE7B"/>
      </colorScale>
    </cfRule>
  </conditionalFormatting>
  <conditionalFormatting sqref="P38">
    <cfRule type="colorScale" priority="2966">
      <colorScale>
        <cfvo type="min"/>
        <cfvo type="percentile" val="50"/>
        <cfvo type="max"/>
        <color rgb="FFF8696B"/>
        <color rgb="FFFFEB84"/>
        <color rgb="FF63BE7B"/>
      </colorScale>
    </cfRule>
  </conditionalFormatting>
  <conditionalFormatting sqref="P39">
    <cfRule type="colorScale" priority="2964">
      <colorScale>
        <cfvo type="min"/>
        <cfvo type="percentile" val="50"/>
        <cfvo type="max"/>
        <color rgb="FFF8696B"/>
        <color rgb="FFFFEB84"/>
        <color rgb="FF63BE7B"/>
      </colorScale>
    </cfRule>
  </conditionalFormatting>
  <conditionalFormatting sqref="P39">
    <cfRule type="colorScale" priority="2963">
      <colorScale>
        <cfvo type="min"/>
        <cfvo type="percentile" val="50"/>
        <cfvo type="max"/>
        <color rgb="FFF8696B"/>
        <color rgb="FFFFEB84"/>
        <color rgb="FF63BE7B"/>
      </colorScale>
    </cfRule>
  </conditionalFormatting>
  <conditionalFormatting sqref="P37">
    <cfRule type="colorScale" priority="2962">
      <colorScale>
        <cfvo type="min"/>
        <cfvo type="percentile" val="50"/>
        <cfvo type="max"/>
        <color rgb="FFF8696B"/>
        <color rgb="FFFFEB84"/>
        <color rgb="FF63BE7B"/>
      </colorScale>
    </cfRule>
  </conditionalFormatting>
  <conditionalFormatting sqref="P39">
    <cfRule type="colorScale" priority="2961">
      <colorScale>
        <cfvo type="min"/>
        <cfvo type="percentile" val="50"/>
        <cfvo type="max"/>
        <color rgb="FFF8696B"/>
        <color rgb="FFFFEB84"/>
        <color rgb="FF63BE7B"/>
      </colorScale>
    </cfRule>
  </conditionalFormatting>
  <conditionalFormatting sqref="P37">
    <cfRule type="colorScale" priority="2959">
      <colorScale>
        <cfvo type="min"/>
        <cfvo type="percentile" val="50"/>
        <cfvo type="max"/>
        <color rgb="FFF8696B"/>
        <color rgb="FFFFEB84"/>
        <color rgb="FF63BE7B"/>
      </colorScale>
    </cfRule>
  </conditionalFormatting>
  <conditionalFormatting sqref="P37">
    <cfRule type="colorScale" priority="2958">
      <colorScale>
        <cfvo type="min"/>
        <cfvo type="percentile" val="50"/>
        <cfvo type="max"/>
        <color rgb="FFF8696B"/>
        <color rgb="FFFFEB84"/>
        <color rgb="FF63BE7B"/>
      </colorScale>
    </cfRule>
  </conditionalFormatting>
  <conditionalFormatting sqref="P38">
    <cfRule type="colorScale" priority="2957">
      <colorScale>
        <cfvo type="min"/>
        <cfvo type="percentile" val="50"/>
        <cfvo type="max"/>
        <color rgb="FFF8696B"/>
        <color rgb="FFFFEB84"/>
        <color rgb="FF63BE7B"/>
      </colorScale>
    </cfRule>
  </conditionalFormatting>
  <conditionalFormatting sqref="P39">
    <cfRule type="colorScale" priority="2955">
      <colorScale>
        <cfvo type="min"/>
        <cfvo type="percentile" val="50"/>
        <cfvo type="max"/>
        <color rgb="FFF8696B"/>
        <color rgb="FFFFEB84"/>
        <color rgb="FF63BE7B"/>
      </colorScale>
    </cfRule>
  </conditionalFormatting>
  <conditionalFormatting sqref="P39">
    <cfRule type="colorScale" priority="2954">
      <colorScale>
        <cfvo type="min"/>
        <cfvo type="percentile" val="50"/>
        <cfvo type="max"/>
        <color rgb="FFF8696B"/>
        <color rgb="FFFFEB84"/>
        <color rgb="FF63BE7B"/>
      </colorScale>
    </cfRule>
  </conditionalFormatting>
  <conditionalFormatting sqref="P38">
    <cfRule type="colorScale" priority="2953">
      <colorScale>
        <cfvo type="min"/>
        <cfvo type="percentile" val="50"/>
        <cfvo type="max"/>
        <color rgb="FFF8696B"/>
        <color rgb="FFFFEB84"/>
        <color rgb="FF63BE7B"/>
      </colorScale>
    </cfRule>
  </conditionalFormatting>
  <conditionalFormatting sqref="P37">
    <cfRule type="colorScale" priority="2951">
      <colorScale>
        <cfvo type="min"/>
        <cfvo type="percentile" val="50"/>
        <cfvo type="max"/>
        <color rgb="FFF8696B"/>
        <color rgb="FFFFEB84"/>
        <color rgb="FF63BE7B"/>
      </colorScale>
    </cfRule>
  </conditionalFormatting>
  <conditionalFormatting sqref="P38">
    <cfRule type="colorScale" priority="2950">
      <colorScale>
        <cfvo type="min"/>
        <cfvo type="percentile" val="50"/>
        <cfvo type="max"/>
        <color rgb="FFF8696B"/>
        <color rgb="FFFFEB84"/>
        <color rgb="FF63BE7B"/>
      </colorScale>
    </cfRule>
  </conditionalFormatting>
  <conditionalFormatting sqref="P39">
    <cfRule type="colorScale" priority="2948">
      <colorScale>
        <cfvo type="min"/>
        <cfvo type="percentile" val="50"/>
        <cfvo type="max"/>
        <color rgb="FFF8696B"/>
        <color rgb="FFFFEB84"/>
        <color rgb="FF63BE7B"/>
      </colorScale>
    </cfRule>
  </conditionalFormatting>
  <conditionalFormatting sqref="P37">
    <cfRule type="colorScale" priority="2945">
      <colorScale>
        <cfvo type="min"/>
        <cfvo type="percentile" val="50"/>
        <cfvo type="max"/>
        <color rgb="FFF8696B"/>
        <color rgb="FFFFEB84"/>
        <color rgb="FF63BE7B"/>
      </colorScale>
    </cfRule>
  </conditionalFormatting>
  <conditionalFormatting sqref="P38">
    <cfRule type="colorScale" priority="2944">
      <colorScale>
        <cfvo type="min"/>
        <cfvo type="percentile" val="50"/>
        <cfvo type="max"/>
        <color rgb="FFF8696B"/>
        <color rgb="FFFFEB84"/>
        <color rgb="FF63BE7B"/>
      </colorScale>
    </cfRule>
  </conditionalFormatting>
  <conditionalFormatting sqref="P39">
    <cfRule type="colorScale" priority="2942">
      <colorScale>
        <cfvo type="min"/>
        <cfvo type="percentile" val="50"/>
        <cfvo type="max"/>
        <color rgb="FFF8696B"/>
        <color rgb="FFFFEB84"/>
        <color rgb="FF63BE7B"/>
      </colorScale>
    </cfRule>
  </conditionalFormatting>
  <conditionalFormatting sqref="P39">
    <cfRule type="colorScale" priority="2941">
      <colorScale>
        <cfvo type="min"/>
        <cfvo type="percentile" val="50"/>
        <cfvo type="max"/>
        <color rgb="FFF8696B"/>
        <color rgb="FFFFEB84"/>
        <color rgb="FF63BE7B"/>
      </colorScale>
    </cfRule>
  </conditionalFormatting>
  <conditionalFormatting sqref="P41">
    <cfRule type="colorScale" priority="2940">
      <colorScale>
        <cfvo type="min"/>
        <cfvo type="percentile" val="50"/>
        <cfvo type="max"/>
        <color rgb="FFF8696B"/>
        <color rgb="FFFFEB84"/>
        <color rgb="FF63BE7B"/>
      </colorScale>
    </cfRule>
  </conditionalFormatting>
  <conditionalFormatting sqref="P43">
    <cfRule type="colorScale" priority="2939">
      <colorScale>
        <cfvo type="min"/>
        <cfvo type="percentile" val="50"/>
        <cfvo type="max"/>
        <color rgb="FFF8696B"/>
        <color rgb="FFFFEB84"/>
        <color rgb="FF63BE7B"/>
      </colorScale>
    </cfRule>
  </conditionalFormatting>
  <conditionalFormatting sqref="P46">
    <cfRule type="colorScale" priority="2938">
      <colorScale>
        <cfvo type="min"/>
        <cfvo type="percentile" val="50"/>
        <cfvo type="max"/>
        <color rgb="FFF8696B"/>
        <color rgb="FFFFEB84"/>
        <color rgb="FF63BE7B"/>
      </colorScale>
    </cfRule>
  </conditionalFormatting>
  <conditionalFormatting sqref="P48">
    <cfRule type="colorScale" priority="2937">
      <colorScale>
        <cfvo type="min"/>
        <cfvo type="percentile" val="50"/>
        <cfvo type="max"/>
        <color rgb="FFF8696B"/>
        <color rgb="FFFFEB84"/>
        <color rgb="FF63BE7B"/>
      </colorScale>
    </cfRule>
  </conditionalFormatting>
  <conditionalFormatting sqref="P41">
    <cfRule type="colorScale" priority="2934">
      <colorScale>
        <cfvo type="min"/>
        <cfvo type="percentile" val="50"/>
        <cfvo type="max"/>
        <color rgb="FFF8696B"/>
        <color rgb="FFFFEB84"/>
        <color rgb="FF63BE7B"/>
      </colorScale>
    </cfRule>
  </conditionalFormatting>
  <conditionalFormatting sqref="P41">
    <cfRule type="colorScale" priority="2933">
      <colorScale>
        <cfvo type="min"/>
        <cfvo type="percentile" val="50"/>
        <cfvo type="max"/>
        <color rgb="FFF8696B"/>
        <color rgb="FFFFEB84"/>
        <color rgb="FF63BE7B"/>
      </colorScale>
    </cfRule>
  </conditionalFormatting>
  <conditionalFormatting sqref="P42">
    <cfRule type="colorScale" priority="2932">
      <colorScale>
        <cfvo type="min"/>
        <cfvo type="percentile" val="50"/>
        <cfvo type="max"/>
        <color rgb="FFF8696B"/>
        <color rgb="FFFFEB84"/>
        <color rgb="FF63BE7B"/>
      </colorScale>
    </cfRule>
  </conditionalFormatting>
  <conditionalFormatting sqref="P43">
    <cfRule type="colorScale" priority="2930">
      <colorScale>
        <cfvo type="min"/>
        <cfvo type="percentile" val="50"/>
        <cfvo type="max"/>
        <color rgb="FFF8696B"/>
        <color rgb="FFFFEB84"/>
        <color rgb="FF63BE7B"/>
      </colorScale>
    </cfRule>
  </conditionalFormatting>
  <conditionalFormatting sqref="P43">
    <cfRule type="colorScale" priority="2929">
      <colorScale>
        <cfvo type="min"/>
        <cfvo type="percentile" val="50"/>
        <cfvo type="max"/>
        <color rgb="FFF8696B"/>
        <color rgb="FFFFEB84"/>
        <color rgb="FF63BE7B"/>
      </colorScale>
    </cfRule>
  </conditionalFormatting>
  <conditionalFormatting sqref="P44">
    <cfRule type="colorScale" priority="2928">
      <colorScale>
        <cfvo type="min"/>
        <cfvo type="percentile" val="50"/>
        <cfvo type="max"/>
        <color rgb="FFF8696B"/>
        <color rgb="FFFFEB84"/>
        <color rgb="FF63BE7B"/>
      </colorScale>
    </cfRule>
  </conditionalFormatting>
  <conditionalFormatting sqref="P45">
    <cfRule type="colorScale" priority="2927">
      <colorScale>
        <cfvo type="min"/>
        <cfvo type="percentile" val="50"/>
        <cfvo type="max"/>
        <color rgb="FFF8696B"/>
        <color rgb="FFFFEB84"/>
        <color rgb="FF63BE7B"/>
      </colorScale>
    </cfRule>
  </conditionalFormatting>
  <conditionalFormatting sqref="P46">
    <cfRule type="colorScale" priority="2926">
      <colorScale>
        <cfvo type="min"/>
        <cfvo type="percentile" val="50"/>
        <cfvo type="max"/>
        <color rgb="FFF8696B"/>
        <color rgb="FFFFEB84"/>
        <color rgb="FF63BE7B"/>
      </colorScale>
    </cfRule>
  </conditionalFormatting>
  <conditionalFormatting sqref="P46">
    <cfRule type="colorScale" priority="2925">
      <colorScale>
        <cfvo type="min"/>
        <cfvo type="percentile" val="50"/>
        <cfvo type="max"/>
        <color rgb="FFF8696B"/>
        <color rgb="FFFFEB84"/>
        <color rgb="FF63BE7B"/>
      </colorScale>
    </cfRule>
  </conditionalFormatting>
  <conditionalFormatting sqref="P46">
    <cfRule type="colorScale" priority="2924">
      <colorScale>
        <cfvo type="min"/>
        <cfvo type="percentile" val="50"/>
        <cfvo type="max"/>
        <color rgb="FFF8696B"/>
        <color rgb="FFFFEB84"/>
        <color rgb="FF63BE7B"/>
      </colorScale>
    </cfRule>
  </conditionalFormatting>
  <conditionalFormatting sqref="P47">
    <cfRule type="colorScale" priority="2922">
      <colorScale>
        <cfvo type="min"/>
        <cfvo type="percentile" val="50"/>
        <cfvo type="max"/>
        <color rgb="FFF8696B"/>
        <color rgb="FFFFEB84"/>
        <color rgb="FF63BE7B"/>
      </colorScale>
    </cfRule>
  </conditionalFormatting>
  <conditionalFormatting sqref="P48">
    <cfRule type="colorScale" priority="2921">
      <colorScale>
        <cfvo type="min"/>
        <cfvo type="percentile" val="50"/>
        <cfvo type="max"/>
        <color rgb="FFF8696B"/>
        <color rgb="FFFFEB84"/>
        <color rgb="FF63BE7B"/>
      </colorScale>
    </cfRule>
  </conditionalFormatting>
  <conditionalFormatting sqref="P48">
    <cfRule type="colorScale" priority="2920">
      <colorScale>
        <cfvo type="min"/>
        <cfvo type="percentile" val="50"/>
        <cfvo type="max"/>
        <color rgb="FFF8696B"/>
        <color rgb="FFFFEB84"/>
        <color rgb="FF63BE7B"/>
      </colorScale>
    </cfRule>
  </conditionalFormatting>
  <conditionalFormatting sqref="P48">
    <cfRule type="colorScale" priority="2919">
      <colorScale>
        <cfvo type="min"/>
        <cfvo type="percentile" val="50"/>
        <cfvo type="max"/>
        <color rgb="FFF8696B"/>
        <color rgb="FFFFEB84"/>
        <color rgb="FF63BE7B"/>
      </colorScale>
    </cfRule>
  </conditionalFormatting>
  <conditionalFormatting sqref="P49">
    <cfRule type="colorScale" priority="2918">
      <colorScale>
        <cfvo type="min"/>
        <cfvo type="percentile" val="50"/>
        <cfvo type="max"/>
        <color rgb="FFF8696B"/>
        <color rgb="FFFFEB84"/>
        <color rgb="FF63BE7B"/>
      </colorScale>
    </cfRule>
  </conditionalFormatting>
  <conditionalFormatting sqref="P50">
    <cfRule type="colorScale" priority="2917">
      <colorScale>
        <cfvo type="min"/>
        <cfvo type="percentile" val="50"/>
        <cfvo type="max"/>
        <color rgb="FFF8696B"/>
        <color rgb="FFFFEB84"/>
        <color rgb="FF63BE7B"/>
      </colorScale>
    </cfRule>
  </conditionalFormatting>
  <conditionalFormatting sqref="P51">
    <cfRule type="colorScale" priority="2913">
      <colorScale>
        <cfvo type="min"/>
        <cfvo type="percentile" val="50"/>
        <cfvo type="max"/>
        <color rgb="FFF8696B"/>
        <color rgb="FFFFEB84"/>
        <color rgb="FF63BE7B"/>
      </colorScale>
    </cfRule>
  </conditionalFormatting>
  <conditionalFormatting sqref="P42">
    <cfRule type="colorScale" priority="2912">
      <colorScale>
        <cfvo type="min"/>
        <cfvo type="percentile" val="50"/>
        <cfvo type="max"/>
        <color rgb="FFF8696B"/>
        <color rgb="FFFFEB84"/>
        <color rgb="FF63BE7B"/>
      </colorScale>
    </cfRule>
  </conditionalFormatting>
  <conditionalFormatting sqref="P41">
    <cfRule type="colorScale" priority="2910">
      <colorScale>
        <cfvo type="min"/>
        <cfvo type="percentile" val="50"/>
        <cfvo type="max"/>
        <color rgb="FFF8696B"/>
        <color rgb="FFFFEB84"/>
        <color rgb="FF63BE7B"/>
      </colorScale>
    </cfRule>
  </conditionalFormatting>
  <conditionalFormatting sqref="P42">
    <cfRule type="colorScale" priority="2909">
      <colorScale>
        <cfvo type="min"/>
        <cfvo type="percentile" val="50"/>
        <cfvo type="max"/>
        <color rgb="FFF8696B"/>
        <color rgb="FFFFEB84"/>
        <color rgb="FF63BE7B"/>
      </colorScale>
    </cfRule>
  </conditionalFormatting>
  <conditionalFormatting sqref="P45">
    <cfRule type="colorScale" priority="2907">
      <colorScale>
        <cfvo type="min"/>
        <cfvo type="percentile" val="50"/>
        <cfvo type="max"/>
        <color rgb="FFF8696B"/>
        <color rgb="FFFFEB84"/>
        <color rgb="FF63BE7B"/>
      </colorScale>
    </cfRule>
  </conditionalFormatting>
  <conditionalFormatting sqref="P43">
    <cfRule type="colorScale" priority="2906">
      <colorScale>
        <cfvo type="min"/>
        <cfvo type="percentile" val="50"/>
        <cfvo type="max"/>
        <color rgb="FFF8696B"/>
        <color rgb="FFFFEB84"/>
        <color rgb="FF63BE7B"/>
      </colorScale>
    </cfRule>
  </conditionalFormatting>
  <conditionalFormatting sqref="P44">
    <cfRule type="colorScale" priority="2905">
      <colorScale>
        <cfvo type="min"/>
        <cfvo type="percentile" val="50"/>
        <cfvo type="max"/>
        <color rgb="FFF8696B"/>
        <color rgb="FFFFEB84"/>
        <color rgb="FF63BE7B"/>
      </colorScale>
    </cfRule>
  </conditionalFormatting>
  <conditionalFormatting sqref="P45">
    <cfRule type="colorScale" priority="2904">
      <colorScale>
        <cfvo type="min"/>
        <cfvo type="percentile" val="50"/>
        <cfvo type="max"/>
        <color rgb="FFF8696B"/>
        <color rgb="FFFFEB84"/>
        <color rgb="FF63BE7B"/>
      </colorScale>
    </cfRule>
  </conditionalFormatting>
  <conditionalFormatting sqref="P46">
    <cfRule type="colorScale" priority="2902">
      <colorScale>
        <cfvo type="min"/>
        <cfvo type="percentile" val="50"/>
        <cfvo type="max"/>
        <color rgb="FFF8696B"/>
        <color rgb="FFFFEB84"/>
        <color rgb="FF63BE7B"/>
      </colorScale>
    </cfRule>
  </conditionalFormatting>
  <conditionalFormatting sqref="P47">
    <cfRule type="colorScale" priority="2899">
      <colorScale>
        <cfvo type="min"/>
        <cfvo type="percentile" val="50"/>
        <cfvo type="max"/>
        <color rgb="FFF8696B"/>
        <color rgb="FFFFEB84"/>
        <color rgb="FF63BE7B"/>
      </colorScale>
    </cfRule>
  </conditionalFormatting>
  <conditionalFormatting sqref="P48">
    <cfRule type="colorScale" priority="2898">
      <colorScale>
        <cfvo type="min"/>
        <cfvo type="percentile" val="50"/>
        <cfvo type="max"/>
        <color rgb="FFF8696B"/>
        <color rgb="FFFFEB84"/>
        <color rgb="FF63BE7B"/>
      </colorScale>
    </cfRule>
  </conditionalFormatting>
  <conditionalFormatting sqref="P46">
    <cfRule type="colorScale" priority="2897">
      <colorScale>
        <cfvo type="min"/>
        <cfvo type="percentile" val="50"/>
        <cfvo type="max"/>
        <color rgb="FFF8696B"/>
        <color rgb="FFFFEB84"/>
        <color rgb="FF63BE7B"/>
      </colorScale>
    </cfRule>
  </conditionalFormatting>
  <conditionalFormatting sqref="P48">
    <cfRule type="colorScale" priority="2896">
      <colorScale>
        <cfvo type="min"/>
        <cfvo type="percentile" val="50"/>
        <cfvo type="max"/>
        <color rgb="FFF8696B"/>
        <color rgb="FFFFEB84"/>
        <color rgb="FF63BE7B"/>
      </colorScale>
    </cfRule>
  </conditionalFormatting>
  <conditionalFormatting sqref="P47">
    <cfRule type="colorScale" priority="2894">
      <colorScale>
        <cfvo type="min"/>
        <cfvo type="percentile" val="50"/>
        <cfvo type="max"/>
        <color rgb="FFF8696B"/>
        <color rgb="FFFFEB84"/>
        <color rgb="FF63BE7B"/>
      </colorScale>
    </cfRule>
  </conditionalFormatting>
  <conditionalFormatting sqref="P48">
    <cfRule type="colorScale" priority="2893">
      <colorScale>
        <cfvo type="min"/>
        <cfvo type="percentile" val="50"/>
        <cfvo type="max"/>
        <color rgb="FFF8696B"/>
        <color rgb="FFFFEB84"/>
        <color rgb="FF63BE7B"/>
      </colorScale>
    </cfRule>
  </conditionalFormatting>
  <conditionalFormatting sqref="P50">
    <cfRule type="colorScale" priority="2892">
      <colorScale>
        <cfvo type="min"/>
        <cfvo type="percentile" val="50"/>
        <cfvo type="max"/>
        <color rgb="FFF8696B"/>
        <color rgb="FFFFEB84"/>
        <color rgb="FF63BE7B"/>
      </colorScale>
    </cfRule>
  </conditionalFormatting>
  <conditionalFormatting sqref="P49">
    <cfRule type="colorScale" priority="2891">
      <colorScale>
        <cfvo type="min"/>
        <cfvo type="percentile" val="50"/>
        <cfvo type="max"/>
        <color rgb="FFF8696B"/>
        <color rgb="FFFFEB84"/>
        <color rgb="FF63BE7B"/>
      </colorScale>
    </cfRule>
  </conditionalFormatting>
  <conditionalFormatting sqref="P50">
    <cfRule type="colorScale" priority="2890">
      <colorScale>
        <cfvo type="min"/>
        <cfvo type="percentile" val="50"/>
        <cfvo type="max"/>
        <color rgb="FFF8696B"/>
        <color rgb="FFFFEB84"/>
        <color rgb="FF63BE7B"/>
      </colorScale>
    </cfRule>
  </conditionalFormatting>
  <conditionalFormatting sqref="P50">
    <cfRule type="colorScale" priority="2889">
      <colorScale>
        <cfvo type="min"/>
        <cfvo type="percentile" val="50"/>
        <cfvo type="max"/>
        <color rgb="FFF8696B"/>
        <color rgb="FFFFEB84"/>
        <color rgb="FF63BE7B"/>
      </colorScale>
    </cfRule>
  </conditionalFormatting>
  <conditionalFormatting sqref="P51">
    <cfRule type="colorScale" priority="2887">
      <colorScale>
        <cfvo type="min"/>
        <cfvo type="percentile" val="50"/>
        <cfvo type="max"/>
        <color rgb="FFF8696B"/>
        <color rgb="FFFFEB84"/>
        <color rgb="FF63BE7B"/>
      </colorScale>
    </cfRule>
  </conditionalFormatting>
  <conditionalFormatting sqref="P49">
    <cfRule type="colorScale" priority="2886">
      <colorScale>
        <cfvo type="min"/>
        <cfvo type="percentile" val="50"/>
        <cfvo type="max"/>
        <color rgb="FFF8696B"/>
        <color rgb="FFFFEB84"/>
        <color rgb="FF63BE7B"/>
      </colorScale>
    </cfRule>
  </conditionalFormatting>
  <conditionalFormatting sqref="P51">
    <cfRule type="colorScale" priority="2885">
      <colorScale>
        <cfvo type="min"/>
        <cfvo type="percentile" val="50"/>
        <cfvo type="max"/>
        <color rgb="FFF8696B"/>
        <color rgb="FFFFEB84"/>
        <color rgb="FF63BE7B"/>
      </colorScale>
    </cfRule>
  </conditionalFormatting>
  <conditionalFormatting sqref="P50">
    <cfRule type="colorScale" priority="2884">
      <colorScale>
        <cfvo type="min"/>
        <cfvo type="percentile" val="50"/>
        <cfvo type="max"/>
        <color rgb="FFF8696B"/>
        <color rgb="FFFFEB84"/>
        <color rgb="FF63BE7B"/>
      </colorScale>
    </cfRule>
  </conditionalFormatting>
  <conditionalFormatting sqref="P51">
    <cfRule type="colorScale" priority="2882">
      <colorScale>
        <cfvo type="min"/>
        <cfvo type="percentile" val="50"/>
        <cfvo type="max"/>
        <color rgb="FFF8696B"/>
        <color rgb="FFFFEB84"/>
        <color rgb="FF63BE7B"/>
      </colorScale>
    </cfRule>
  </conditionalFormatting>
  <conditionalFormatting sqref="P41">
    <cfRule type="colorScale" priority="2879">
      <colorScale>
        <cfvo type="min"/>
        <cfvo type="percentile" val="50"/>
        <cfvo type="max"/>
        <color rgb="FFF8696B"/>
        <color rgb="FFFFEB84"/>
        <color rgb="FF63BE7B"/>
      </colorScale>
    </cfRule>
  </conditionalFormatting>
  <conditionalFormatting sqref="P42">
    <cfRule type="colorScale" priority="2878">
      <colorScale>
        <cfvo type="min"/>
        <cfvo type="percentile" val="50"/>
        <cfvo type="max"/>
        <color rgb="FFF8696B"/>
        <color rgb="FFFFEB84"/>
        <color rgb="FF63BE7B"/>
      </colorScale>
    </cfRule>
  </conditionalFormatting>
  <conditionalFormatting sqref="P43">
    <cfRule type="colorScale" priority="2876">
      <colorScale>
        <cfvo type="min"/>
        <cfvo type="percentile" val="50"/>
        <cfvo type="max"/>
        <color rgb="FFF8696B"/>
        <color rgb="FFFFEB84"/>
        <color rgb="FF63BE7B"/>
      </colorScale>
    </cfRule>
  </conditionalFormatting>
  <conditionalFormatting sqref="P43">
    <cfRule type="colorScale" priority="2875">
      <colorScale>
        <cfvo type="min"/>
        <cfvo type="percentile" val="50"/>
        <cfvo type="max"/>
        <color rgb="FFF8696B"/>
        <color rgb="FFFFEB84"/>
        <color rgb="FF63BE7B"/>
      </colorScale>
    </cfRule>
  </conditionalFormatting>
  <conditionalFormatting sqref="P44">
    <cfRule type="colorScale" priority="2874">
      <colorScale>
        <cfvo type="min"/>
        <cfvo type="percentile" val="50"/>
        <cfvo type="max"/>
        <color rgb="FFF8696B"/>
        <color rgb="FFFFEB84"/>
        <color rgb="FF63BE7B"/>
      </colorScale>
    </cfRule>
  </conditionalFormatting>
  <conditionalFormatting sqref="P45">
    <cfRule type="colorScale" priority="2872">
      <colorScale>
        <cfvo type="min"/>
        <cfvo type="percentile" val="50"/>
        <cfvo type="max"/>
        <color rgb="FFF8696B"/>
        <color rgb="FFFFEB84"/>
        <color rgb="FF63BE7B"/>
      </colorScale>
    </cfRule>
  </conditionalFormatting>
  <conditionalFormatting sqref="P46">
    <cfRule type="colorScale" priority="2871">
      <colorScale>
        <cfvo type="min"/>
        <cfvo type="percentile" val="50"/>
        <cfvo type="max"/>
        <color rgb="FFF8696B"/>
        <color rgb="FFFFEB84"/>
        <color rgb="FF63BE7B"/>
      </colorScale>
    </cfRule>
  </conditionalFormatting>
  <conditionalFormatting sqref="P47">
    <cfRule type="colorScale" priority="2869">
      <colorScale>
        <cfvo type="min"/>
        <cfvo type="percentile" val="50"/>
        <cfvo type="max"/>
        <color rgb="FFF8696B"/>
        <color rgb="FFFFEB84"/>
        <color rgb="FF63BE7B"/>
      </colorScale>
    </cfRule>
  </conditionalFormatting>
  <conditionalFormatting sqref="P47">
    <cfRule type="colorScale" priority="2868">
      <colorScale>
        <cfvo type="min"/>
        <cfvo type="percentile" val="50"/>
        <cfvo type="max"/>
        <color rgb="FFF8696B"/>
        <color rgb="FFFFEB84"/>
        <color rgb="FF63BE7B"/>
      </colorScale>
    </cfRule>
  </conditionalFormatting>
  <conditionalFormatting sqref="P45">
    <cfRule type="colorScale" priority="2867">
      <colorScale>
        <cfvo type="min"/>
        <cfvo type="percentile" val="50"/>
        <cfvo type="max"/>
        <color rgb="FFF8696B"/>
        <color rgb="FFFFEB84"/>
        <color rgb="FF63BE7B"/>
      </colorScale>
    </cfRule>
  </conditionalFormatting>
  <conditionalFormatting sqref="P47">
    <cfRule type="colorScale" priority="2866">
      <colorScale>
        <cfvo type="min"/>
        <cfvo type="percentile" val="50"/>
        <cfvo type="max"/>
        <color rgb="FFF8696B"/>
        <color rgb="FFFFEB84"/>
        <color rgb="FF63BE7B"/>
      </colorScale>
    </cfRule>
  </conditionalFormatting>
  <conditionalFormatting sqref="P45">
    <cfRule type="colorScale" priority="2864">
      <colorScale>
        <cfvo type="min"/>
        <cfvo type="percentile" val="50"/>
        <cfvo type="max"/>
        <color rgb="FFF8696B"/>
        <color rgb="FFFFEB84"/>
        <color rgb="FF63BE7B"/>
      </colorScale>
    </cfRule>
  </conditionalFormatting>
  <conditionalFormatting sqref="P45">
    <cfRule type="colorScale" priority="2863">
      <colorScale>
        <cfvo type="min"/>
        <cfvo type="percentile" val="50"/>
        <cfvo type="max"/>
        <color rgb="FFF8696B"/>
        <color rgb="FFFFEB84"/>
        <color rgb="FF63BE7B"/>
      </colorScale>
    </cfRule>
  </conditionalFormatting>
  <conditionalFormatting sqref="P46">
    <cfRule type="colorScale" priority="2862">
      <colorScale>
        <cfvo type="min"/>
        <cfvo type="percentile" val="50"/>
        <cfvo type="max"/>
        <color rgb="FFF8696B"/>
        <color rgb="FFFFEB84"/>
        <color rgb="FF63BE7B"/>
      </colorScale>
    </cfRule>
  </conditionalFormatting>
  <conditionalFormatting sqref="P47">
    <cfRule type="colorScale" priority="2860">
      <colorScale>
        <cfvo type="min"/>
        <cfvo type="percentile" val="50"/>
        <cfvo type="max"/>
        <color rgb="FFF8696B"/>
        <color rgb="FFFFEB84"/>
        <color rgb="FF63BE7B"/>
      </colorScale>
    </cfRule>
  </conditionalFormatting>
  <conditionalFormatting sqref="P47">
    <cfRule type="colorScale" priority="2859">
      <colorScale>
        <cfvo type="min"/>
        <cfvo type="percentile" val="50"/>
        <cfvo type="max"/>
        <color rgb="FFF8696B"/>
        <color rgb="FFFFEB84"/>
        <color rgb="FF63BE7B"/>
      </colorScale>
    </cfRule>
  </conditionalFormatting>
  <conditionalFormatting sqref="P46">
    <cfRule type="colorScale" priority="2858">
      <colorScale>
        <cfvo type="min"/>
        <cfvo type="percentile" val="50"/>
        <cfvo type="max"/>
        <color rgb="FFF8696B"/>
        <color rgb="FFFFEB84"/>
        <color rgb="FF63BE7B"/>
      </colorScale>
    </cfRule>
  </conditionalFormatting>
  <conditionalFormatting sqref="P45">
    <cfRule type="colorScale" priority="2856">
      <colorScale>
        <cfvo type="min"/>
        <cfvo type="percentile" val="50"/>
        <cfvo type="max"/>
        <color rgb="FFF8696B"/>
        <color rgb="FFFFEB84"/>
        <color rgb="FF63BE7B"/>
      </colorScale>
    </cfRule>
  </conditionalFormatting>
  <conditionalFormatting sqref="P46">
    <cfRule type="colorScale" priority="2855">
      <colorScale>
        <cfvo type="min"/>
        <cfvo type="percentile" val="50"/>
        <cfvo type="max"/>
        <color rgb="FFF8696B"/>
        <color rgb="FFFFEB84"/>
        <color rgb="FF63BE7B"/>
      </colorScale>
    </cfRule>
  </conditionalFormatting>
  <conditionalFormatting sqref="P47">
    <cfRule type="colorScale" priority="2853">
      <colorScale>
        <cfvo type="min"/>
        <cfvo type="percentile" val="50"/>
        <cfvo type="max"/>
        <color rgb="FFF8696B"/>
        <color rgb="FFFFEB84"/>
        <color rgb="FF63BE7B"/>
      </colorScale>
    </cfRule>
  </conditionalFormatting>
  <conditionalFormatting sqref="P45">
    <cfRule type="colorScale" priority="2850">
      <colorScale>
        <cfvo type="min"/>
        <cfvo type="percentile" val="50"/>
        <cfvo type="max"/>
        <color rgb="FFF8696B"/>
        <color rgb="FFFFEB84"/>
        <color rgb="FF63BE7B"/>
      </colorScale>
    </cfRule>
  </conditionalFormatting>
  <conditionalFormatting sqref="P46">
    <cfRule type="colorScale" priority="2849">
      <colorScale>
        <cfvo type="min"/>
        <cfvo type="percentile" val="50"/>
        <cfvo type="max"/>
        <color rgb="FFF8696B"/>
        <color rgb="FFFFEB84"/>
        <color rgb="FF63BE7B"/>
      </colorScale>
    </cfRule>
  </conditionalFormatting>
  <conditionalFormatting sqref="P47">
    <cfRule type="colorScale" priority="2847">
      <colorScale>
        <cfvo type="min"/>
        <cfvo type="percentile" val="50"/>
        <cfvo type="max"/>
        <color rgb="FFF8696B"/>
        <color rgb="FFFFEB84"/>
        <color rgb="FF63BE7B"/>
      </colorScale>
    </cfRule>
  </conditionalFormatting>
  <conditionalFormatting sqref="P47">
    <cfRule type="colorScale" priority="2846">
      <colorScale>
        <cfvo type="min"/>
        <cfvo type="percentile" val="50"/>
        <cfvo type="max"/>
        <color rgb="FFF8696B"/>
        <color rgb="FFFFEB84"/>
        <color rgb="FF63BE7B"/>
      </colorScale>
    </cfRule>
  </conditionalFormatting>
  <conditionalFormatting sqref="P50">
    <cfRule type="colorScale" priority="2845">
      <colorScale>
        <cfvo type="min"/>
        <cfvo type="percentile" val="50"/>
        <cfvo type="max"/>
        <color rgb="FFF8696B"/>
        <color rgb="FFFFEB84"/>
        <color rgb="FF63BE7B"/>
      </colorScale>
    </cfRule>
  </conditionalFormatting>
  <conditionalFormatting sqref="P48">
    <cfRule type="colorScale" priority="2844">
      <colorScale>
        <cfvo type="min"/>
        <cfvo type="percentile" val="50"/>
        <cfvo type="max"/>
        <color rgb="FFF8696B"/>
        <color rgb="FFFFEB84"/>
        <color rgb="FF63BE7B"/>
      </colorScale>
    </cfRule>
  </conditionalFormatting>
  <conditionalFormatting sqref="P49">
    <cfRule type="colorScale" priority="2843">
      <colorScale>
        <cfvo type="min"/>
        <cfvo type="percentile" val="50"/>
        <cfvo type="max"/>
        <color rgb="FFF8696B"/>
        <color rgb="FFFFEB84"/>
        <color rgb="FF63BE7B"/>
      </colorScale>
    </cfRule>
  </conditionalFormatting>
  <conditionalFormatting sqref="P50">
    <cfRule type="colorScale" priority="2842">
      <colorScale>
        <cfvo type="min"/>
        <cfvo type="percentile" val="50"/>
        <cfvo type="max"/>
        <color rgb="FFF8696B"/>
        <color rgb="FFFFEB84"/>
        <color rgb="FF63BE7B"/>
      </colorScale>
    </cfRule>
  </conditionalFormatting>
  <conditionalFormatting sqref="P50">
    <cfRule type="colorScale" priority="2841">
      <colorScale>
        <cfvo type="min"/>
        <cfvo type="percentile" val="50"/>
        <cfvo type="max"/>
        <color rgb="FFF8696B"/>
        <color rgb="FFFFEB84"/>
        <color rgb="FF63BE7B"/>
      </colorScale>
    </cfRule>
  </conditionalFormatting>
  <conditionalFormatting sqref="P50">
    <cfRule type="colorScale" priority="2840">
      <colorScale>
        <cfvo type="min"/>
        <cfvo type="percentile" val="50"/>
        <cfvo type="max"/>
        <color rgb="FFF8696B"/>
        <color rgb="FFFFEB84"/>
        <color rgb="FF63BE7B"/>
      </colorScale>
    </cfRule>
  </conditionalFormatting>
  <conditionalFormatting sqref="P51">
    <cfRule type="colorScale" priority="2838">
      <colorScale>
        <cfvo type="min"/>
        <cfvo type="percentile" val="50"/>
        <cfvo type="max"/>
        <color rgb="FFF8696B"/>
        <color rgb="FFFFEB84"/>
        <color rgb="FF63BE7B"/>
      </colorScale>
    </cfRule>
  </conditionalFormatting>
  <conditionalFormatting sqref="P49">
    <cfRule type="colorScale" priority="2837">
      <colorScale>
        <cfvo type="min"/>
        <cfvo type="percentile" val="50"/>
        <cfvo type="max"/>
        <color rgb="FFF8696B"/>
        <color rgb="FFFFEB84"/>
        <color rgb="FF63BE7B"/>
      </colorScale>
    </cfRule>
  </conditionalFormatting>
  <conditionalFormatting sqref="P48">
    <cfRule type="colorScale" priority="2836">
      <colorScale>
        <cfvo type="min"/>
        <cfvo type="percentile" val="50"/>
        <cfvo type="max"/>
        <color rgb="FFF8696B"/>
        <color rgb="FFFFEB84"/>
        <color rgb="FF63BE7B"/>
      </colorScale>
    </cfRule>
  </conditionalFormatting>
  <conditionalFormatting sqref="P49">
    <cfRule type="colorScale" priority="2835">
      <colorScale>
        <cfvo type="min"/>
        <cfvo type="percentile" val="50"/>
        <cfvo type="max"/>
        <color rgb="FFF8696B"/>
        <color rgb="FFFFEB84"/>
        <color rgb="FF63BE7B"/>
      </colorScale>
    </cfRule>
  </conditionalFormatting>
  <conditionalFormatting sqref="P50">
    <cfRule type="colorScale" priority="2833">
      <colorScale>
        <cfvo type="min"/>
        <cfvo type="percentile" val="50"/>
        <cfvo type="max"/>
        <color rgb="FFF8696B"/>
        <color rgb="FFFFEB84"/>
        <color rgb="FF63BE7B"/>
      </colorScale>
    </cfRule>
  </conditionalFormatting>
  <conditionalFormatting sqref="P51">
    <cfRule type="colorScale" priority="2830">
      <colorScale>
        <cfvo type="min"/>
        <cfvo type="percentile" val="50"/>
        <cfvo type="max"/>
        <color rgb="FFF8696B"/>
        <color rgb="FFFFEB84"/>
        <color rgb="FF63BE7B"/>
      </colorScale>
    </cfRule>
  </conditionalFormatting>
  <conditionalFormatting sqref="P50">
    <cfRule type="colorScale" priority="2829">
      <colorScale>
        <cfvo type="min"/>
        <cfvo type="percentile" val="50"/>
        <cfvo type="max"/>
        <color rgb="FFF8696B"/>
        <color rgb="FFFFEB84"/>
        <color rgb="FF63BE7B"/>
      </colorScale>
    </cfRule>
  </conditionalFormatting>
  <conditionalFormatting sqref="P51">
    <cfRule type="colorScale" priority="2827">
      <colorScale>
        <cfvo type="min"/>
        <cfvo type="percentile" val="50"/>
        <cfvo type="max"/>
        <color rgb="FFF8696B"/>
        <color rgb="FFFFEB84"/>
        <color rgb="FF63BE7B"/>
      </colorScale>
    </cfRule>
  </conditionalFormatting>
  <conditionalFormatting sqref="P48">
    <cfRule type="colorScale" priority="2826">
      <colorScale>
        <cfvo type="min"/>
        <cfvo type="percentile" val="50"/>
        <cfvo type="max"/>
        <color rgb="FFF8696B"/>
        <color rgb="FFFFEB84"/>
        <color rgb="FF63BE7B"/>
      </colorScale>
    </cfRule>
  </conditionalFormatting>
  <conditionalFormatting sqref="P49">
    <cfRule type="colorScale" priority="2824">
      <colorScale>
        <cfvo type="min"/>
        <cfvo type="percentile" val="50"/>
        <cfvo type="max"/>
        <color rgb="FFF8696B"/>
        <color rgb="FFFFEB84"/>
        <color rgb="FF63BE7B"/>
      </colorScale>
    </cfRule>
  </conditionalFormatting>
  <conditionalFormatting sqref="P50">
    <cfRule type="colorScale" priority="2823">
      <colorScale>
        <cfvo type="min"/>
        <cfvo type="percentile" val="50"/>
        <cfvo type="max"/>
        <color rgb="FFF8696B"/>
        <color rgb="FFFFEB84"/>
        <color rgb="FF63BE7B"/>
      </colorScale>
    </cfRule>
  </conditionalFormatting>
  <conditionalFormatting sqref="P51">
    <cfRule type="colorScale" priority="2821">
      <colorScale>
        <cfvo type="min"/>
        <cfvo type="percentile" val="50"/>
        <cfvo type="max"/>
        <color rgb="FFF8696B"/>
        <color rgb="FFFFEB84"/>
        <color rgb="FF63BE7B"/>
      </colorScale>
    </cfRule>
  </conditionalFormatting>
  <conditionalFormatting sqref="P51">
    <cfRule type="colorScale" priority="2820">
      <colorScale>
        <cfvo type="min"/>
        <cfvo type="percentile" val="50"/>
        <cfvo type="max"/>
        <color rgb="FFF8696B"/>
        <color rgb="FFFFEB84"/>
        <color rgb="FF63BE7B"/>
      </colorScale>
    </cfRule>
  </conditionalFormatting>
  <conditionalFormatting sqref="P49">
    <cfRule type="colorScale" priority="2819">
      <colorScale>
        <cfvo type="min"/>
        <cfvo type="percentile" val="50"/>
        <cfvo type="max"/>
        <color rgb="FFF8696B"/>
        <color rgb="FFFFEB84"/>
        <color rgb="FF63BE7B"/>
      </colorScale>
    </cfRule>
  </conditionalFormatting>
  <conditionalFormatting sqref="P51">
    <cfRule type="colorScale" priority="2818">
      <colorScale>
        <cfvo type="min"/>
        <cfvo type="percentile" val="50"/>
        <cfvo type="max"/>
        <color rgb="FFF8696B"/>
        <color rgb="FFFFEB84"/>
        <color rgb="FF63BE7B"/>
      </colorScale>
    </cfRule>
  </conditionalFormatting>
  <conditionalFormatting sqref="P49">
    <cfRule type="colorScale" priority="2816">
      <colorScale>
        <cfvo type="min"/>
        <cfvo type="percentile" val="50"/>
        <cfvo type="max"/>
        <color rgb="FFF8696B"/>
        <color rgb="FFFFEB84"/>
        <color rgb="FF63BE7B"/>
      </colorScale>
    </cfRule>
  </conditionalFormatting>
  <conditionalFormatting sqref="P49">
    <cfRule type="colorScale" priority="2815">
      <colorScale>
        <cfvo type="min"/>
        <cfvo type="percentile" val="50"/>
        <cfvo type="max"/>
        <color rgb="FFF8696B"/>
        <color rgb="FFFFEB84"/>
        <color rgb="FF63BE7B"/>
      </colorScale>
    </cfRule>
  </conditionalFormatting>
  <conditionalFormatting sqref="P50">
    <cfRule type="colorScale" priority="2814">
      <colorScale>
        <cfvo type="min"/>
        <cfvo type="percentile" val="50"/>
        <cfvo type="max"/>
        <color rgb="FFF8696B"/>
        <color rgb="FFFFEB84"/>
        <color rgb="FF63BE7B"/>
      </colorScale>
    </cfRule>
  </conditionalFormatting>
  <conditionalFormatting sqref="P51">
    <cfRule type="colorScale" priority="2812">
      <colorScale>
        <cfvo type="min"/>
        <cfvo type="percentile" val="50"/>
        <cfvo type="max"/>
        <color rgb="FFF8696B"/>
        <color rgb="FFFFEB84"/>
        <color rgb="FF63BE7B"/>
      </colorScale>
    </cfRule>
  </conditionalFormatting>
  <conditionalFormatting sqref="P51">
    <cfRule type="colorScale" priority="2811">
      <colorScale>
        <cfvo type="min"/>
        <cfvo type="percentile" val="50"/>
        <cfvo type="max"/>
        <color rgb="FFF8696B"/>
        <color rgb="FFFFEB84"/>
        <color rgb="FF63BE7B"/>
      </colorScale>
    </cfRule>
  </conditionalFormatting>
  <conditionalFormatting sqref="P50">
    <cfRule type="colorScale" priority="2810">
      <colorScale>
        <cfvo type="min"/>
        <cfvo type="percentile" val="50"/>
        <cfvo type="max"/>
        <color rgb="FFF8696B"/>
        <color rgb="FFFFEB84"/>
        <color rgb="FF63BE7B"/>
      </colorScale>
    </cfRule>
  </conditionalFormatting>
  <conditionalFormatting sqref="P49">
    <cfRule type="colorScale" priority="2808">
      <colorScale>
        <cfvo type="min"/>
        <cfvo type="percentile" val="50"/>
        <cfvo type="max"/>
        <color rgb="FFF8696B"/>
        <color rgb="FFFFEB84"/>
        <color rgb="FF63BE7B"/>
      </colorScale>
    </cfRule>
  </conditionalFormatting>
  <conditionalFormatting sqref="P50">
    <cfRule type="colorScale" priority="2807">
      <colorScale>
        <cfvo type="min"/>
        <cfvo type="percentile" val="50"/>
        <cfvo type="max"/>
        <color rgb="FFF8696B"/>
        <color rgb="FFFFEB84"/>
        <color rgb="FF63BE7B"/>
      </colorScale>
    </cfRule>
  </conditionalFormatting>
  <conditionalFormatting sqref="P51">
    <cfRule type="colorScale" priority="2805">
      <colorScale>
        <cfvo type="min"/>
        <cfvo type="percentile" val="50"/>
        <cfvo type="max"/>
        <color rgb="FFF8696B"/>
        <color rgb="FFFFEB84"/>
        <color rgb="FF63BE7B"/>
      </colorScale>
    </cfRule>
  </conditionalFormatting>
  <conditionalFormatting sqref="P49">
    <cfRule type="colorScale" priority="2802">
      <colorScale>
        <cfvo type="min"/>
        <cfvo type="percentile" val="50"/>
        <cfvo type="max"/>
        <color rgb="FFF8696B"/>
        <color rgb="FFFFEB84"/>
        <color rgb="FF63BE7B"/>
      </colorScale>
    </cfRule>
  </conditionalFormatting>
  <conditionalFormatting sqref="P50">
    <cfRule type="colorScale" priority="2801">
      <colorScale>
        <cfvo type="min"/>
        <cfvo type="percentile" val="50"/>
        <cfvo type="max"/>
        <color rgb="FFF8696B"/>
        <color rgb="FFFFEB84"/>
        <color rgb="FF63BE7B"/>
      </colorScale>
    </cfRule>
  </conditionalFormatting>
  <conditionalFormatting sqref="P51">
    <cfRule type="colorScale" priority="2799">
      <colorScale>
        <cfvo type="min"/>
        <cfvo type="percentile" val="50"/>
        <cfvo type="max"/>
        <color rgb="FFF8696B"/>
        <color rgb="FFFFEB84"/>
        <color rgb="FF63BE7B"/>
      </colorScale>
    </cfRule>
  </conditionalFormatting>
  <conditionalFormatting sqref="P51">
    <cfRule type="colorScale" priority="2798">
      <colorScale>
        <cfvo type="min"/>
        <cfvo type="percentile" val="50"/>
        <cfvo type="max"/>
        <color rgb="FFF8696B"/>
        <color rgb="FFFFEB84"/>
        <color rgb="FF63BE7B"/>
      </colorScale>
    </cfRule>
  </conditionalFormatting>
  <conditionalFormatting sqref="P52">
    <cfRule type="colorScale" priority="2797">
      <colorScale>
        <cfvo type="min"/>
        <cfvo type="percentile" val="50"/>
        <cfvo type="max"/>
        <color rgb="FFF8696B"/>
        <color rgb="FFFFEB84"/>
        <color rgb="FF63BE7B"/>
      </colorScale>
    </cfRule>
  </conditionalFormatting>
  <conditionalFormatting sqref="P57">
    <cfRule type="colorScale" priority="2795">
      <colorScale>
        <cfvo type="min"/>
        <cfvo type="percentile" val="50"/>
        <cfvo type="max"/>
        <color rgb="FFF8696B"/>
        <color rgb="FFFFEB84"/>
        <color rgb="FF63BE7B"/>
      </colorScale>
    </cfRule>
  </conditionalFormatting>
  <conditionalFormatting sqref="P59">
    <cfRule type="colorScale" priority="2794">
      <colorScale>
        <cfvo type="min"/>
        <cfvo type="percentile" val="50"/>
        <cfvo type="max"/>
        <color rgb="FFF8696B"/>
        <color rgb="FFFFEB84"/>
        <color rgb="FF63BE7B"/>
      </colorScale>
    </cfRule>
  </conditionalFormatting>
  <conditionalFormatting sqref="P62">
    <cfRule type="colorScale" priority="2793">
      <colorScale>
        <cfvo type="min"/>
        <cfvo type="percentile" val="50"/>
        <cfvo type="max"/>
        <color rgb="FFF8696B"/>
        <color rgb="FFFFEB84"/>
        <color rgb="FF63BE7B"/>
      </colorScale>
    </cfRule>
  </conditionalFormatting>
  <conditionalFormatting sqref="P64">
    <cfRule type="colorScale" priority="2792">
      <colorScale>
        <cfvo type="min"/>
        <cfvo type="percentile" val="50"/>
        <cfvo type="max"/>
        <color rgb="FFF8696B"/>
        <color rgb="FFFFEB84"/>
        <color rgb="FF63BE7B"/>
      </colorScale>
    </cfRule>
  </conditionalFormatting>
  <conditionalFormatting sqref="P53">
    <cfRule type="colorScale" priority="3288">
      <colorScale>
        <cfvo type="min"/>
        <cfvo type="percentile" val="50"/>
        <cfvo type="max"/>
        <color rgb="FFF8696B"/>
        <color rgb="FFFFEB84"/>
        <color rgb="FF63BE7B"/>
      </colorScale>
    </cfRule>
  </conditionalFormatting>
  <conditionalFormatting sqref="P54">
    <cfRule type="colorScale" priority="2789">
      <colorScale>
        <cfvo type="min"/>
        <cfvo type="percentile" val="50"/>
        <cfvo type="max"/>
        <color rgb="FFF8696B"/>
        <color rgb="FFFFEB84"/>
        <color rgb="FF63BE7B"/>
      </colorScale>
    </cfRule>
  </conditionalFormatting>
  <conditionalFormatting sqref="P55">
    <cfRule type="colorScale" priority="2787">
      <colorScale>
        <cfvo type="min"/>
        <cfvo type="percentile" val="50"/>
        <cfvo type="max"/>
        <color rgb="FFF8696B"/>
        <color rgb="FFFFEB84"/>
        <color rgb="FF63BE7B"/>
      </colorScale>
    </cfRule>
  </conditionalFormatting>
  <conditionalFormatting sqref="P57">
    <cfRule type="colorScale" priority="2785">
      <colorScale>
        <cfvo type="min"/>
        <cfvo type="percentile" val="50"/>
        <cfvo type="max"/>
        <color rgb="FFF8696B"/>
        <color rgb="FFFFEB84"/>
        <color rgb="FF63BE7B"/>
      </colorScale>
    </cfRule>
  </conditionalFormatting>
  <conditionalFormatting sqref="P57">
    <cfRule type="colorScale" priority="2784">
      <colorScale>
        <cfvo type="min"/>
        <cfvo type="percentile" val="50"/>
        <cfvo type="max"/>
        <color rgb="FFF8696B"/>
        <color rgb="FFFFEB84"/>
        <color rgb="FF63BE7B"/>
      </colorScale>
    </cfRule>
  </conditionalFormatting>
  <conditionalFormatting sqref="P58">
    <cfRule type="colorScale" priority="2783">
      <colorScale>
        <cfvo type="min"/>
        <cfvo type="percentile" val="50"/>
        <cfvo type="max"/>
        <color rgb="FFF8696B"/>
        <color rgb="FFFFEB84"/>
        <color rgb="FF63BE7B"/>
      </colorScale>
    </cfRule>
  </conditionalFormatting>
  <conditionalFormatting sqref="P59">
    <cfRule type="colorScale" priority="2781">
      <colorScale>
        <cfvo type="min"/>
        <cfvo type="percentile" val="50"/>
        <cfvo type="max"/>
        <color rgb="FFF8696B"/>
        <color rgb="FFFFEB84"/>
        <color rgb="FF63BE7B"/>
      </colorScale>
    </cfRule>
  </conditionalFormatting>
  <conditionalFormatting sqref="P59">
    <cfRule type="colorScale" priority="2780">
      <colorScale>
        <cfvo type="min"/>
        <cfvo type="percentile" val="50"/>
        <cfvo type="max"/>
        <color rgb="FFF8696B"/>
        <color rgb="FFFFEB84"/>
        <color rgb="FF63BE7B"/>
      </colorScale>
    </cfRule>
  </conditionalFormatting>
  <conditionalFormatting sqref="P60">
    <cfRule type="colorScale" priority="2779">
      <colorScale>
        <cfvo type="min"/>
        <cfvo type="percentile" val="50"/>
        <cfvo type="max"/>
        <color rgb="FFF8696B"/>
        <color rgb="FFFFEB84"/>
        <color rgb="FF63BE7B"/>
      </colorScale>
    </cfRule>
  </conditionalFormatting>
  <conditionalFormatting sqref="P61">
    <cfRule type="colorScale" priority="2778">
      <colorScale>
        <cfvo type="min"/>
        <cfvo type="percentile" val="50"/>
        <cfvo type="max"/>
        <color rgb="FFF8696B"/>
        <color rgb="FFFFEB84"/>
        <color rgb="FF63BE7B"/>
      </colorScale>
    </cfRule>
  </conditionalFormatting>
  <conditionalFormatting sqref="P62">
    <cfRule type="colorScale" priority="2777">
      <colorScale>
        <cfvo type="min"/>
        <cfvo type="percentile" val="50"/>
        <cfvo type="max"/>
        <color rgb="FFF8696B"/>
        <color rgb="FFFFEB84"/>
        <color rgb="FF63BE7B"/>
      </colorScale>
    </cfRule>
  </conditionalFormatting>
  <conditionalFormatting sqref="P62">
    <cfRule type="colorScale" priority="2776">
      <colorScale>
        <cfvo type="min"/>
        <cfvo type="percentile" val="50"/>
        <cfvo type="max"/>
        <color rgb="FFF8696B"/>
        <color rgb="FFFFEB84"/>
        <color rgb="FF63BE7B"/>
      </colorScale>
    </cfRule>
  </conditionalFormatting>
  <conditionalFormatting sqref="P62">
    <cfRule type="colorScale" priority="2775">
      <colorScale>
        <cfvo type="min"/>
        <cfvo type="percentile" val="50"/>
        <cfvo type="max"/>
        <color rgb="FFF8696B"/>
        <color rgb="FFFFEB84"/>
        <color rgb="FF63BE7B"/>
      </colorScale>
    </cfRule>
  </conditionalFormatting>
  <conditionalFormatting sqref="P63">
    <cfRule type="colorScale" priority="2773">
      <colorScale>
        <cfvo type="min"/>
        <cfvo type="percentile" val="50"/>
        <cfvo type="max"/>
        <color rgb="FFF8696B"/>
        <color rgb="FFFFEB84"/>
        <color rgb="FF63BE7B"/>
      </colorScale>
    </cfRule>
  </conditionalFormatting>
  <conditionalFormatting sqref="P64">
    <cfRule type="colorScale" priority="2772">
      <colorScale>
        <cfvo type="min"/>
        <cfvo type="percentile" val="50"/>
        <cfvo type="max"/>
        <color rgb="FFF8696B"/>
        <color rgb="FFFFEB84"/>
        <color rgb="FF63BE7B"/>
      </colorScale>
    </cfRule>
  </conditionalFormatting>
  <conditionalFormatting sqref="P64">
    <cfRule type="colorScale" priority="2771">
      <colorScale>
        <cfvo type="min"/>
        <cfvo type="percentile" val="50"/>
        <cfvo type="max"/>
        <color rgb="FFF8696B"/>
        <color rgb="FFFFEB84"/>
        <color rgb="FF63BE7B"/>
      </colorScale>
    </cfRule>
  </conditionalFormatting>
  <conditionalFormatting sqref="P64">
    <cfRule type="colorScale" priority="2770">
      <colorScale>
        <cfvo type="min"/>
        <cfvo type="percentile" val="50"/>
        <cfvo type="max"/>
        <color rgb="FFF8696B"/>
        <color rgb="FFFFEB84"/>
        <color rgb="FF63BE7B"/>
      </colorScale>
    </cfRule>
  </conditionalFormatting>
  <conditionalFormatting sqref="P65">
    <cfRule type="colorScale" priority="2769">
      <colorScale>
        <cfvo type="min"/>
        <cfvo type="percentile" val="50"/>
        <cfvo type="max"/>
        <color rgb="FFF8696B"/>
        <color rgb="FFFFEB84"/>
        <color rgb="FF63BE7B"/>
      </colorScale>
    </cfRule>
  </conditionalFormatting>
  <conditionalFormatting sqref="P66">
    <cfRule type="colorScale" priority="2768">
      <colorScale>
        <cfvo type="min"/>
        <cfvo type="percentile" val="50"/>
        <cfvo type="max"/>
        <color rgb="FFF8696B"/>
        <color rgb="FFFFEB84"/>
        <color rgb="FF63BE7B"/>
      </colorScale>
    </cfRule>
  </conditionalFormatting>
  <conditionalFormatting sqref="P67">
    <cfRule type="colorScale" priority="2764">
      <colorScale>
        <cfvo type="min"/>
        <cfvo type="percentile" val="50"/>
        <cfvo type="max"/>
        <color rgb="FFF8696B"/>
        <color rgb="FFFFEB84"/>
        <color rgb="FF63BE7B"/>
      </colorScale>
    </cfRule>
  </conditionalFormatting>
  <conditionalFormatting sqref="P55">
    <cfRule type="colorScale" priority="2763">
      <colorScale>
        <cfvo type="min"/>
        <cfvo type="percentile" val="50"/>
        <cfvo type="max"/>
        <color rgb="FFF8696B"/>
        <color rgb="FFFFEB84"/>
        <color rgb="FF63BE7B"/>
      </colorScale>
    </cfRule>
  </conditionalFormatting>
  <conditionalFormatting sqref="P58">
    <cfRule type="colorScale" priority="2762">
      <colorScale>
        <cfvo type="min"/>
        <cfvo type="percentile" val="50"/>
        <cfvo type="max"/>
        <color rgb="FFF8696B"/>
        <color rgb="FFFFEB84"/>
        <color rgb="FF63BE7B"/>
      </colorScale>
    </cfRule>
  </conditionalFormatting>
  <conditionalFormatting sqref="P57">
    <cfRule type="colorScale" priority="2760">
      <colorScale>
        <cfvo type="min"/>
        <cfvo type="percentile" val="50"/>
        <cfvo type="max"/>
        <color rgb="FFF8696B"/>
        <color rgb="FFFFEB84"/>
        <color rgb="FF63BE7B"/>
      </colorScale>
    </cfRule>
  </conditionalFormatting>
  <conditionalFormatting sqref="P58">
    <cfRule type="colorScale" priority="2759">
      <colorScale>
        <cfvo type="min"/>
        <cfvo type="percentile" val="50"/>
        <cfvo type="max"/>
        <color rgb="FFF8696B"/>
        <color rgb="FFFFEB84"/>
        <color rgb="FF63BE7B"/>
      </colorScale>
    </cfRule>
  </conditionalFormatting>
  <conditionalFormatting sqref="P61">
    <cfRule type="colorScale" priority="2757">
      <colorScale>
        <cfvo type="min"/>
        <cfvo type="percentile" val="50"/>
        <cfvo type="max"/>
        <color rgb="FFF8696B"/>
        <color rgb="FFFFEB84"/>
        <color rgb="FF63BE7B"/>
      </colorScale>
    </cfRule>
  </conditionalFormatting>
  <conditionalFormatting sqref="P59">
    <cfRule type="colorScale" priority="2756">
      <colorScale>
        <cfvo type="min"/>
        <cfvo type="percentile" val="50"/>
        <cfvo type="max"/>
        <color rgb="FFF8696B"/>
        <color rgb="FFFFEB84"/>
        <color rgb="FF63BE7B"/>
      </colorScale>
    </cfRule>
  </conditionalFormatting>
  <conditionalFormatting sqref="P60">
    <cfRule type="colorScale" priority="2755">
      <colorScale>
        <cfvo type="min"/>
        <cfvo type="percentile" val="50"/>
        <cfvo type="max"/>
        <color rgb="FFF8696B"/>
        <color rgb="FFFFEB84"/>
        <color rgb="FF63BE7B"/>
      </colorScale>
    </cfRule>
  </conditionalFormatting>
  <conditionalFormatting sqref="P61">
    <cfRule type="colorScale" priority="2754">
      <colorScale>
        <cfvo type="min"/>
        <cfvo type="percentile" val="50"/>
        <cfvo type="max"/>
        <color rgb="FFF8696B"/>
        <color rgb="FFFFEB84"/>
        <color rgb="FF63BE7B"/>
      </colorScale>
    </cfRule>
  </conditionalFormatting>
  <conditionalFormatting sqref="P62">
    <cfRule type="colorScale" priority="2752">
      <colorScale>
        <cfvo type="min"/>
        <cfvo type="percentile" val="50"/>
        <cfvo type="max"/>
        <color rgb="FFF8696B"/>
        <color rgb="FFFFEB84"/>
        <color rgb="FF63BE7B"/>
      </colorScale>
    </cfRule>
  </conditionalFormatting>
  <conditionalFormatting sqref="P63">
    <cfRule type="colorScale" priority="2749">
      <colorScale>
        <cfvo type="min"/>
        <cfvo type="percentile" val="50"/>
        <cfvo type="max"/>
        <color rgb="FFF8696B"/>
        <color rgb="FFFFEB84"/>
        <color rgb="FF63BE7B"/>
      </colorScale>
    </cfRule>
  </conditionalFormatting>
  <conditionalFormatting sqref="P64">
    <cfRule type="colorScale" priority="2748">
      <colorScale>
        <cfvo type="min"/>
        <cfvo type="percentile" val="50"/>
        <cfvo type="max"/>
        <color rgb="FFF8696B"/>
        <color rgb="FFFFEB84"/>
        <color rgb="FF63BE7B"/>
      </colorScale>
    </cfRule>
  </conditionalFormatting>
  <conditionalFormatting sqref="P62">
    <cfRule type="colorScale" priority="2747">
      <colorScale>
        <cfvo type="min"/>
        <cfvo type="percentile" val="50"/>
        <cfvo type="max"/>
        <color rgb="FFF8696B"/>
        <color rgb="FFFFEB84"/>
        <color rgb="FF63BE7B"/>
      </colorScale>
    </cfRule>
  </conditionalFormatting>
  <conditionalFormatting sqref="P64">
    <cfRule type="colorScale" priority="2746">
      <colorScale>
        <cfvo type="min"/>
        <cfvo type="percentile" val="50"/>
        <cfvo type="max"/>
        <color rgb="FFF8696B"/>
        <color rgb="FFFFEB84"/>
        <color rgb="FF63BE7B"/>
      </colorScale>
    </cfRule>
  </conditionalFormatting>
  <conditionalFormatting sqref="P63">
    <cfRule type="colorScale" priority="2744">
      <colorScale>
        <cfvo type="min"/>
        <cfvo type="percentile" val="50"/>
        <cfvo type="max"/>
        <color rgb="FFF8696B"/>
        <color rgb="FFFFEB84"/>
        <color rgb="FF63BE7B"/>
      </colorScale>
    </cfRule>
  </conditionalFormatting>
  <conditionalFormatting sqref="P64">
    <cfRule type="colorScale" priority="2743">
      <colorScale>
        <cfvo type="min"/>
        <cfvo type="percentile" val="50"/>
        <cfvo type="max"/>
        <color rgb="FFF8696B"/>
        <color rgb="FFFFEB84"/>
        <color rgb="FF63BE7B"/>
      </colorScale>
    </cfRule>
  </conditionalFormatting>
  <conditionalFormatting sqref="P66">
    <cfRule type="colorScale" priority="2742">
      <colorScale>
        <cfvo type="min"/>
        <cfvo type="percentile" val="50"/>
        <cfvo type="max"/>
        <color rgb="FFF8696B"/>
        <color rgb="FFFFEB84"/>
        <color rgb="FF63BE7B"/>
      </colorScale>
    </cfRule>
  </conditionalFormatting>
  <conditionalFormatting sqref="P65">
    <cfRule type="colorScale" priority="2741">
      <colorScale>
        <cfvo type="min"/>
        <cfvo type="percentile" val="50"/>
        <cfvo type="max"/>
        <color rgb="FFF8696B"/>
        <color rgb="FFFFEB84"/>
        <color rgb="FF63BE7B"/>
      </colorScale>
    </cfRule>
  </conditionalFormatting>
  <conditionalFormatting sqref="P66">
    <cfRule type="colorScale" priority="2740">
      <colorScale>
        <cfvo type="min"/>
        <cfvo type="percentile" val="50"/>
        <cfvo type="max"/>
        <color rgb="FFF8696B"/>
        <color rgb="FFFFEB84"/>
        <color rgb="FF63BE7B"/>
      </colorScale>
    </cfRule>
  </conditionalFormatting>
  <conditionalFormatting sqref="P66">
    <cfRule type="colorScale" priority="2739">
      <colorScale>
        <cfvo type="min"/>
        <cfvo type="percentile" val="50"/>
        <cfvo type="max"/>
        <color rgb="FFF8696B"/>
        <color rgb="FFFFEB84"/>
        <color rgb="FF63BE7B"/>
      </colorScale>
    </cfRule>
  </conditionalFormatting>
  <conditionalFormatting sqref="P67">
    <cfRule type="colorScale" priority="2737">
      <colorScale>
        <cfvo type="min"/>
        <cfvo type="percentile" val="50"/>
        <cfvo type="max"/>
        <color rgb="FFF8696B"/>
        <color rgb="FFFFEB84"/>
        <color rgb="FF63BE7B"/>
      </colorScale>
    </cfRule>
  </conditionalFormatting>
  <conditionalFormatting sqref="P65">
    <cfRule type="colorScale" priority="2736">
      <colorScale>
        <cfvo type="min"/>
        <cfvo type="percentile" val="50"/>
        <cfvo type="max"/>
        <color rgb="FFF8696B"/>
        <color rgb="FFFFEB84"/>
        <color rgb="FF63BE7B"/>
      </colorScale>
    </cfRule>
  </conditionalFormatting>
  <conditionalFormatting sqref="P67">
    <cfRule type="colorScale" priority="2735">
      <colorScale>
        <cfvo type="min"/>
        <cfvo type="percentile" val="50"/>
        <cfvo type="max"/>
        <color rgb="FFF8696B"/>
        <color rgb="FFFFEB84"/>
        <color rgb="FF63BE7B"/>
      </colorScale>
    </cfRule>
  </conditionalFormatting>
  <conditionalFormatting sqref="P66">
    <cfRule type="colorScale" priority="2734">
      <colorScale>
        <cfvo type="min"/>
        <cfvo type="percentile" val="50"/>
        <cfvo type="max"/>
        <color rgb="FFF8696B"/>
        <color rgb="FFFFEB84"/>
        <color rgb="FF63BE7B"/>
      </colorScale>
    </cfRule>
  </conditionalFormatting>
  <conditionalFormatting sqref="P67">
    <cfRule type="colorScale" priority="2732">
      <colorScale>
        <cfvo type="min"/>
        <cfvo type="percentile" val="50"/>
        <cfvo type="max"/>
        <color rgb="FFF8696B"/>
        <color rgb="FFFFEB84"/>
        <color rgb="FF63BE7B"/>
      </colorScale>
    </cfRule>
  </conditionalFormatting>
  <conditionalFormatting sqref="P57">
    <cfRule type="colorScale" priority="2729">
      <colorScale>
        <cfvo type="min"/>
        <cfvo type="percentile" val="50"/>
        <cfvo type="max"/>
        <color rgb="FFF8696B"/>
        <color rgb="FFFFEB84"/>
        <color rgb="FF63BE7B"/>
      </colorScale>
    </cfRule>
  </conditionalFormatting>
  <conditionalFormatting sqref="P58">
    <cfRule type="colorScale" priority="2728">
      <colorScale>
        <cfvo type="min"/>
        <cfvo type="percentile" val="50"/>
        <cfvo type="max"/>
        <color rgb="FFF8696B"/>
        <color rgb="FFFFEB84"/>
        <color rgb="FF63BE7B"/>
      </colorScale>
    </cfRule>
  </conditionalFormatting>
  <conditionalFormatting sqref="P59">
    <cfRule type="colorScale" priority="2726">
      <colorScale>
        <cfvo type="min"/>
        <cfvo type="percentile" val="50"/>
        <cfvo type="max"/>
        <color rgb="FFF8696B"/>
        <color rgb="FFFFEB84"/>
        <color rgb="FF63BE7B"/>
      </colorScale>
    </cfRule>
  </conditionalFormatting>
  <conditionalFormatting sqref="P59">
    <cfRule type="colorScale" priority="2725">
      <colorScale>
        <cfvo type="min"/>
        <cfvo type="percentile" val="50"/>
        <cfvo type="max"/>
        <color rgb="FFF8696B"/>
        <color rgb="FFFFEB84"/>
        <color rgb="FF63BE7B"/>
      </colorScale>
    </cfRule>
  </conditionalFormatting>
  <conditionalFormatting sqref="P53">
    <cfRule type="colorScale" priority="2724">
      <colorScale>
        <cfvo type="min"/>
        <cfvo type="percentile" val="50"/>
        <cfvo type="max"/>
        <color rgb="FFF8696B"/>
        <color rgb="FFFFEB84"/>
        <color rgb="FF63BE7B"/>
      </colorScale>
    </cfRule>
  </conditionalFormatting>
  <conditionalFormatting sqref="P55">
    <cfRule type="colorScale" priority="2723">
      <colorScale>
        <cfvo type="min"/>
        <cfvo type="percentile" val="50"/>
        <cfvo type="max"/>
        <color rgb="FFF8696B"/>
        <color rgb="FFFFEB84"/>
        <color rgb="FF63BE7B"/>
      </colorScale>
    </cfRule>
  </conditionalFormatting>
  <conditionalFormatting sqref="P53">
    <cfRule type="colorScale" priority="2721">
      <colorScale>
        <cfvo type="min"/>
        <cfvo type="percentile" val="50"/>
        <cfvo type="max"/>
        <color rgb="FFF8696B"/>
        <color rgb="FFFFEB84"/>
        <color rgb="FF63BE7B"/>
      </colorScale>
    </cfRule>
  </conditionalFormatting>
  <conditionalFormatting sqref="P53">
    <cfRule type="colorScale" priority="2720">
      <colorScale>
        <cfvo type="min"/>
        <cfvo type="percentile" val="50"/>
        <cfvo type="max"/>
        <color rgb="FFF8696B"/>
        <color rgb="FFFFEB84"/>
        <color rgb="FF63BE7B"/>
      </colorScale>
    </cfRule>
  </conditionalFormatting>
  <conditionalFormatting sqref="P54">
    <cfRule type="colorScale" priority="2719">
      <colorScale>
        <cfvo type="min"/>
        <cfvo type="percentile" val="50"/>
        <cfvo type="max"/>
        <color rgb="FFF8696B"/>
        <color rgb="FFFFEB84"/>
        <color rgb="FF63BE7B"/>
      </colorScale>
    </cfRule>
  </conditionalFormatting>
  <conditionalFormatting sqref="P55">
    <cfRule type="colorScale" priority="2717">
      <colorScale>
        <cfvo type="min"/>
        <cfvo type="percentile" val="50"/>
        <cfvo type="max"/>
        <color rgb="FFF8696B"/>
        <color rgb="FFFFEB84"/>
        <color rgb="FF63BE7B"/>
      </colorScale>
    </cfRule>
  </conditionalFormatting>
  <conditionalFormatting sqref="P55">
    <cfRule type="colorScale" priority="2716">
      <colorScale>
        <cfvo type="min"/>
        <cfvo type="percentile" val="50"/>
        <cfvo type="max"/>
        <color rgb="FFF8696B"/>
        <color rgb="FFFFEB84"/>
        <color rgb="FF63BE7B"/>
      </colorScale>
    </cfRule>
  </conditionalFormatting>
  <conditionalFormatting sqref="P54">
    <cfRule type="colorScale" priority="2715">
      <colorScale>
        <cfvo type="min"/>
        <cfvo type="percentile" val="50"/>
        <cfvo type="max"/>
        <color rgb="FFF8696B"/>
        <color rgb="FFFFEB84"/>
        <color rgb="FF63BE7B"/>
      </colorScale>
    </cfRule>
  </conditionalFormatting>
  <conditionalFormatting sqref="P53">
    <cfRule type="colorScale" priority="2713">
      <colorScale>
        <cfvo type="min"/>
        <cfvo type="percentile" val="50"/>
        <cfvo type="max"/>
        <color rgb="FFF8696B"/>
        <color rgb="FFFFEB84"/>
        <color rgb="FF63BE7B"/>
      </colorScale>
    </cfRule>
  </conditionalFormatting>
  <conditionalFormatting sqref="P54">
    <cfRule type="colorScale" priority="2712">
      <colorScale>
        <cfvo type="min"/>
        <cfvo type="percentile" val="50"/>
        <cfvo type="max"/>
        <color rgb="FFF8696B"/>
        <color rgb="FFFFEB84"/>
        <color rgb="FF63BE7B"/>
      </colorScale>
    </cfRule>
  </conditionalFormatting>
  <conditionalFormatting sqref="P55">
    <cfRule type="colorScale" priority="2710">
      <colorScale>
        <cfvo type="min"/>
        <cfvo type="percentile" val="50"/>
        <cfvo type="max"/>
        <color rgb="FFF8696B"/>
        <color rgb="FFFFEB84"/>
        <color rgb="FF63BE7B"/>
      </colorScale>
    </cfRule>
  </conditionalFormatting>
  <conditionalFormatting sqref="P53">
    <cfRule type="colorScale" priority="2707">
      <colorScale>
        <cfvo type="min"/>
        <cfvo type="percentile" val="50"/>
        <cfvo type="max"/>
        <color rgb="FFF8696B"/>
        <color rgb="FFFFEB84"/>
        <color rgb="FF63BE7B"/>
      </colorScale>
    </cfRule>
  </conditionalFormatting>
  <conditionalFormatting sqref="P54">
    <cfRule type="colorScale" priority="2706">
      <colorScale>
        <cfvo type="min"/>
        <cfvo type="percentile" val="50"/>
        <cfvo type="max"/>
        <color rgb="FFF8696B"/>
        <color rgb="FFFFEB84"/>
        <color rgb="FF63BE7B"/>
      </colorScale>
    </cfRule>
  </conditionalFormatting>
  <conditionalFormatting sqref="P55">
    <cfRule type="colorScale" priority="2704">
      <colorScale>
        <cfvo type="min"/>
        <cfvo type="percentile" val="50"/>
        <cfvo type="max"/>
        <color rgb="FFF8696B"/>
        <color rgb="FFFFEB84"/>
        <color rgb="FF63BE7B"/>
      </colorScale>
    </cfRule>
  </conditionalFormatting>
  <conditionalFormatting sqref="P55">
    <cfRule type="colorScale" priority="2703">
      <colorScale>
        <cfvo type="min"/>
        <cfvo type="percentile" val="50"/>
        <cfvo type="max"/>
        <color rgb="FFF8696B"/>
        <color rgb="FFFFEB84"/>
        <color rgb="FF63BE7B"/>
      </colorScale>
    </cfRule>
  </conditionalFormatting>
  <conditionalFormatting sqref="P60">
    <cfRule type="colorScale" priority="2702">
      <colorScale>
        <cfvo type="min"/>
        <cfvo type="percentile" val="50"/>
        <cfvo type="max"/>
        <color rgb="FFF8696B"/>
        <color rgb="FFFFEB84"/>
        <color rgb="FF63BE7B"/>
      </colorScale>
    </cfRule>
  </conditionalFormatting>
  <conditionalFormatting sqref="P61">
    <cfRule type="colorScale" priority="2700">
      <colorScale>
        <cfvo type="min"/>
        <cfvo type="percentile" val="50"/>
        <cfvo type="max"/>
        <color rgb="FFF8696B"/>
        <color rgb="FFFFEB84"/>
        <color rgb="FF63BE7B"/>
      </colorScale>
    </cfRule>
  </conditionalFormatting>
  <conditionalFormatting sqref="P62">
    <cfRule type="colorScale" priority="2699">
      <colorScale>
        <cfvo type="min"/>
        <cfvo type="percentile" val="50"/>
        <cfvo type="max"/>
        <color rgb="FFF8696B"/>
        <color rgb="FFFFEB84"/>
        <color rgb="FF63BE7B"/>
      </colorScale>
    </cfRule>
  </conditionalFormatting>
  <conditionalFormatting sqref="P63">
    <cfRule type="colorScale" priority="2697">
      <colorScale>
        <cfvo type="min"/>
        <cfvo type="percentile" val="50"/>
        <cfvo type="max"/>
        <color rgb="FFF8696B"/>
        <color rgb="FFFFEB84"/>
        <color rgb="FF63BE7B"/>
      </colorScale>
    </cfRule>
  </conditionalFormatting>
  <conditionalFormatting sqref="P63">
    <cfRule type="colorScale" priority="2696">
      <colorScale>
        <cfvo type="min"/>
        <cfvo type="percentile" val="50"/>
        <cfvo type="max"/>
        <color rgb="FFF8696B"/>
        <color rgb="FFFFEB84"/>
        <color rgb="FF63BE7B"/>
      </colorScale>
    </cfRule>
  </conditionalFormatting>
  <conditionalFormatting sqref="P61">
    <cfRule type="colorScale" priority="2695">
      <colorScale>
        <cfvo type="min"/>
        <cfvo type="percentile" val="50"/>
        <cfvo type="max"/>
        <color rgb="FFF8696B"/>
        <color rgb="FFFFEB84"/>
        <color rgb="FF63BE7B"/>
      </colorScale>
    </cfRule>
  </conditionalFormatting>
  <conditionalFormatting sqref="P63">
    <cfRule type="colorScale" priority="2694">
      <colorScale>
        <cfvo type="min"/>
        <cfvo type="percentile" val="50"/>
        <cfvo type="max"/>
        <color rgb="FFF8696B"/>
        <color rgb="FFFFEB84"/>
        <color rgb="FF63BE7B"/>
      </colorScale>
    </cfRule>
  </conditionalFormatting>
  <conditionalFormatting sqref="P61">
    <cfRule type="colorScale" priority="2692">
      <colorScale>
        <cfvo type="min"/>
        <cfvo type="percentile" val="50"/>
        <cfvo type="max"/>
        <color rgb="FFF8696B"/>
        <color rgb="FFFFEB84"/>
        <color rgb="FF63BE7B"/>
      </colorScale>
    </cfRule>
  </conditionalFormatting>
  <conditionalFormatting sqref="P61">
    <cfRule type="colorScale" priority="2691">
      <colorScale>
        <cfvo type="min"/>
        <cfvo type="percentile" val="50"/>
        <cfvo type="max"/>
        <color rgb="FFF8696B"/>
        <color rgb="FFFFEB84"/>
        <color rgb="FF63BE7B"/>
      </colorScale>
    </cfRule>
  </conditionalFormatting>
  <conditionalFormatting sqref="P62">
    <cfRule type="colorScale" priority="2690">
      <colorScale>
        <cfvo type="min"/>
        <cfvo type="percentile" val="50"/>
        <cfvo type="max"/>
        <color rgb="FFF8696B"/>
        <color rgb="FFFFEB84"/>
        <color rgb="FF63BE7B"/>
      </colorScale>
    </cfRule>
  </conditionalFormatting>
  <conditionalFormatting sqref="P63">
    <cfRule type="colorScale" priority="2688">
      <colorScale>
        <cfvo type="min"/>
        <cfvo type="percentile" val="50"/>
        <cfvo type="max"/>
        <color rgb="FFF8696B"/>
        <color rgb="FFFFEB84"/>
        <color rgb="FF63BE7B"/>
      </colorScale>
    </cfRule>
  </conditionalFormatting>
  <conditionalFormatting sqref="P63">
    <cfRule type="colorScale" priority="2687">
      <colorScale>
        <cfvo type="min"/>
        <cfvo type="percentile" val="50"/>
        <cfvo type="max"/>
        <color rgb="FFF8696B"/>
        <color rgb="FFFFEB84"/>
        <color rgb="FF63BE7B"/>
      </colorScale>
    </cfRule>
  </conditionalFormatting>
  <conditionalFormatting sqref="P62">
    <cfRule type="colorScale" priority="2686">
      <colorScale>
        <cfvo type="min"/>
        <cfvo type="percentile" val="50"/>
        <cfvo type="max"/>
        <color rgb="FFF8696B"/>
        <color rgb="FFFFEB84"/>
        <color rgb="FF63BE7B"/>
      </colorScale>
    </cfRule>
  </conditionalFormatting>
  <conditionalFormatting sqref="P61">
    <cfRule type="colorScale" priority="2684">
      <colorScale>
        <cfvo type="min"/>
        <cfvo type="percentile" val="50"/>
        <cfvo type="max"/>
        <color rgb="FFF8696B"/>
        <color rgb="FFFFEB84"/>
        <color rgb="FF63BE7B"/>
      </colorScale>
    </cfRule>
  </conditionalFormatting>
  <conditionalFormatting sqref="P62">
    <cfRule type="colorScale" priority="2683">
      <colorScale>
        <cfvo type="min"/>
        <cfvo type="percentile" val="50"/>
        <cfvo type="max"/>
        <color rgb="FFF8696B"/>
        <color rgb="FFFFEB84"/>
        <color rgb="FF63BE7B"/>
      </colorScale>
    </cfRule>
  </conditionalFormatting>
  <conditionalFormatting sqref="P63">
    <cfRule type="colorScale" priority="2681">
      <colorScale>
        <cfvo type="min"/>
        <cfvo type="percentile" val="50"/>
        <cfvo type="max"/>
        <color rgb="FFF8696B"/>
        <color rgb="FFFFEB84"/>
        <color rgb="FF63BE7B"/>
      </colorScale>
    </cfRule>
  </conditionalFormatting>
  <conditionalFormatting sqref="P61">
    <cfRule type="colorScale" priority="2678">
      <colorScale>
        <cfvo type="min"/>
        <cfvo type="percentile" val="50"/>
        <cfvo type="max"/>
        <color rgb="FFF8696B"/>
        <color rgb="FFFFEB84"/>
        <color rgb="FF63BE7B"/>
      </colorScale>
    </cfRule>
  </conditionalFormatting>
  <conditionalFormatting sqref="P62">
    <cfRule type="colorScale" priority="2677">
      <colorScale>
        <cfvo type="min"/>
        <cfvo type="percentile" val="50"/>
        <cfvo type="max"/>
        <color rgb="FFF8696B"/>
        <color rgb="FFFFEB84"/>
        <color rgb="FF63BE7B"/>
      </colorScale>
    </cfRule>
  </conditionalFormatting>
  <conditionalFormatting sqref="P63">
    <cfRule type="colorScale" priority="2675">
      <colorScale>
        <cfvo type="min"/>
        <cfvo type="percentile" val="50"/>
        <cfvo type="max"/>
        <color rgb="FFF8696B"/>
        <color rgb="FFFFEB84"/>
        <color rgb="FF63BE7B"/>
      </colorScale>
    </cfRule>
  </conditionalFormatting>
  <conditionalFormatting sqref="P63">
    <cfRule type="colorScale" priority="2674">
      <colorScale>
        <cfvo type="min"/>
        <cfvo type="percentile" val="50"/>
        <cfvo type="max"/>
        <color rgb="FFF8696B"/>
        <color rgb="FFFFEB84"/>
        <color rgb="FF63BE7B"/>
      </colorScale>
    </cfRule>
  </conditionalFormatting>
  <conditionalFormatting sqref="P66">
    <cfRule type="colorScale" priority="2673">
      <colorScale>
        <cfvo type="min"/>
        <cfvo type="percentile" val="50"/>
        <cfvo type="max"/>
        <color rgb="FFF8696B"/>
        <color rgb="FFFFEB84"/>
        <color rgb="FF63BE7B"/>
      </colorScale>
    </cfRule>
  </conditionalFormatting>
  <conditionalFormatting sqref="P64">
    <cfRule type="colorScale" priority="2672">
      <colorScale>
        <cfvo type="min"/>
        <cfvo type="percentile" val="50"/>
        <cfvo type="max"/>
        <color rgb="FFF8696B"/>
        <color rgb="FFFFEB84"/>
        <color rgb="FF63BE7B"/>
      </colorScale>
    </cfRule>
  </conditionalFormatting>
  <conditionalFormatting sqref="P65">
    <cfRule type="colorScale" priority="2671">
      <colorScale>
        <cfvo type="min"/>
        <cfvo type="percentile" val="50"/>
        <cfvo type="max"/>
        <color rgb="FFF8696B"/>
        <color rgb="FFFFEB84"/>
        <color rgb="FF63BE7B"/>
      </colorScale>
    </cfRule>
  </conditionalFormatting>
  <conditionalFormatting sqref="P66">
    <cfRule type="colorScale" priority="2670">
      <colorScale>
        <cfvo type="min"/>
        <cfvo type="percentile" val="50"/>
        <cfvo type="max"/>
        <color rgb="FFF8696B"/>
        <color rgb="FFFFEB84"/>
        <color rgb="FF63BE7B"/>
      </colorScale>
    </cfRule>
  </conditionalFormatting>
  <conditionalFormatting sqref="P66">
    <cfRule type="colorScale" priority="2669">
      <colorScale>
        <cfvo type="min"/>
        <cfvo type="percentile" val="50"/>
        <cfvo type="max"/>
        <color rgb="FFF8696B"/>
        <color rgb="FFFFEB84"/>
        <color rgb="FF63BE7B"/>
      </colorScale>
    </cfRule>
  </conditionalFormatting>
  <conditionalFormatting sqref="P66">
    <cfRule type="colorScale" priority="2668">
      <colorScale>
        <cfvo type="min"/>
        <cfvo type="percentile" val="50"/>
        <cfvo type="max"/>
        <color rgb="FFF8696B"/>
        <color rgb="FFFFEB84"/>
        <color rgb="FF63BE7B"/>
      </colorScale>
    </cfRule>
  </conditionalFormatting>
  <conditionalFormatting sqref="P67">
    <cfRule type="colorScale" priority="2666">
      <colorScale>
        <cfvo type="min"/>
        <cfvo type="percentile" val="50"/>
        <cfvo type="max"/>
        <color rgb="FFF8696B"/>
        <color rgb="FFFFEB84"/>
        <color rgb="FF63BE7B"/>
      </colorScale>
    </cfRule>
  </conditionalFormatting>
  <conditionalFormatting sqref="P65">
    <cfRule type="colorScale" priority="2665">
      <colorScale>
        <cfvo type="min"/>
        <cfvo type="percentile" val="50"/>
        <cfvo type="max"/>
        <color rgb="FFF8696B"/>
        <color rgb="FFFFEB84"/>
        <color rgb="FF63BE7B"/>
      </colorScale>
    </cfRule>
  </conditionalFormatting>
  <conditionalFormatting sqref="P64">
    <cfRule type="colorScale" priority="2664">
      <colorScale>
        <cfvo type="min"/>
        <cfvo type="percentile" val="50"/>
        <cfvo type="max"/>
        <color rgb="FFF8696B"/>
        <color rgb="FFFFEB84"/>
        <color rgb="FF63BE7B"/>
      </colorScale>
    </cfRule>
  </conditionalFormatting>
  <conditionalFormatting sqref="P65">
    <cfRule type="colorScale" priority="2663">
      <colorScale>
        <cfvo type="min"/>
        <cfvo type="percentile" val="50"/>
        <cfvo type="max"/>
        <color rgb="FFF8696B"/>
        <color rgb="FFFFEB84"/>
        <color rgb="FF63BE7B"/>
      </colorScale>
    </cfRule>
  </conditionalFormatting>
  <conditionalFormatting sqref="P66">
    <cfRule type="colorScale" priority="2661">
      <colorScale>
        <cfvo type="min"/>
        <cfvo type="percentile" val="50"/>
        <cfvo type="max"/>
        <color rgb="FFF8696B"/>
        <color rgb="FFFFEB84"/>
        <color rgb="FF63BE7B"/>
      </colorScale>
    </cfRule>
  </conditionalFormatting>
  <conditionalFormatting sqref="P67">
    <cfRule type="colorScale" priority="2658">
      <colorScale>
        <cfvo type="min"/>
        <cfvo type="percentile" val="50"/>
        <cfvo type="max"/>
        <color rgb="FFF8696B"/>
        <color rgb="FFFFEB84"/>
        <color rgb="FF63BE7B"/>
      </colorScale>
    </cfRule>
  </conditionalFormatting>
  <conditionalFormatting sqref="P66">
    <cfRule type="colorScale" priority="2657">
      <colorScale>
        <cfvo type="min"/>
        <cfvo type="percentile" val="50"/>
        <cfvo type="max"/>
        <color rgb="FFF8696B"/>
        <color rgb="FFFFEB84"/>
        <color rgb="FF63BE7B"/>
      </colorScale>
    </cfRule>
  </conditionalFormatting>
  <conditionalFormatting sqref="P67">
    <cfRule type="colorScale" priority="2655">
      <colorScale>
        <cfvo type="min"/>
        <cfvo type="percentile" val="50"/>
        <cfvo type="max"/>
        <color rgb="FFF8696B"/>
        <color rgb="FFFFEB84"/>
        <color rgb="FF63BE7B"/>
      </colorScale>
    </cfRule>
  </conditionalFormatting>
  <conditionalFormatting sqref="P64">
    <cfRule type="colorScale" priority="2654">
      <colorScale>
        <cfvo type="min"/>
        <cfvo type="percentile" val="50"/>
        <cfvo type="max"/>
        <color rgb="FFF8696B"/>
        <color rgb="FFFFEB84"/>
        <color rgb="FF63BE7B"/>
      </colorScale>
    </cfRule>
  </conditionalFormatting>
  <conditionalFormatting sqref="P65">
    <cfRule type="colorScale" priority="2652">
      <colorScale>
        <cfvo type="min"/>
        <cfvo type="percentile" val="50"/>
        <cfvo type="max"/>
        <color rgb="FFF8696B"/>
        <color rgb="FFFFEB84"/>
        <color rgb="FF63BE7B"/>
      </colorScale>
    </cfRule>
  </conditionalFormatting>
  <conditionalFormatting sqref="P66">
    <cfRule type="colorScale" priority="2651">
      <colorScale>
        <cfvo type="min"/>
        <cfvo type="percentile" val="50"/>
        <cfvo type="max"/>
        <color rgb="FFF8696B"/>
        <color rgb="FFFFEB84"/>
        <color rgb="FF63BE7B"/>
      </colorScale>
    </cfRule>
  </conditionalFormatting>
  <conditionalFormatting sqref="P67">
    <cfRule type="colorScale" priority="2649">
      <colorScale>
        <cfvo type="min"/>
        <cfvo type="percentile" val="50"/>
        <cfvo type="max"/>
        <color rgb="FFF8696B"/>
        <color rgb="FFFFEB84"/>
        <color rgb="FF63BE7B"/>
      </colorScale>
    </cfRule>
  </conditionalFormatting>
  <conditionalFormatting sqref="P67">
    <cfRule type="colorScale" priority="2648">
      <colorScale>
        <cfvo type="min"/>
        <cfvo type="percentile" val="50"/>
        <cfvo type="max"/>
        <color rgb="FFF8696B"/>
        <color rgb="FFFFEB84"/>
        <color rgb="FF63BE7B"/>
      </colorScale>
    </cfRule>
  </conditionalFormatting>
  <conditionalFormatting sqref="P65">
    <cfRule type="colorScale" priority="2647">
      <colorScale>
        <cfvo type="min"/>
        <cfvo type="percentile" val="50"/>
        <cfvo type="max"/>
        <color rgb="FFF8696B"/>
        <color rgb="FFFFEB84"/>
        <color rgb="FF63BE7B"/>
      </colorScale>
    </cfRule>
  </conditionalFormatting>
  <conditionalFormatting sqref="P67">
    <cfRule type="colorScale" priority="2646">
      <colorScale>
        <cfvo type="min"/>
        <cfvo type="percentile" val="50"/>
        <cfvo type="max"/>
        <color rgb="FFF8696B"/>
        <color rgb="FFFFEB84"/>
        <color rgb="FF63BE7B"/>
      </colorScale>
    </cfRule>
  </conditionalFormatting>
  <conditionalFormatting sqref="P65">
    <cfRule type="colorScale" priority="2644">
      <colorScale>
        <cfvo type="min"/>
        <cfvo type="percentile" val="50"/>
        <cfvo type="max"/>
        <color rgb="FFF8696B"/>
        <color rgb="FFFFEB84"/>
        <color rgb="FF63BE7B"/>
      </colorScale>
    </cfRule>
  </conditionalFormatting>
  <conditionalFormatting sqref="P65">
    <cfRule type="colorScale" priority="2643">
      <colorScale>
        <cfvo type="min"/>
        <cfvo type="percentile" val="50"/>
        <cfvo type="max"/>
        <color rgb="FFF8696B"/>
        <color rgb="FFFFEB84"/>
        <color rgb="FF63BE7B"/>
      </colorScale>
    </cfRule>
  </conditionalFormatting>
  <conditionalFormatting sqref="P66">
    <cfRule type="colorScale" priority="2642">
      <colorScale>
        <cfvo type="min"/>
        <cfvo type="percentile" val="50"/>
        <cfvo type="max"/>
        <color rgb="FFF8696B"/>
        <color rgb="FFFFEB84"/>
        <color rgb="FF63BE7B"/>
      </colorScale>
    </cfRule>
  </conditionalFormatting>
  <conditionalFormatting sqref="P67">
    <cfRule type="colorScale" priority="2640">
      <colorScale>
        <cfvo type="min"/>
        <cfvo type="percentile" val="50"/>
        <cfvo type="max"/>
        <color rgb="FFF8696B"/>
        <color rgb="FFFFEB84"/>
        <color rgb="FF63BE7B"/>
      </colorScale>
    </cfRule>
  </conditionalFormatting>
  <conditionalFormatting sqref="P67">
    <cfRule type="colorScale" priority="2639">
      <colorScale>
        <cfvo type="min"/>
        <cfvo type="percentile" val="50"/>
        <cfvo type="max"/>
        <color rgb="FFF8696B"/>
        <color rgb="FFFFEB84"/>
        <color rgb="FF63BE7B"/>
      </colorScale>
    </cfRule>
  </conditionalFormatting>
  <conditionalFormatting sqref="P66">
    <cfRule type="colorScale" priority="2638">
      <colorScale>
        <cfvo type="min"/>
        <cfvo type="percentile" val="50"/>
        <cfvo type="max"/>
        <color rgb="FFF8696B"/>
        <color rgb="FFFFEB84"/>
        <color rgb="FF63BE7B"/>
      </colorScale>
    </cfRule>
  </conditionalFormatting>
  <conditionalFormatting sqref="P65">
    <cfRule type="colorScale" priority="2636">
      <colorScale>
        <cfvo type="min"/>
        <cfvo type="percentile" val="50"/>
        <cfvo type="max"/>
        <color rgb="FFF8696B"/>
        <color rgb="FFFFEB84"/>
        <color rgb="FF63BE7B"/>
      </colorScale>
    </cfRule>
  </conditionalFormatting>
  <conditionalFormatting sqref="P66">
    <cfRule type="colorScale" priority="2635">
      <colorScale>
        <cfvo type="min"/>
        <cfvo type="percentile" val="50"/>
        <cfvo type="max"/>
        <color rgb="FFF8696B"/>
        <color rgb="FFFFEB84"/>
        <color rgb="FF63BE7B"/>
      </colorScale>
    </cfRule>
  </conditionalFormatting>
  <conditionalFormatting sqref="P67">
    <cfRule type="colorScale" priority="2633">
      <colorScale>
        <cfvo type="min"/>
        <cfvo type="percentile" val="50"/>
        <cfvo type="max"/>
        <color rgb="FFF8696B"/>
        <color rgb="FFFFEB84"/>
        <color rgb="FF63BE7B"/>
      </colorScale>
    </cfRule>
  </conditionalFormatting>
  <conditionalFormatting sqref="P65">
    <cfRule type="colorScale" priority="2630">
      <colorScale>
        <cfvo type="min"/>
        <cfvo type="percentile" val="50"/>
        <cfvo type="max"/>
        <color rgb="FFF8696B"/>
        <color rgb="FFFFEB84"/>
        <color rgb="FF63BE7B"/>
      </colorScale>
    </cfRule>
  </conditionalFormatting>
  <conditionalFormatting sqref="P66">
    <cfRule type="colorScale" priority="2629">
      <colorScale>
        <cfvo type="min"/>
        <cfvo type="percentile" val="50"/>
        <cfvo type="max"/>
        <color rgb="FFF8696B"/>
        <color rgb="FFFFEB84"/>
        <color rgb="FF63BE7B"/>
      </colorScale>
    </cfRule>
  </conditionalFormatting>
  <conditionalFormatting sqref="P67">
    <cfRule type="colorScale" priority="2627">
      <colorScale>
        <cfvo type="min"/>
        <cfvo type="percentile" val="50"/>
        <cfvo type="max"/>
        <color rgb="FFF8696B"/>
        <color rgb="FFFFEB84"/>
        <color rgb="FF63BE7B"/>
      </colorScale>
    </cfRule>
  </conditionalFormatting>
  <conditionalFormatting sqref="P67">
    <cfRule type="colorScale" priority="2626">
      <colorScale>
        <cfvo type="min"/>
        <cfvo type="percentile" val="50"/>
        <cfvo type="max"/>
        <color rgb="FFF8696B"/>
        <color rgb="FFFFEB84"/>
        <color rgb="FF63BE7B"/>
      </colorScale>
    </cfRule>
  </conditionalFormatting>
  <conditionalFormatting sqref="P68">
    <cfRule type="colorScale" priority="2625">
      <colorScale>
        <cfvo type="min"/>
        <cfvo type="percentile" val="50"/>
        <cfvo type="max"/>
        <color rgb="FFF8696B"/>
        <color rgb="FFFFEB84"/>
        <color rgb="FF63BE7B"/>
      </colorScale>
    </cfRule>
  </conditionalFormatting>
  <conditionalFormatting sqref="P68">
    <cfRule type="colorScale" priority="2622">
      <colorScale>
        <cfvo type="min"/>
        <cfvo type="percentile" val="50"/>
        <cfvo type="max"/>
        <color rgb="FFF8696B"/>
        <color rgb="FFFFEB84"/>
        <color rgb="FF63BE7B"/>
      </colorScale>
    </cfRule>
  </conditionalFormatting>
  <conditionalFormatting sqref="P68">
    <cfRule type="colorScale" priority="2621">
      <colorScale>
        <cfvo type="min"/>
        <cfvo type="percentile" val="50"/>
        <cfvo type="max"/>
        <color rgb="FFF8696B"/>
        <color rgb="FFFFEB84"/>
        <color rgb="FF63BE7B"/>
      </colorScale>
    </cfRule>
  </conditionalFormatting>
  <conditionalFormatting sqref="P68">
    <cfRule type="colorScale" priority="2620">
      <colorScale>
        <cfvo type="min"/>
        <cfvo type="percentile" val="50"/>
        <cfvo type="max"/>
        <color rgb="FFF8696B"/>
        <color rgb="FFFFEB84"/>
        <color rgb="FF63BE7B"/>
      </colorScale>
    </cfRule>
  </conditionalFormatting>
  <conditionalFormatting sqref="P69">
    <cfRule type="colorScale" priority="2619">
      <colorScale>
        <cfvo type="min"/>
        <cfvo type="percentile" val="50"/>
        <cfvo type="max"/>
        <color rgb="FFF8696B"/>
        <color rgb="FFFFEB84"/>
        <color rgb="FF63BE7B"/>
      </colorScale>
    </cfRule>
  </conditionalFormatting>
  <conditionalFormatting sqref="P70">
    <cfRule type="colorScale" priority="2618">
      <colorScale>
        <cfvo type="min"/>
        <cfvo type="percentile" val="50"/>
        <cfvo type="max"/>
        <color rgb="FFF8696B"/>
        <color rgb="FFFFEB84"/>
        <color rgb="FF63BE7B"/>
      </colorScale>
    </cfRule>
  </conditionalFormatting>
  <conditionalFormatting sqref="P71">
    <cfRule type="colorScale" priority="2614">
      <colorScale>
        <cfvo type="min"/>
        <cfvo type="percentile" val="50"/>
        <cfvo type="max"/>
        <color rgb="FFF8696B"/>
        <color rgb="FFFFEB84"/>
        <color rgb="FF63BE7B"/>
      </colorScale>
    </cfRule>
  </conditionalFormatting>
  <conditionalFormatting sqref="P68">
    <cfRule type="colorScale" priority="2613">
      <colorScale>
        <cfvo type="min"/>
        <cfvo type="percentile" val="50"/>
        <cfvo type="max"/>
        <color rgb="FFF8696B"/>
        <color rgb="FFFFEB84"/>
        <color rgb="FF63BE7B"/>
      </colorScale>
    </cfRule>
  </conditionalFormatting>
  <conditionalFormatting sqref="P68">
    <cfRule type="colorScale" priority="2612">
      <colorScale>
        <cfvo type="min"/>
        <cfvo type="percentile" val="50"/>
        <cfvo type="max"/>
        <color rgb="FFF8696B"/>
        <color rgb="FFFFEB84"/>
        <color rgb="FF63BE7B"/>
      </colorScale>
    </cfRule>
  </conditionalFormatting>
  <conditionalFormatting sqref="P68">
    <cfRule type="colorScale" priority="2611">
      <colorScale>
        <cfvo type="min"/>
        <cfvo type="percentile" val="50"/>
        <cfvo type="max"/>
        <color rgb="FFF8696B"/>
        <color rgb="FFFFEB84"/>
        <color rgb="FF63BE7B"/>
      </colorScale>
    </cfRule>
  </conditionalFormatting>
  <conditionalFormatting sqref="P70">
    <cfRule type="colorScale" priority="2610">
      <colorScale>
        <cfvo type="min"/>
        <cfvo type="percentile" val="50"/>
        <cfvo type="max"/>
        <color rgb="FFF8696B"/>
        <color rgb="FFFFEB84"/>
        <color rgb="FF63BE7B"/>
      </colorScale>
    </cfRule>
  </conditionalFormatting>
  <conditionalFormatting sqref="P69">
    <cfRule type="colorScale" priority="2609">
      <colorScale>
        <cfvo type="min"/>
        <cfvo type="percentile" val="50"/>
        <cfvo type="max"/>
        <color rgb="FFF8696B"/>
        <color rgb="FFFFEB84"/>
        <color rgb="FF63BE7B"/>
      </colorScale>
    </cfRule>
  </conditionalFormatting>
  <conditionalFormatting sqref="P70">
    <cfRule type="colorScale" priority="2608">
      <colorScale>
        <cfvo type="min"/>
        <cfvo type="percentile" val="50"/>
        <cfvo type="max"/>
        <color rgb="FFF8696B"/>
        <color rgb="FFFFEB84"/>
        <color rgb="FF63BE7B"/>
      </colorScale>
    </cfRule>
  </conditionalFormatting>
  <conditionalFormatting sqref="P70">
    <cfRule type="colorScale" priority="2607">
      <colorScale>
        <cfvo type="min"/>
        <cfvo type="percentile" val="50"/>
        <cfvo type="max"/>
        <color rgb="FFF8696B"/>
        <color rgb="FFFFEB84"/>
        <color rgb="FF63BE7B"/>
      </colorScale>
    </cfRule>
  </conditionalFormatting>
  <conditionalFormatting sqref="P71">
    <cfRule type="colorScale" priority="2605">
      <colorScale>
        <cfvo type="min"/>
        <cfvo type="percentile" val="50"/>
        <cfvo type="max"/>
        <color rgb="FFF8696B"/>
        <color rgb="FFFFEB84"/>
        <color rgb="FF63BE7B"/>
      </colorScale>
    </cfRule>
  </conditionalFormatting>
  <conditionalFormatting sqref="P69">
    <cfRule type="colorScale" priority="2604">
      <colorScale>
        <cfvo type="min"/>
        <cfvo type="percentile" val="50"/>
        <cfvo type="max"/>
        <color rgb="FFF8696B"/>
        <color rgb="FFFFEB84"/>
        <color rgb="FF63BE7B"/>
      </colorScale>
    </cfRule>
  </conditionalFormatting>
  <conditionalFormatting sqref="P71">
    <cfRule type="colorScale" priority="2603">
      <colorScale>
        <cfvo type="min"/>
        <cfvo type="percentile" val="50"/>
        <cfvo type="max"/>
        <color rgb="FFF8696B"/>
        <color rgb="FFFFEB84"/>
        <color rgb="FF63BE7B"/>
      </colorScale>
    </cfRule>
  </conditionalFormatting>
  <conditionalFormatting sqref="P70">
    <cfRule type="colorScale" priority="2602">
      <colorScale>
        <cfvo type="min"/>
        <cfvo type="percentile" val="50"/>
        <cfvo type="max"/>
        <color rgb="FFF8696B"/>
        <color rgb="FFFFEB84"/>
        <color rgb="FF63BE7B"/>
      </colorScale>
    </cfRule>
  </conditionalFormatting>
  <conditionalFormatting sqref="P71">
    <cfRule type="colorScale" priority="2600">
      <colorScale>
        <cfvo type="min"/>
        <cfvo type="percentile" val="50"/>
        <cfvo type="max"/>
        <color rgb="FFF8696B"/>
        <color rgb="FFFFEB84"/>
        <color rgb="FF63BE7B"/>
      </colorScale>
    </cfRule>
  </conditionalFormatting>
  <conditionalFormatting sqref="P70">
    <cfRule type="colorScale" priority="2599">
      <colorScale>
        <cfvo type="min"/>
        <cfvo type="percentile" val="50"/>
        <cfvo type="max"/>
        <color rgb="FFF8696B"/>
        <color rgb="FFFFEB84"/>
        <color rgb="FF63BE7B"/>
      </colorScale>
    </cfRule>
  </conditionalFormatting>
  <conditionalFormatting sqref="P68">
    <cfRule type="colorScale" priority="2598">
      <colorScale>
        <cfvo type="min"/>
        <cfvo type="percentile" val="50"/>
        <cfvo type="max"/>
        <color rgb="FFF8696B"/>
        <color rgb="FFFFEB84"/>
        <color rgb="FF63BE7B"/>
      </colorScale>
    </cfRule>
  </conditionalFormatting>
  <conditionalFormatting sqref="P69">
    <cfRule type="colorScale" priority="2597">
      <colorScale>
        <cfvo type="min"/>
        <cfvo type="percentile" val="50"/>
        <cfvo type="max"/>
        <color rgb="FFF8696B"/>
        <color rgb="FFFFEB84"/>
        <color rgb="FF63BE7B"/>
      </colorScale>
    </cfRule>
  </conditionalFormatting>
  <conditionalFormatting sqref="P70">
    <cfRule type="colorScale" priority="2596">
      <colorScale>
        <cfvo type="min"/>
        <cfvo type="percentile" val="50"/>
        <cfvo type="max"/>
        <color rgb="FFF8696B"/>
        <color rgb="FFFFEB84"/>
        <color rgb="FF63BE7B"/>
      </colorScale>
    </cfRule>
  </conditionalFormatting>
  <conditionalFormatting sqref="P70">
    <cfRule type="colorScale" priority="2595">
      <colorScale>
        <cfvo type="min"/>
        <cfvo type="percentile" val="50"/>
        <cfvo type="max"/>
        <color rgb="FFF8696B"/>
        <color rgb="FFFFEB84"/>
        <color rgb="FF63BE7B"/>
      </colorScale>
    </cfRule>
  </conditionalFormatting>
  <conditionalFormatting sqref="P70">
    <cfRule type="colorScale" priority="2594">
      <colorScale>
        <cfvo type="min"/>
        <cfvo type="percentile" val="50"/>
        <cfvo type="max"/>
        <color rgb="FFF8696B"/>
        <color rgb="FFFFEB84"/>
        <color rgb="FF63BE7B"/>
      </colorScale>
    </cfRule>
  </conditionalFormatting>
  <conditionalFormatting sqref="P71">
    <cfRule type="colorScale" priority="2592">
      <colorScale>
        <cfvo type="min"/>
        <cfvo type="percentile" val="50"/>
        <cfvo type="max"/>
        <color rgb="FFF8696B"/>
        <color rgb="FFFFEB84"/>
        <color rgb="FF63BE7B"/>
      </colorScale>
    </cfRule>
  </conditionalFormatting>
  <conditionalFormatting sqref="P69">
    <cfRule type="colorScale" priority="2591">
      <colorScale>
        <cfvo type="min"/>
        <cfvo type="percentile" val="50"/>
        <cfvo type="max"/>
        <color rgb="FFF8696B"/>
        <color rgb="FFFFEB84"/>
        <color rgb="FF63BE7B"/>
      </colorScale>
    </cfRule>
  </conditionalFormatting>
  <conditionalFormatting sqref="P68">
    <cfRule type="colorScale" priority="2590">
      <colorScale>
        <cfvo type="min"/>
        <cfvo type="percentile" val="50"/>
        <cfvo type="max"/>
        <color rgb="FFF8696B"/>
        <color rgb="FFFFEB84"/>
        <color rgb="FF63BE7B"/>
      </colorScale>
    </cfRule>
  </conditionalFormatting>
  <conditionalFormatting sqref="P69">
    <cfRule type="colorScale" priority="2589">
      <colorScale>
        <cfvo type="min"/>
        <cfvo type="percentile" val="50"/>
        <cfvo type="max"/>
        <color rgb="FFF8696B"/>
        <color rgb="FFFFEB84"/>
        <color rgb="FF63BE7B"/>
      </colorScale>
    </cfRule>
  </conditionalFormatting>
  <conditionalFormatting sqref="P70">
    <cfRule type="colorScale" priority="2587">
      <colorScale>
        <cfvo type="min"/>
        <cfvo type="percentile" val="50"/>
        <cfvo type="max"/>
        <color rgb="FFF8696B"/>
        <color rgb="FFFFEB84"/>
        <color rgb="FF63BE7B"/>
      </colorScale>
    </cfRule>
  </conditionalFormatting>
  <conditionalFormatting sqref="P71">
    <cfRule type="colorScale" priority="2584">
      <colorScale>
        <cfvo type="min"/>
        <cfvo type="percentile" val="50"/>
        <cfvo type="max"/>
        <color rgb="FFF8696B"/>
        <color rgb="FFFFEB84"/>
        <color rgb="FF63BE7B"/>
      </colorScale>
    </cfRule>
  </conditionalFormatting>
  <conditionalFormatting sqref="P70">
    <cfRule type="colorScale" priority="2583">
      <colorScale>
        <cfvo type="min"/>
        <cfvo type="percentile" val="50"/>
        <cfvo type="max"/>
        <color rgb="FFF8696B"/>
        <color rgb="FFFFEB84"/>
        <color rgb="FF63BE7B"/>
      </colorScale>
    </cfRule>
  </conditionalFormatting>
  <conditionalFormatting sqref="P71">
    <cfRule type="colorScale" priority="2581">
      <colorScale>
        <cfvo type="min"/>
        <cfvo type="percentile" val="50"/>
        <cfvo type="max"/>
        <color rgb="FFF8696B"/>
        <color rgb="FFFFEB84"/>
        <color rgb="FF63BE7B"/>
      </colorScale>
    </cfRule>
  </conditionalFormatting>
  <conditionalFormatting sqref="P68">
    <cfRule type="colorScale" priority="2580">
      <colorScale>
        <cfvo type="min"/>
        <cfvo type="percentile" val="50"/>
        <cfvo type="max"/>
        <color rgb="FFF8696B"/>
        <color rgb="FFFFEB84"/>
        <color rgb="FF63BE7B"/>
      </colorScale>
    </cfRule>
  </conditionalFormatting>
  <conditionalFormatting sqref="P69">
    <cfRule type="colorScale" priority="2578">
      <colorScale>
        <cfvo type="min"/>
        <cfvo type="percentile" val="50"/>
        <cfvo type="max"/>
        <color rgb="FFF8696B"/>
        <color rgb="FFFFEB84"/>
        <color rgb="FF63BE7B"/>
      </colorScale>
    </cfRule>
  </conditionalFormatting>
  <conditionalFormatting sqref="P70">
    <cfRule type="colorScale" priority="2577">
      <colorScale>
        <cfvo type="min"/>
        <cfvo type="percentile" val="50"/>
        <cfvo type="max"/>
        <color rgb="FFF8696B"/>
        <color rgb="FFFFEB84"/>
        <color rgb="FF63BE7B"/>
      </colorScale>
    </cfRule>
  </conditionalFormatting>
  <conditionalFormatting sqref="P71">
    <cfRule type="colorScale" priority="2575">
      <colorScale>
        <cfvo type="min"/>
        <cfvo type="percentile" val="50"/>
        <cfvo type="max"/>
        <color rgb="FFF8696B"/>
        <color rgb="FFFFEB84"/>
        <color rgb="FF63BE7B"/>
      </colorScale>
    </cfRule>
  </conditionalFormatting>
  <conditionalFormatting sqref="P71">
    <cfRule type="colorScale" priority="2574">
      <colorScale>
        <cfvo type="min"/>
        <cfvo type="percentile" val="50"/>
        <cfvo type="max"/>
        <color rgb="FFF8696B"/>
        <color rgb="FFFFEB84"/>
        <color rgb="FF63BE7B"/>
      </colorScale>
    </cfRule>
  </conditionalFormatting>
  <conditionalFormatting sqref="P69">
    <cfRule type="colorScale" priority="2573">
      <colorScale>
        <cfvo type="min"/>
        <cfvo type="percentile" val="50"/>
        <cfvo type="max"/>
        <color rgb="FFF8696B"/>
        <color rgb="FFFFEB84"/>
        <color rgb="FF63BE7B"/>
      </colorScale>
    </cfRule>
  </conditionalFormatting>
  <conditionalFormatting sqref="P71">
    <cfRule type="colorScale" priority="2572">
      <colorScale>
        <cfvo type="min"/>
        <cfvo type="percentile" val="50"/>
        <cfvo type="max"/>
        <color rgb="FFF8696B"/>
        <color rgb="FFFFEB84"/>
        <color rgb="FF63BE7B"/>
      </colorScale>
    </cfRule>
  </conditionalFormatting>
  <conditionalFormatting sqref="P69">
    <cfRule type="colorScale" priority="2570">
      <colorScale>
        <cfvo type="min"/>
        <cfvo type="percentile" val="50"/>
        <cfvo type="max"/>
        <color rgb="FFF8696B"/>
        <color rgb="FFFFEB84"/>
        <color rgb="FF63BE7B"/>
      </colorScale>
    </cfRule>
  </conditionalFormatting>
  <conditionalFormatting sqref="P69">
    <cfRule type="colorScale" priority="2569">
      <colorScale>
        <cfvo type="min"/>
        <cfvo type="percentile" val="50"/>
        <cfvo type="max"/>
        <color rgb="FFF8696B"/>
        <color rgb="FFFFEB84"/>
        <color rgb="FF63BE7B"/>
      </colorScale>
    </cfRule>
  </conditionalFormatting>
  <conditionalFormatting sqref="P70">
    <cfRule type="colorScale" priority="2568">
      <colorScale>
        <cfvo type="min"/>
        <cfvo type="percentile" val="50"/>
        <cfvo type="max"/>
        <color rgb="FFF8696B"/>
        <color rgb="FFFFEB84"/>
        <color rgb="FF63BE7B"/>
      </colorScale>
    </cfRule>
  </conditionalFormatting>
  <conditionalFormatting sqref="P71">
    <cfRule type="colorScale" priority="2566">
      <colorScale>
        <cfvo type="min"/>
        <cfvo type="percentile" val="50"/>
        <cfvo type="max"/>
        <color rgb="FFF8696B"/>
        <color rgb="FFFFEB84"/>
        <color rgb="FF63BE7B"/>
      </colorScale>
    </cfRule>
  </conditionalFormatting>
  <conditionalFormatting sqref="P71">
    <cfRule type="colorScale" priority="2565">
      <colorScale>
        <cfvo type="min"/>
        <cfvo type="percentile" val="50"/>
        <cfvo type="max"/>
        <color rgb="FFF8696B"/>
        <color rgb="FFFFEB84"/>
        <color rgb="FF63BE7B"/>
      </colorScale>
    </cfRule>
  </conditionalFormatting>
  <conditionalFormatting sqref="P70">
    <cfRule type="colorScale" priority="2564">
      <colorScale>
        <cfvo type="min"/>
        <cfvo type="percentile" val="50"/>
        <cfvo type="max"/>
        <color rgb="FFF8696B"/>
        <color rgb="FFFFEB84"/>
        <color rgb="FF63BE7B"/>
      </colorScale>
    </cfRule>
  </conditionalFormatting>
  <conditionalFormatting sqref="P69">
    <cfRule type="colorScale" priority="2562">
      <colorScale>
        <cfvo type="min"/>
        <cfvo type="percentile" val="50"/>
        <cfvo type="max"/>
        <color rgb="FFF8696B"/>
        <color rgb="FFFFEB84"/>
        <color rgb="FF63BE7B"/>
      </colorScale>
    </cfRule>
  </conditionalFormatting>
  <conditionalFormatting sqref="P70">
    <cfRule type="colorScale" priority="2561">
      <colorScale>
        <cfvo type="min"/>
        <cfvo type="percentile" val="50"/>
        <cfvo type="max"/>
        <color rgb="FFF8696B"/>
        <color rgb="FFFFEB84"/>
        <color rgb="FF63BE7B"/>
      </colorScale>
    </cfRule>
  </conditionalFormatting>
  <conditionalFormatting sqref="P71">
    <cfRule type="colorScale" priority="2559">
      <colorScale>
        <cfvo type="min"/>
        <cfvo type="percentile" val="50"/>
        <cfvo type="max"/>
        <color rgb="FFF8696B"/>
        <color rgb="FFFFEB84"/>
        <color rgb="FF63BE7B"/>
      </colorScale>
    </cfRule>
  </conditionalFormatting>
  <conditionalFormatting sqref="P69">
    <cfRule type="colorScale" priority="2556">
      <colorScale>
        <cfvo type="min"/>
        <cfvo type="percentile" val="50"/>
        <cfvo type="max"/>
        <color rgb="FFF8696B"/>
        <color rgb="FFFFEB84"/>
        <color rgb="FF63BE7B"/>
      </colorScale>
    </cfRule>
  </conditionalFormatting>
  <conditionalFormatting sqref="P70">
    <cfRule type="colorScale" priority="2555">
      <colorScale>
        <cfvo type="min"/>
        <cfvo type="percentile" val="50"/>
        <cfvo type="max"/>
        <color rgb="FFF8696B"/>
        <color rgb="FFFFEB84"/>
        <color rgb="FF63BE7B"/>
      </colorScale>
    </cfRule>
  </conditionalFormatting>
  <conditionalFormatting sqref="P71">
    <cfRule type="colorScale" priority="2553">
      <colorScale>
        <cfvo type="min"/>
        <cfvo type="percentile" val="50"/>
        <cfvo type="max"/>
        <color rgb="FFF8696B"/>
        <color rgb="FFFFEB84"/>
        <color rgb="FF63BE7B"/>
      </colorScale>
    </cfRule>
  </conditionalFormatting>
  <conditionalFormatting sqref="P71">
    <cfRule type="colorScale" priority="2552">
      <colorScale>
        <cfvo type="min"/>
        <cfvo type="percentile" val="50"/>
        <cfvo type="max"/>
        <color rgb="FFF8696B"/>
        <color rgb="FFFFEB84"/>
        <color rgb="FF63BE7B"/>
      </colorScale>
    </cfRule>
  </conditionalFormatting>
  <conditionalFormatting sqref="P72">
    <cfRule type="colorScale" priority="2551">
      <colorScale>
        <cfvo type="min"/>
        <cfvo type="percentile" val="50"/>
        <cfvo type="max"/>
        <color rgb="FFF8696B"/>
        <color rgb="FFFFEB84"/>
        <color rgb="FF63BE7B"/>
      </colorScale>
    </cfRule>
  </conditionalFormatting>
  <conditionalFormatting sqref="P72">
    <cfRule type="colorScale" priority="2548">
      <colorScale>
        <cfvo type="min"/>
        <cfvo type="percentile" val="50"/>
        <cfvo type="max"/>
        <color rgb="FFF8696B"/>
        <color rgb="FFFFEB84"/>
        <color rgb="FF63BE7B"/>
      </colorScale>
    </cfRule>
  </conditionalFormatting>
  <conditionalFormatting sqref="P72">
    <cfRule type="colorScale" priority="2547">
      <colorScale>
        <cfvo type="min"/>
        <cfvo type="percentile" val="50"/>
        <cfvo type="max"/>
        <color rgb="FFF8696B"/>
        <color rgb="FFFFEB84"/>
        <color rgb="FF63BE7B"/>
      </colorScale>
    </cfRule>
  </conditionalFormatting>
  <conditionalFormatting sqref="P72">
    <cfRule type="colorScale" priority="2546">
      <colorScale>
        <cfvo type="min"/>
        <cfvo type="percentile" val="50"/>
        <cfvo type="max"/>
        <color rgb="FFF8696B"/>
        <color rgb="FFFFEB84"/>
        <color rgb="FF63BE7B"/>
      </colorScale>
    </cfRule>
  </conditionalFormatting>
  <conditionalFormatting sqref="P73">
    <cfRule type="colorScale" priority="2545">
      <colorScale>
        <cfvo type="min"/>
        <cfvo type="percentile" val="50"/>
        <cfvo type="max"/>
        <color rgb="FFF8696B"/>
        <color rgb="FFFFEB84"/>
        <color rgb="FF63BE7B"/>
      </colorScale>
    </cfRule>
  </conditionalFormatting>
  <conditionalFormatting sqref="P74">
    <cfRule type="colorScale" priority="2544">
      <colorScale>
        <cfvo type="min"/>
        <cfvo type="percentile" val="50"/>
        <cfvo type="max"/>
        <color rgb="FFF8696B"/>
        <color rgb="FFFFEB84"/>
        <color rgb="FF63BE7B"/>
      </colorScale>
    </cfRule>
  </conditionalFormatting>
  <conditionalFormatting sqref="P75">
    <cfRule type="colorScale" priority="2540">
      <colorScale>
        <cfvo type="min"/>
        <cfvo type="percentile" val="50"/>
        <cfvo type="max"/>
        <color rgb="FFF8696B"/>
        <color rgb="FFFFEB84"/>
        <color rgb="FF63BE7B"/>
      </colorScale>
    </cfRule>
  </conditionalFormatting>
  <conditionalFormatting sqref="P72">
    <cfRule type="colorScale" priority="2539">
      <colorScale>
        <cfvo type="min"/>
        <cfvo type="percentile" val="50"/>
        <cfvo type="max"/>
        <color rgb="FFF8696B"/>
        <color rgb="FFFFEB84"/>
        <color rgb="FF63BE7B"/>
      </colorScale>
    </cfRule>
  </conditionalFormatting>
  <conditionalFormatting sqref="P72">
    <cfRule type="colorScale" priority="2538">
      <colorScale>
        <cfvo type="min"/>
        <cfvo type="percentile" val="50"/>
        <cfvo type="max"/>
        <color rgb="FFF8696B"/>
        <color rgb="FFFFEB84"/>
        <color rgb="FF63BE7B"/>
      </colorScale>
    </cfRule>
  </conditionalFormatting>
  <conditionalFormatting sqref="P72">
    <cfRule type="colorScale" priority="2537">
      <colorScale>
        <cfvo type="min"/>
        <cfvo type="percentile" val="50"/>
        <cfvo type="max"/>
        <color rgb="FFF8696B"/>
        <color rgb="FFFFEB84"/>
        <color rgb="FF63BE7B"/>
      </colorScale>
    </cfRule>
  </conditionalFormatting>
  <conditionalFormatting sqref="P74">
    <cfRule type="colorScale" priority="2536">
      <colorScale>
        <cfvo type="min"/>
        <cfvo type="percentile" val="50"/>
        <cfvo type="max"/>
        <color rgb="FFF8696B"/>
        <color rgb="FFFFEB84"/>
        <color rgb="FF63BE7B"/>
      </colorScale>
    </cfRule>
  </conditionalFormatting>
  <conditionalFormatting sqref="P73">
    <cfRule type="colorScale" priority="2535">
      <colorScale>
        <cfvo type="min"/>
        <cfvo type="percentile" val="50"/>
        <cfvo type="max"/>
        <color rgb="FFF8696B"/>
        <color rgb="FFFFEB84"/>
        <color rgb="FF63BE7B"/>
      </colorScale>
    </cfRule>
  </conditionalFormatting>
  <conditionalFormatting sqref="P74">
    <cfRule type="colorScale" priority="2534">
      <colorScale>
        <cfvo type="min"/>
        <cfvo type="percentile" val="50"/>
        <cfvo type="max"/>
        <color rgb="FFF8696B"/>
        <color rgb="FFFFEB84"/>
        <color rgb="FF63BE7B"/>
      </colorScale>
    </cfRule>
  </conditionalFormatting>
  <conditionalFormatting sqref="P74">
    <cfRule type="colorScale" priority="2533">
      <colorScale>
        <cfvo type="min"/>
        <cfvo type="percentile" val="50"/>
        <cfvo type="max"/>
        <color rgb="FFF8696B"/>
        <color rgb="FFFFEB84"/>
        <color rgb="FF63BE7B"/>
      </colorScale>
    </cfRule>
  </conditionalFormatting>
  <conditionalFormatting sqref="P75">
    <cfRule type="colorScale" priority="2531">
      <colorScale>
        <cfvo type="min"/>
        <cfvo type="percentile" val="50"/>
        <cfvo type="max"/>
        <color rgb="FFF8696B"/>
        <color rgb="FFFFEB84"/>
        <color rgb="FF63BE7B"/>
      </colorScale>
    </cfRule>
  </conditionalFormatting>
  <conditionalFormatting sqref="P73">
    <cfRule type="colorScale" priority="2530">
      <colorScale>
        <cfvo type="min"/>
        <cfvo type="percentile" val="50"/>
        <cfvo type="max"/>
        <color rgb="FFF8696B"/>
        <color rgb="FFFFEB84"/>
        <color rgb="FF63BE7B"/>
      </colorScale>
    </cfRule>
  </conditionalFormatting>
  <conditionalFormatting sqref="P75">
    <cfRule type="colorScale" priority="2529">
      <colorScale>
        <cfvo type="min"/>
        <cfvo type="percentile" val="50"/>
        <cfvo type="max"/>
        <color rgb="FFF8696B"/>
        <color rgb="FFFFEB84"/>
        <color rgb="FF63BE7B"/>
      </colorScale>
    </cfRule>
  </conditionalFormatting>
  <conditionalFormatting sqref="P74">
    <cfRule type="colorScale" priority="2528">
      <colorScale>
        <cfvo type="min"/>
        <cfvo type="percentile" val="50"/>
        <cfvo type="max"/>
        <color rgb="FFF8696B"/>
        <color rgb="FFFFEB84"/>
        <color rgb="FF63BE7B"/>
      </colorScale>
    </cfRule>
  </conditionalFormatting>
  <conditionalFormatting sqref="P75">
    <cfRule type="colorScale" priority="2526">
      <colorScale>
        <cfvo type="min"/>
        <cfvo type="percentile" val="50"/>
        <cfvo type="max"/>
        <color rgb="FFF8696B"/>
        <color rgb="FFFFEB84"/>
        <color rgb="FF63BE7B"/>
      </colorScale>
    </cfRule>
  </conditionalFormatting>
  <conditionalFormatting sqref="P74">
    <cfRule type="colorScale" priority="2525">
      <colorScale>
        <cfvo type="min"/>
        <cfvo type="percentile" val="50"/>
        <cfvo type="max"/>
        <color rgb="FFF8696B"/>
        <color rgb="FFFFEB84"/>
        <color rgb="FF63BE7B"/>
      </colorScale>
    </cfRule>
  </conditionalFormatting>
  <conditionalFormatting sqref="P72">
    <cfRule type="colorScale" priority="2524">
      <colorScale>
        <cfvo type="min"/>
        <cfvo type="percentile" val="50"/>
        <cfvo type="max"/>
        <color rgb="FFF8696B"/>
        <color rgb="FFFFEB84"/>
        <color rgb="FF63BE7B"/>
      </colorScale>
    </cfRule>
  </conditionalFormatting>
  <conditionalFormatting sqref="P73">
    <cfRule type="colorScale" priority="2523">
      <colorScale>
        <cfvo type="min"/>
        <cfvo type="percentile" val="50"/>
        <cfvo type="max"/>
        <color rgb="FFF8696B"/>
        <color rgb="FFFFEB84"/>
        <color rgb="FF63BE7B"/>
      </colorScale>
    </cfRule>
  </conditionalFormatting>
  <conditionalFormatting sqref="P74">
    <cfRule type="colorScale" priority="2522">
      <colorScale>
        <cfvo type="min"/>
        <cfvo type="percentile" val="50"/>
        <cfvo type="max"/>
        <color rgb="FFF8696B"/>
        <color rgb="FFFFEB84"/>
        <color rgb="FF63BE7B"/>
      </colorScale>
    </cfRule>
  </conditionalFormatting>
  <conditionalFormatting sqref="P74">
    <cfRule type="colorScale" priority="2521">
      <colorScale>
        <cfvo type="min"/>
        <cfvo type="percentile" val="50"/>
        <cfvo type="max"/>
        <color rgb="FFF8696B"/>
        <color rgb="FFFFEB84"/>
        <color rgb="FF63BE7B"/>
      </colorScale>
    </cfRule>
  </conditionalFormatting>
  <conditionalFormatting sqref="P74">
    <cfRule type="colorScale" priority="2520">
      <colorScale>
        <cfvo type="min"/>
        <cfvo type="percentile" val="50"/>
        <cfvo type="max"/>
        <color rgb="FFF8696B"/>
        <color rgb="FFFFEB84"/>
        <color rgb="FF63BE7B"/>
      </colorScale>
    </cfRule>
  </conditionalFormatting>
  <conditionalFormatting sqref="P75">
    <cfRule type="colorScale" priority="2518">
      <colorScale>
        <cfvo type="min"/>
        <cfvo type="percentile" val="50"/>
        <cfvo type="max"/>
        <color rgb="FFF8696B"/>
        <color rgb="FFFFEB84"/>
        <color rgb="FF63BE7B"/>
      </colorScale>
    </cfRule>
  </conditionalFormatting>
  <conditionalFormatting sqref="P73">
    <cfRule type="colorScale" priority="2517">
      <colorScale>
        <cfvo type="min"/>
        <cfvo type="percentile" val="50"/>
        <cfvo type="max"/>
        <color rgb="FFF8696B"/>
        <color rgb="FFFFEB84"/>
        <color rgb="FF63BE7B"/>
      </colorScale>
    </cfRule>
  </conditionalFormatting>
  <conditionalFormatting sqref="P72">
    <cfRule type="colorScale" priority="2516">
      <colorScale>
        <cfvo type="min"/>
        <cfvo type="percentile" val="50"/>
        <cfvo type="max"/>
        <color rgb="FFF8696B"/>
        <color rgb="FFFFEB84"/>
        <color rgb="FF63BE7B"/>
      </colorScale>
    </cfRule>
  </conditionalFormatting>
  <conditionalFormatting sqref="P73">
    <cfRule type="colorScale" priority="2515">
      <colorScale>
        <cfvo type="min"/>
        <cfvo type="percentile" val="50"/>
        <cfvo type="max"/>
        <color rgb="FFF8696B"/>
        <color rgb="FFFFEB84"/>
        <color rgb="FF63BE7B"/>
      </colorScale>
    </cfRule>
  </conditionalFormatting>
  <conditionalFormatting sqref="P74">
    <cfRule type="colorScale" priority="2513">
      <colorScale>
        <cfvo type="min"/>
        <cfvo type="percentile" val="50"/>
        <cfvo type="max"/>
        <color rgb="FFF8696B"/>
        <color rgb="FFFFEB84"/>
        <color rgb="FF63BE7B"/>
      </colorScale>
    </cfRule>
  </conditionalFormatting>
  <conditionalFormatting sqref="P75">
    <cfRule type="colorScale" priority="2510">
      <colorScale>
        <cfvo type="min"/>
        <cfvo type="percentile" val="50"/>
        <cfvo type="max"/>
        <color rgb="FFF8696B"/>
        <color rgb="FFFFEB84"/>
        <color rgb="FF63BE7B"/>
      </colorScale>
    </cfRule>
  </conditionalFormatting>
  <conditionalFormatting sqref="P74">
    <cfRule type="colorScale" priority="2509">
      <colorScale>
        <cfvo type="min"/>
        <cfvo type="percentile" val="50"/>
        <cfvo type="max"/>
        <color rgb="FFF8696B"/>
        <color rgb="FFFFEB84"/>
        <color rgb="FF63BE7B"/>
      </colorScale>
    </cfRule>
  </conditionalFormatting>
  <conditionalFormatting sqref="P75">
    <cfRule type="colorScale" priority="2507">
      <colorScale>
        <cfvo type="min"/>
        <cfvo type="percentile" val="50"/>
        <cfvo type="max"/>
        <color rgb="FFF8696B"/>
        <color rgb="FFFFEB84"/>
        <color rgb="FF63BE7B"/>
      </colorScale>
    </cfRule>
  </conditionalFormatting>
  <conditionalFormatting sqref="P72">
    <cfRule type="colorScale" priority="2506">
      <colorScale>
        <cfvo type="min"/>
        <cfvo type="percentile" val="50"/>
        <cfvo type="max"/>
        <color rgb="FFF8696B"/>
        <color rgb="FFFFEB84"/>
        <color rgb="FF63BE7B"/>
      </colorScale>
    </cfRule>
  </conditionalFormatting>
  <conditionalFormatting sqref="P73">
    <cfRule type="colorScale" priority="2504">
      <colorScale>
        <cfvo type="min"/>
        <cfvo type="percentile" val="50"/>
        <cfvo type="max"/>
        <color rgb="FFF8696B"/>
        <color rgb="FFFFEB84"/>
        <color rgb="FF63BE7B"/>
      </colorScale>
    </cfRule>
  </conditionalFormatting>
  <conditionalFormatting sqref="P74">
    <cfRule type="colorScale" priority="2503">
      <colorScale>
        <cfvo type="min"/>
        <cfvo type="percentile" val="50"/>
        <cfvo type="max"/>
        <color rgb="FFF8696B"/>
        <color rgb="FFFFEB84"/>
        <color rgb="FF63BE7B"/>
      </colorScale>
    </cfRule>
  </conditionalFormatting>
  <conditionalFormatting sqref="P75">
    <cfRule type="colorScale" priority="2501">
      <colorScale>
        <cfvo type="min"/>
        <cfvo type="percentile" val="50"/>
        <cfvo type="max"/>
        <color rgb="FFF8696B"/>
        <color rgb="FFFFEB84"/>
        <color rgb="FF63BE7B"/>
      </colorScale>
    </cfRule>
  </conditionalFormatting>
  <conditionalFormatting sqref="P75">
    <cfRule type="colorScale" priority="2500">
      <colorScale>
        <cfvo type="min"/>
        <cfvo type="percentile" val="50"/>
        <cfvo type="max"/>
        <color rgb="FFF8696B"/>
        <color rgb="FFFFEB84"/>
        <color rgb="FF63BE7B"/>
      </colorScale>
    </cfRule>
  </conditionalFormatting>
  <conditionalFormatting sqref="P73">
    <cfRule type="colorScale" priority="2499">
      <colorScale>
        <cfvo type="min"/>
        <cfvo type="percentile" val="50"/>
        <cfvo type="max"/>
        <color rgb="FFF8696B"/>
        <color rgb="FFFFEB84"/>
        <color rgb="FF63BE7B"/>
      </colorScale>
    </cfRule>
  </conditionalFormatting>
  <conditionalFormatting sqref="P75">
    <cfRule type="colorScale" priority="2498">
      <colorScale>
        <cfvo type="min"/>
        <cfvo type="percentile" val="50"/>
        <cfvo type="max"/>
        <color rgb="FFF8696B"/>
        <color rgb="FFFFEB84"/>
        <color rgb="FF63BE7B"/>
      </colorScale>
    </cfRule>
  </conditionalFormatting>
  <conditionalFormatting sqref="P73">
    <cfRule type="colorScale" priority="2496">
      <colorScale>
        <cfvo type="min"/>
        <cfvo type="percentile" val="50"/>
        <cfvo type="max"/>
        <color rgb="FFF8696B"/>
        <color rgb="FFFFEB84"/>
        <color rgb="FF63BE7B"/>
      </colorScale>
    </cfRule>
  </conditionalFormatting>
  <conditionalFormatting sqref="P73">
    <cfRule type="colorScale" priority="2495">
      <colorScale>
        <cfvo type="min"/>
        <cfvo type="percentile" val="50"/>
        <cfvo type="max"/>
        <color rgb="FFF8696B"/>
        <color rgb="FFFFEB84"/>
        <color rgb="FF63BE7B"/>
      </colorScale>
    </cfRule>
  </conditionalFormatting>
  <conditionalFormatting sqref="P74">
    <cfRule type="colorScale" priority="2494">
      <colorScale>
        <cfvo type="min"/>
        <cfvo type="percentile" val="50"/>
        <cfvo type="max"/>
        <color rgb="FFF8696B"/>
        <color rgb="FFFFEB84"/>
        <color rgb="FF63BE7B"/>
      </colorScale>
    </cfRule>
  </conditionalFormatting>
  <conditionalFormatting sqref="P75">
    <cfRule type="colorScale" priority="2492">
      <colorScale>
        <cfvo type="min"/>
        <cfvo type="percentile" val="50"/>
        <cfvo type="max"/>
        <color rgb="FFF8696B"/>
        <color rgb="FFFFEB84"/>
        <color rgb="FF63BE7B"/>
      </colorScale>
    </cfRule>
  </conditionalFormatting>
  <conditionalFormatting sqref="P75">
    <cfRule type="colorScale" priority="2491">
      <colorScale>
        <cfvo type="min"/>
        <cfvo type="percentile" val="50"/>
        <cfvo type="max"/>
        <color rgb="FFF8696B"/>
        <color rgb="FFFFEB84"/>
        <color rgb="FF63BE7B"/>
      </colorScale>
    </cfRule>
  </conditionalFormatting>
  <conditionalFormatting sqref="P74">
    <cfRule type="colorScale" priority="2490">
      <colorScale>
        <cfvo type="min"/>
        <cfvo type="percentile" val="50"/>
        <cfvo type="max"/>
        <color rgb="FFF8696B"/>
        <color rgb="FFFFEB84"/>
        <color rgb="FF63BE7B"/>
      </colorScale>
    </cfRule>
  </conditionalFormatting>
  <conditionalFormatting sqref="P73">
    <cfRule type="colorScale" priority="2488">
      <colorScale>
        <cfvo type="min"/>
        <cfvo type="percentile" val="50"/>
        <cfvo type="max"/>
        <color rgb="FFF8696B"/>
        <color rgb="FFFFEB84"/>
        <color rgb="FF63BE7B"/>
      </colorScale>
    </cfRule>
  </conditionalFormatting>
  <conditionalFormatting sqref="P74">
    <cfRule type="colorScale" priority="2487">
      <colorScale>
        <cfvo type="min"/>
        <cfvo type="percentile" val="50"/>
        <cfvo type="max"/>
        <color rgb="FFF8696B"/>
        <color rgb="FFFFEB84"/>
        <color rgb="FF63BE7B"/>
      </colorScale>
    </cfRule>
  </conditionalFormatting>
  <conditionalFormatting sqref="P75">
    <cfRule type="colorScale" priority="2485">
      <colorScale>
        <cfvo type="min"/>
        <cfvo type="percentile" val="50"/>
        <cfvo type="max"/>
        <color rgb="FFF8696B"/>
        <color rgb="FFFFEB84"/>
        <color rgb="FF63BE7B"/>
      </colorScale>
    </cfRule>
  </conditionalFormatting>
  <conditionalFormatting sqref="P73">
    <cfRule type="colorScale" priority="2482">
      <colorScale>
        <cfvo type="min"/>
        <cfvo type="percentile" val="50"/>
        <cfvo type="max"/>
        <color rgb="FFF8696B"/>
        <color rgb="FFFFEB84"/>
        <color rgb="FF63BE7B"/>
      </colorScale>
    </cfRule>
  </conditionalFormatting>
  <conditionalFormatting sqref="P74">
    <cfRule type="colorScale" priority="2481">
      <colorScale>
        <cfvo type="min"/>
        <cfvo type="percentile" val="50"/>
        <cfvo type="max"/>
        <color rgb="FFF8696B"/>
        <color rgb="FFFFEB84"/>
        <color rgb="FF63BE7B"/>
      </colorScale>
    </cfRule>
  </conditionalFormatting>
  <conditionalFormatting sqref="P75">
    <cfRule type="colorScale" priority="2479">
      <colorScale>
        <cfvo type="min"/>
        <cfvo type="percentile" val="50"/>
        <cfvo type="max"/>
        <color rgb="FFF8696B"/>
        <color rgb="FFFFEB84"/>
        <color rgb="FF63BE7B"/>
      </colorScale>
    </cfRule>
  </conditionalFormatting>
  <conditionalFormatting sqref="P75">
    <cfRule type="colorScale" priority="2478">
      <colorScale>
        <cfvo type="min"/>
        <cfvo type="percentile" val="50"/>
        <cfvo type="max"/>
        <color rgb="FFF8696B"/>
        <color rgb="FFFFEB84"/>
        <color rgb="FF63BE7B"/>
      </colorScale>
    </cfRule>
  </conditionalFormatting>
  <conditionalFormatting sqref="P78">
    <cfRule type="colorScale" priority="2477">
      <colorScale>
        <cfvo type="min"/>
        <cfvo type="percentile" val="50"/>
        <cfvo type="max"/>
        <color rgb="FFF8696B"/>
        <color rgb="FFFFEB84"/>
        <color rgb="FF63BE7B"/>
      </colorScale>
    </cfRule>
  </conditionalFormatting>
  <conditionalFormatting sqref="P80">
    <cfRule type="colorScale" priority="2476">
      <colorScale>
        <cfvo type="min"/>
        <cfvo type="percentile" val="50"/>
        <cfvo type="max"/>
        <color rgb="FFF8696B"/>
        <color rgb="FFFFEB84"/>
        <color rgb="FF63BE7B"/>
      </colorScale>
    </cfRule>
  </conditionalFormatting>
  <conditionalFormatting sqref="P76">
    <cfRule type="colorScale" priority="2474">
      <colorScale>
        <cfvo type="min"/>
        <cfvo type="percentile" val="50"/>
        <cfvo type="max"/>
        <color rgb="FFF8696B"/>
        <color rgb="FFFFEB84"/>
        <color rgb="FF63BE7B"/>
      </colorScale>
    </cfRule>
  </conditionalFormatting>
  <conditionalFormatting sqref="P77">
    <cfRule type="colorScale" priority="2473">
      <colorScale>
        <cfvo type="min"/>
        <cfvo type="percentile" val="50"/>
        <cfvo type="max"/>
        <color rgb="FFF8696B"/>
        <color rgb="FFFFEB84"/>
        <color rgb="FF63BE7B"/>
      </colorScale>
    </cfRule>
  </conditionalFormatting>
  <conditionalFormatting sqref="P78">
    <cfRule type="colorScale" priority="2472">
      <colorScale>
        <cfvo type="min"/>
        <cfvo type="percentile" val="50"/>
        <cfvo type="max"/>
        <color rgb="FFF8696B"/>
        <color rgb="FFFFEB84"/>
        <color rgb="FF63BE7B"/>
      </colorScale>
    </cfRule>
  </conditionalFormatting>
  <conditionalFormatting sqref="P78">
    <cfRule type="colorScale" priority="2471">
      <colorScale>
        <cfvo type="min"/>
        <cfvo type="percentile" val="50"/>
        <cfvo type="max"/>
        <color rgb="FFF8696B"/>
        <color rgb="FFFFEB84"/>
        <color rgb="FF63BE7B"/>
      </colorScale>
    </cfRule>
  </conditionalFormatting>
  <conditionalFormatting sqref="P78">
    <cfRule type="colorScale" priority="2470">
      <colorScale>
        <cfvo type="min"/>
        <cfvo type="percentile" val="50"/>
        <cfvo type="max"/>
        <color rgb="FFF8696B"/>
        <color rgb="FFFFEB84"/>
        <color rgb="FF63BE7B"/>
      </colorScale>
    </cfRule>
  </conditionalFormatting>
  <conditionalFormatting sqref="P79">
    <cfRule type="colorScale" priority="2468">
      <colorScale>
        <cfvo type="min"/>
        <cfvo type="percentile" val="50"/>
        <cfvo type="max"/>
        <color rgb="FFF8696B"/>
        <color rgb="FFFFEB84"/>
        <color rgb="FF63BE7B"/>
      </colorScale>
    </cfRule>
  </conditionalFormatting>
  <conditionalFormatting sqref="P80">
    <cfRule type="colorScale" priority="2467">
      <colorScale>
        <cfvo type="min"/>
        <cfvo type="percentile" val="50"/>
        <cfvo type="max"/>
        <color rgb="FFF8696B"/>
        <color rgb="FFFFEB84"/>
        <color rgb="FF63BE7B"/>
      </colorScale>
    </cfRule>
  </conditionalFormatting>
  <conditionalFormatting sqref="P80">
    <cfRule type="colorScale" priority="2466">
      <colorScale>
        <cfvo type="min"/>
        <cfvo type="percentile" val="50"/>
        <cfvo type="max"/>
        <color rgb="FFF8696B"/>
        <color rgb="FFFFEB84"/>
        <color rgb="FF63BE7B"/>
      </colorScale>
    </cfRule>
  </conditionalFormatting>
  <conditionalFormatting sqref="P80">
    <cfRule type="colorScale" priority="2465">
      <colorScale>
        <cfvo type="min"/>
        <cfvo type="percentile" val="50"/>
        <cfvo type="max"/>
        <color rgb="FFF8696B"/>
        <color rgb="FFFFEB84"/>
        <color rgb="FF63BE7B"/>
      </colorScale>
    </cfRule>
  </conditionalFormatting>
  <conditionalFormatting sqref="P81">
    <cfRule type="colorScale" priority="2464">
      <colorScale>
        <cfvo type="min"/>
        <cfvo type="percentile" val="50"/>
        <cfvo type="max"/>
        <color rgb="FFF8696B"/>
        <color rgb="FFFFEB84"/>
        <color rgb="FF63BE7B"/>
      </colorScale>
    </cfRule>
  </conditionalFormatting>
  <conditionalFormatting sqref="P82">
    <cfRule type="colorScale" priority="2463">
      <colorScale>
        <cfvo type="min"/>
        <cfvo type="percentile" val="50"/>
        <cfvo type="max"/>
        <color rgb="FFF8696B"/>
        <color rgb="FFFFEB84"/>
        <color rgb="FF63BE7B"/>
      </colorScale>
    </cfRule>
  </conditionalFormatting>
  <conditionalFormatting sqref="P83">
    <cfRule type="colorScale" priority="2459">
      <colorScale>
        <cfvo type="min"/>
        <cfvo type="percentile" val="50"/>
        <cfvo type="max"/>
        <color rgb="FFF8696B"/>
        <color rgb="FFFFEB84"/>
        <color rgb="FF63BE7B"/>
      </colorScale>
    </cfRule>
  </conditionalFormatting>
  <conditionalFormatting sqref="P77">
    <cfRule type="colorScale" priority="2458">
      <colorScale>
        <cfvo type="min"/>
        <cfvo type="percentile" val="50"/>
        <cfvo type="max"/>
        <color rgb="FFF8696B"/>
        <color rgb="FFFFEB84"/>
        <color rgb="FF63BE7B"/>
      </colorScale>
    </cfRule>
  </conditionalFormatting>
  <conditionalFormatting sqref="P76">
    <cfRule type="colorScale" priority="2457">
      <colorScale>
        <cfvo type="min"/>
        <cfvo type="percentile" val="50"/>
        <cfvo type="max"/>
        <color rgb="FFF8696B"/>
        <color rgb="FFFFEB84"/>
        <color rgb="FF63BE7B"/>
      </colorScale>
    </cfRule>
  </conditionalFormatting>
  <conditionalFormatting sqref="P77">
    <cfRule type="colorScale" priority="2456">
      <colorScale>
        <cfvo type="min"/>
        <cfvo type="percentile" val="50"/>
        <cfvo type="max"/>
        <color rgb="FFF8696B"/>
        <color rgb="FFFFEB84"/>
        <color rgb="FF63BE7B"/>
      </colorScale>
    </cfRule>
  </conditionalFormatting>
  <conditionalFormatting sqref="P78">
    <cfRule type="colorScale" priority="2454">
      <colorScale>
        <cfvo type="min"/>
        <cfvo type="percentile" val="50"/>
        <cfvo type="max"/>
        <color rgb="FFF8696B"/>
        <color rgb="FFFFEB84"/>
        <color rgb="FF63BE7B"/>
      </colorScale>
    </cfRule>
  </conditionalFormatting>
  <conditionalFormatting sqref="P79">
    <cfRule type="colorScale" priority="2451">
      <colorScale>
        <cfvo type="min"/>
        <cfvo type="percentile" val="50"/>
        <cfvo type="max"/>
        <color rgb="FFF8696B"/>
        <color rgb="FFFFEB84"/>
        <color rgb="FF63BE7B"/>
      </colorScale>
    </cfRule>
  </conditionalFormatting>
  <conditionalFormatting sqref="P80">
    <cfRule type="colorScale" priority="2450">
      <colorScale>
        <cfvo type="min"/>
        <cfvo type="percentile" val="50"/>
        <cfvo type="max"/>
        <color rgb="FFF8696B"/>
        <color rgb="FFFFEB84"/>
        <color rgb="FF63BE7B"/>
      </colorScale>
    </cfRule>
  </conditionalFormatting>
  <conditionalFormatting sqref="P78">
    <cfRule type="colorScale" priority="2449">
      <colorScale>
        <cfvo type="min"/>
        <cfvo type="percentile" val="50"/>
        <cfvo type="max"/>
        <color rgb="FFF8696B"/>
        <color rgb="FFFFEB84"/>
        <color rgb="FF63BE7B"/>
      </colorScale>
    </cfRule>
  </conditionalFormatting>
  <conditionalFormatting sqref="P80">
    <cfRule type="colorScale" priority="2448">
      <colorScale>
        <cfvo type="min"/>
        <cfvo type="percentile" val="50"/>
        <cfvo type="max"/>
        <color rgb="FFF8696B"/>
        <color rgb="FFFFEB84"/>
        <color rgb="FF63BE7B"/>
      </colorScale>
    </cfRule>
  </conditionalFormatting>
  <conditionalFormatting sqref="P79">
    <cfRule type="colorScale" priority="2446">
      <colorScale>
        <cfvo type="min"/>
        <cfvo type="percentile" val="50"/>
        <cfvo type="max"/>
        <color rgb="FFF8696B"/>
        <color rgb="FFFFEB84"/>
        <color rgb="FF63BE7B"/>
      </colorScale>
    </cfRule>
  </conditionalFormatting>
  <conditionalFormatting sqref="P80">
    <cfRule type="colorScale" priority="2445">
      <colorScale>
        <cfvo type="min"/>
        <cfvo type="percentile" val="50"/>
        <cfvo type="max"/>
        <color rgb="FFF8696B"/>
        <color rgb="FFFFEB84"/>
        <color rgb="FF63BE7B"/>
      </colorScale>
    </cfRule>
  </conditionalFormatting>
  <conditionalFormatting sqref="P82">
    <cfRule type="colorScale" priority="2444">
      <colorScale>
        <cfvo type="min"/>
        <cfvo type="percentile" val="50"/>
        <cfvo type="max"/>
        <color rgb="FFF8696B"/>
        <color rgb="FFFFEB84"/>
        <color rgb="FF63BE7B"/>
      </colorScale>
    </cfRule>
  </conditionalFormatting>
  <conditionalFormatting sqref="P81">
    <cfRule type="colorScale" priority="2443">
      <colorScale>
        <cfvo type="min"/>
        <cfvo type="percentile" val="50"/>
        <cfvo type="max"/>
        <color rgb="FFF8696B"/>
        <color rgb="FFFFEB84"/>
        <color rgb="FF63BE7B"/>
      </colorScale>
    </cfRule>
  </conditionalFormatting>
  <conditionalFormatting sqref="P82">
    <cfRule type="colorScale" priority="2442">
      <colorScale>
        <cfvo type="min"/>
        <cfvo type="percentile" val="50"/>
        <cfvo type="max"/>
        <color rgb="FFF8696B"/>
        <color rgb="FFFFEB84"/>
        <color rgb="FF63BE7B"/>
      </colorScale>
    </cfRule>
  </conditionalFormatting>
  <conditionalFormatting sqref="P82">
    <cfRule type="colorScale" priority="2441">
      <colorScale>
        <cfvo type="min"/>
        <cfvo type="percentile" val="50"/>
        <cfvo type="max"/>
        <color rgb="FFF8696B"/>
        <color rgb="FFFFEB84"/>
        <color rgb="FF63BE7B"/>
      </colorScale>
    </cfRule>
  </conditionalFormatting>
  <conditionalFormatting sqref="P83">
    <cfRule type="colorScale" priority="2439">
      <colorScale>
        <cfvo type="min"/>
        <cfvo type="percentile" val="50"/>
        <cfvo type="max"/>
        <color rgb="FFF8696B"/>
        <color rgb="FFFFEB84"/>
        <color rgb="FF63BE7B"/>
      </colorScale>
    </cfRule>
  </conditionalFormatting>
  <conditionalFormatting sqref="P81">
    <cfRule type="colorScale" priority="2438">
      <colorScale>
        <cfvo type="min"/>
        <cfvo type="percentile" val="50"/>
        <cfvo type="max"/>
        <color rgb="FFF8696B"/>
        <color rgb="FFFFEB84"/>
        <color rgb="FF63BE7B"/>
      </colorScale>
    </cfRule>
  </conditionalFormatting>
  <conditionalFormatting sqref="P83">
    <cfRule type="colorScale" priority="2437">
      <colorScale>
        <cfvo type="min"/>
        <cfvo type="percentile" val="50"/>
        <cfvo type="max"/>
        <color rgb="FFF8696B"/>
        <color rgb="FFFFEB84"/>
        <color rgb="FF63BE7B"/>
      </colorScale>
    </cfRule>
  </conditionalFormatting>
  <conditionalFormatting sqref="P82">
    <cfRule type="colorScale" priority="2436">
      <colorScale>
        <cfvo type="min"/>
        <cfvo type="percentile" val="50"/>
        <cfvo type="max"/>
        <color rgb="FFF8696B"/>
        <color rgb="FFFFEB84"/>
        <color rgb="FF63BE7B"/>
      </colorScale>
    </cfRule>
  </conditionalFormatting>
  <conditionalFormatting sqref="P83">
    <cfRule type="colorScale" priority="2434">
      <colorScale>
        <cfvo type="min"/>
        <cfvo type="percentile" val="50"/>
        <cfvo type="max"/>
        <color rgb="FFF8696B"/>
        <color rgb="FFFFEB84"/>
        <color rgb="FF63BE7B"/>
      </colorScale>
    </cfRule>
  </conditionalFormatting>
  <conditionalFormatting sqref="P76">
    <cfRule type="colorScale" priority="2432">
      <colorScale>
        <cfvo type="min"/>
        <cfvo type="percentile" val="50"/>
        <cfvo type="max"/>
        <color rgb="FFF8696B"/>
        <color rgb="FFFFEB84"/>
        <color rgb="FF63BE7B"/>
      </colorScale>
    </cfRule>
  </conditionalFormatting>
  <conditionalFormatting sqref="P77">
    <cfRule type="colorScale" priority="2430">
      <colorScale>
        <cfvo type="min"/>
        <cfvo type="percentile" val="50"/>
        <cfvo type="max"/>
        <color rgb="FFF8696B"/>
        <color rgb="FFFFEB84"/>
        <color rgb="FF63BE7B"/>
      </colorScale>
    </cfRule>
  </conditionalFormatting>
  <conditionalFormatting sqref="P78">
    <cfRule type="colorScale" priority="2429">
      <colorScale>
        <cfvo type="min"/>
        <cfvo type="percentile" val="50"/>
        <cfvo type="max"/>
        <color rgb="FFF8696B"/>
        <color rgb="FFFFEB84"/>
        <color rgb="FF63BE7B"/>
      </colorScale>
    </cfRule>
  </conditionalFormatting>
  <conditionalFormatting sqref="P79">
    <cfRule type="colorScale" priority="2427">
      <colorScale>
        <cfvo type="min"/>
        <cfvo type="percentile" val="50"/>
        <cfvo type="max"/>
        <color rgb="FFF8696B"/>
        <color rgb="FFFFEB84"/>
        <color rgb="FF63BE7B"/>
      </colorScale>
    </cfRule>
  </conditionalFormatting>
  <conditionalFormatting sqref="P79">
    <cfRule type="colorScale" priority="2426">
      <colorScale>
        <cfvo type="min"/>
        <cfvo type="percentile" val="50"/>
        <cfvo type="max"/>
        <color rgb="FFF8696B"/>
        <color rgb="FFFFEB84"/>
        <color rgb="FF63BE7B"/>
      </colorScale>
    </cfRule>
  </conditionalFormatting>
  <conditionalFormatting sqref="P77">
    <cfRule type="colorScale" priority="2425">
      <colorScale>
        <cfvo type="min"/>
        <cfvo type="percentile" val="50"/>
        <cfvo type="max"/>
        <color rgb="FFF8696B"/>
        <color rgb="FFFFEB84"/>
        <color rgb="FF63BE7B"/>
      </colorScale>
    </cfRule>
  </conditionalFormatting>
  <conditionalFormatting sqref="P79">
    <cfRule type="colorScale" priority="2424">
      <colorScale>
        <cfvo type="min"/>
        <cfvo type="percentile" val="50"/>
        <cfvo type="max"/>
        <color rgb="FFF8696B"/>
        <color rgb="FFFFEB84"/>
        <color rgb="FF63BE7B"/>
      </colorScale>
    </cfRule>
  </conditionalFormatting>
  <conditionalFormatting sqref="P77">
    <cfRule type="colorScale" priority="2422">
      <colorScale>
        <cfvo type="min"/>
        <cfvo type="percentile" val="50"/>
        <cfvo type="max"/>
        <color rgb="FFF8696B"/>
        <color rgb="FFFFEB84"/>
        <color rgb="FF63BE7B"/>
      </colorScale>
    </cfRule>
  </conditionalFormatting>
  <conditionalFormatting sqref="P77">
    <cfRule type="colorScale" priority="2421">
      <colorScale>
        <cfvo type="min"/>
        <cfvo type="percentile" val="50"/>
        <cfvo type="max"/>
        <color rgb="FFF8696B"/>
        <color rgb="FFFFEB84"/>
        <color rgb="FF63BE7B"/>
      </colorScale>
    </cfRule>
  </conditionalFormatting>
  <conditionalFormatting sqref="P78">
    <cfRule type="colorScale" priority="2420">
      <colorScale>
        <cfvo type="min"/>
        <cfvo type="percentile" val="50"/>
        <cfvo type="max"/>
        <color rgb="FFF8696B"/>
        <color rgb="FFFFEB84"/>
        <color rgb="FF63BE7B"/>
      </colorScale>
    </cfRule>
  </conditionalFormatting>
  <conditionalFormatting sqref="P79">
    <cfRule type="colorScale" priority="2418">
      <colorScale>
        <cfvo type="min"/>
        <cfvo type="percentile" val="50"/>
        <cfvo type="max"/>
        <color rgb="FFF8696B"/>
        <color rgb="FFFFEB84"/>
        <color rgb="FF63BE7B"/>
      </colorScale>
    </cfRule>
  </conditionalFormatting>
  <conditionalFormatting sqref="P79">
    <cfRule type="colorScale" priority="2417">
      <colorScale>
        <cfvo type="min"/>
        <cfvo type="percentile" val="50"/>
        <cfvo type="max"/>
        <color rgb="FFF8696B"/>
        <color rgb="FFFFEB84"/>
        <color rgb="FF63BE7B"/>
      </colorScale>
    </cfRule>
  </conditionalFormatting>
  <conditionalFormatting sqref="P78">
    <cfRule type="colorScale" priority="2416">
      <colorScale>
        <cfvo type="min"/>
        <cfvo type="percentile" val="50"/>
        <cfvo type="max"/>
        <color rgb="FFF8696B"/>
        <color rgb="FFFFEB84"/>
        <color rgb="FF63BE7B"/>
      </colorScale>
    </cfRule>
  </conditionalFormatting>
  <conditionalFormatting sqref="P77">
    <cfRule type="colorScale" priority="2414">
      <colorScale>
        <cfvo type="min"/>
        <cfvo type="percentile" val="50"/>
        <cfvo type="max"/>
        <color rgb="FFF8696B"/>
        <color rgb="FFFFEB84"/>
        <color rgb="FF63BE7B"/>
      </colorScale>
    </cfRule>
  </conditionalFormatting>
  <conditionalFormatting sqref="P78">
    <cfRule type="colorScale" priority="2413">
      <colorScale>
        <cfvo type="min"/>
        <cfvo type="percentile" val="50"/>
        <cfvo type="max"/>
        <color rgb="FFF8696B"/>
        <color rgb="FFFFEB84"/>
        <color rgb="FF63BE7B"/>
      </colorScale>
    </cfRule>
  </conditionalFormatting>
  <conditionalFormatting sqref="P79">
    <cfRule type="colorScale" priority="2411">
      <colorScale>
        <cfvo type="min"/>
        <cfvo type="percentile" val="50"/>
        <cfvo type="max"/>
        <color rgb="FFF8696B"/>
        <color rgb="FFFFEB84"/>
        <color rgb="FF63BE7B"/>
      </colorScale>
    </cfRule>
  </conditionalFormatting>
  <conditionalFormatting sqref="P77">
    <cfRule type="colorScale" priority="2408">
      <colorScale>
        <cfvo type="min"/>
        <cfvo type="percentile" val="50"/>
        <cfvo type="max"/>
        <color rgb="FFF8696B"/>
        <color rgb="FFFFEB84"/>
        <color rgb="FF63BE7B"/>
      </colorScale>
    </cfRule>
  </conditionalFormatting>
  <conditionalFormatting sqref="P78">
    <cfRule type="colorScale" priority="2407">
      <colorScale>
        <cfvo type="min"/>
        <cfvo type="percentile" val="50"/>
        <cfvo type="max"/>
        <color rgb="FFF8696B"/>
        <color rgb="FFFFEB84"/>
        <color rgb="FF63BE7B"/>
      </colorScale>
    </cfRule>
  </conditionalFormatting>
  <conditionalFormatting sqref="P79">
    <cfRule type="colorScale" priority="2405">
      <colorScale>
        <cfvo type="min"/>
        <cfvo type="percentile" val="50"/>
        <cfvo type="max"/>
        <color rgb="FFF8696B"/>
        <color rgb="FFFFEB84"/>
        <color rgb="FF63BE7B"/>
      </colorScale>
    </cfRule>
  </conditionalFormatting>
  <conditionalFormatting sqref="P79">
    <cfRule type="colorScale" priority="2404">
      <colorScale>
        <cfvo type="min"/>
        <cfvo type="percentile" val="50"/>
        <cfvo type="max"/>
        <color rgb="FFF8696B"/>
        <color rgb="FFFFEB84"/>
        <color rgb="FF63BE7B"/>
      </colorScale>
    </cfRule>
  </conditionalFormatting>
  <conditionalFormatting sqref="P82">
    <cfRule type="colorScale" priority="2403">
      <colorScale>
        <cfvo type="min"/>
        <cfvo type="percentile" val="50"/>
        <cfvo type="max"/>
        <color rgb="FFF8696B"/>
        <color rgb="FFFFEB84"/>
        <color rgb="FF63BE7B"/>
      </colorScale>
    </cfRule>
  </conditionalFormatting>
  <conditionalFormatting sqref="P80">
    <cfRule type="colorScale" priority="2402">
      <colorScale>
        <cfvo type="min"/>
        <cfvo type="percentile" val="50"/>
        <cfvo type="max"/>
        <color rgb="FFF8696B"/>
        <color rgb="FFFFEB84"/>
        <color rgb="FF63BE7B"/>
      </colorScale>
    </cfRule>
  </conditionalFormatting>
  <conditionalFormatting sqref="P81">
    <cfRule type="colorScale" priority="2401">
      <colorScale>
        <cfvo type="min"/>
        <cfvo type="percentile" val="50"/>
        <cfvo type="max"/>
        <color rgb="FFF8696B"/>
        <color rgb="FFFFEB84"/>
        <color rgb="FF63BE7B"/>
      </colorScale>
    </cfRule>
  </conditionalFormatting>
  <conditionalFormatting sqref="P82">
    <cfRule type="colorScale" priority="2400">
      <colorScale>
        <cfvo type="min"/>
        <cfvo type="percentile" val="50"/>
        <cfvo type="max"/>
        <color rgb="FFF8696B"/>
        <color rgb="FFFFEB84"/>
        <color rgb="FF63BE7B"/>
      </colorScale>
    </cfRule>
  </conditionalFormatting>
  <conditionalFormatting sqref="P82">
    <cfRule type="colorScale" priority="2399">
      <colorScale>
        <cfvo type="min"/>
        <cfvo type="percentile" val="50"/>
        <cfvo type="max"/>
        <color rgb="FFF8696B"/>
        <color rgb="FFFFEB84"/>
        <color rgb="FF63BE7B"/>
      </colorScale>
    </cfRule>
  </conditionalFormatting>
  <conditionalFormatting sqref="P82">
    <cfRule type="colorScale" priority="2398">
      <colorScale>
        <cfvo type="min"/>
        <cfvo type="percentile" val="50"/>
        <cfvo type="max"/>
        <color rgb="FFF8696B"/>
        <color rgb="FFFFEB84"/>
        <color rgb="FF63BE7B"/>
      </colorScale>
    </cfRule>
  </conditionalFormatting>
  <conditionalFormatting sqref="P83">
    <cfRule type="colorScale" priority="2396">
      <colorScale>
        <cfvo type="min"/>
        <cfvo type="percentile" val="50"/>
        <cfvo type="max"/>
        <color rgb="FFF8696B"/>
        <color rgb="FFFFEB84"/>
        <color rgb="FF63BE7B"/>
      </colorScale>
    </cfRule>
  </conditionalFormatting>
  <conditionalFormatting sqref="P81">
    <cfRule type="colorScale" priority="2395">
      <colorScale>
        <cfvo type="min"/>
        <cfvo type="percentile" val="50"/>
        <cfvo type="max"/>
        <color rgb="FFF8696B"/>
        <color rgb="FFFFEB84"/>
        <color rgb="FF63BE7B"/>
      </colorScale>
    </cfRule>
  </conditionalFormatting>
  <conditionalFormatting sqref="P80">
    <cfRule type="colorScale" priority="2394">
      <colorScale>
        <cfvo type="min"/>
        <cfvo type="percentile" val="50"/>
        <cfvo type="max"/>
        <color rgb="FFF8696B"/>
        <color rgb="FFFFEB84"/>
        <color rgb="FF63BE7B"/>
      </colorScale>
    </cfRule>
  </conditionalFormatting>
  <conditionalFormatting sqref="P81">
    <cfRule type="colorScale" priority="2393">
      <colorScale>
        <cfvo type="min"/>
        <cfvo type="percentile" val="50"/>
        <cfvo type="max"/>
        <color rgb="FFF8696B"/>
        <color rgb="FFFFEB84"/>
        <color rgb="FF63BE7B"/>
      </colorScale>
    </cfRule>
  </conditionalFormatting>
  <conditionalFormatting sqref="P82">
    <cfRule type="colorScale" priority="2391">
      <colorScale>
        <cfvo type="min"/>
        <cfvo type="percentile" val="50"/>
        <cfvo type="max"/>
        <color rgb="FFF8696B"/>
        <color rgb="FFFFEB84"/>
        <color rgb="FF63BE7B"/>
      </colorScale>
    </cfRule>
  </conditionalFormatting>
  <conditionalFormatting sqref="P83">
    <cfRule type="colorScale" priority="2388">
      <colorScale>
        <cfvo type="min"/>
        <cfvo type="percentile" val="50"/>
        <cfvo type="max"/>
        <color rgb="FFF8696B"/>
        <color rgb="FFFFEB84"/>
        <color rgb="FF63BE7B"/>
      </colorScale>
    </cfRule>
  </conditionalFormatting>
  <conditionalFormatting sqref="P82">
    <cfRule type="colorScale" priority="2387">
      <colorScale>
        <cfvo type="min"/>
        <cfvo type="percentile" val="50"/>
        <cfvo type="max"/>
        <color rgb="FFF8696B"/>
        <color rgb="FFFFEB84"/>
        <color rgb="FF63BE7B"/>
      </colorScale>
    </cfRule>
  </conditionalFormatting>
  <conditionalFormatting sqref="P83">
    <cfRule type="colorScale" priority="2385">
      <colorScale>
        <cfvo type="min"/>
        <cfvo type="percentile" val="50"/>
        <cfvo type="max"/>
        <color rgb="FFF8696B"/>
        <color rgb="FFFFEB84"/>
        <color rgb="FF63BE7B"/>
      </colorScale>
    </cfRule>
  </conditionalFormatting>
  <conditionalFormatting sqref="P80">
    <cfRule type="colorScale" priority="2384">
      <colorScale>
        <cfvo type="min"/>
        <cfvo type="percentile" val="50"/>
        <cfvo type="max"/>
        <color rgb="FFF8696B"/>
        <color rgb="FFFFEB84"/>
        <color rgb="FF63BE7B"/>
      </colorScale>
    </cfRule>
  </conditionalFormatting>
  <conditionalFormatting sqref="P81">
    <cfRule type="colorScale" priority="2382">
      <colorScale>
        <cfvo type="min"/>
        <cfvo type="percentile" val="50"/>
        <cfvo type="max"/>
        <color rgb="FFF8696B"/>
        <color rgb="FFFFEB84"/>
        <color rgb="FF63BE7B"/>
      </colorScale>
    </cfRule>
  </conditionalFormatting>
  <conditionalFormatting sqref="P82">
    <cfRule type="colorScale" priority="2381">
      <colorScale>
        <cfvo type="min"/>
        <cfvo type="percentile" val="50"/>
        <cfvo type="max"/>
        <color rgb="FFF8696B"/>
        <color rgb="FFFFEB84"/>
        <color rgb="FF63BE7B"/>
      </colorScale>
    </cfRule>
  </conditionalFormatting>
  <conditionalFormatting sqref="P83">
    <cfRule type="colorScale" priority="2379">
      <colorScale>
        <cfvo type="min"/>
        <cfvo type="percentile" val="50"/>
        <cfvo type="max"/>
        <color rgb="FFF8696B"/>
        <color rgb="FFFFEB84"/>
        <color rgb="FF63BE7B"/>
      </colorScale>
    </cfRule>
  </conditionalFormatting>
  <conditionalFormatting sqref="P83">
    <cfRule type="colorScale" priority="2378">
      <colorScale>
        <cfvo type="min"/>
        <cfvo type="percentile" val="50"/>
        <cfvo type="max"/>
        <color rgb="FFF8696B"/>
        <color rgb="FFFFEB84"/>
        <color rgb="FF63BE7B"/>
      </colorScale>
    </cfRule>
  </conditionalFormatting>
  <conditionalFormatting sqref="P81">
    <cfRule type="colorScale" priority="2377">
      <colorScale>
        <cfvo type="min"/>
        <cfvo type="percentile" val="50"/>
        <cfvo type="max"/>
        <color rgb="FFF8696B"/>
        <color rgb="FFFFEB84"/>
        <color rgb="FF63BE7B"/>
      </colorScale>
    </cfRule>
  </conditionalFormatting>
  <conditionalFormatting sqref="P83">
    <cfRule type="colorScale" priority="2376">
      <colorScale>
        <cfvo type="min"/>
        <cfvo type="percentile" val="50"/>
        <cfvo type="max"/>
        <color rgb="FFF8696B"/>
        <color rgb="FFFFEB84"/>
        <color rgb="FF63BE7B"/>
      </colorScale>
    </cfRule>
  </conditionalFormatting>
  <conditionalFormatting sqref="P81">
    <cfRule type="colorScale" priority="2374">
      <colorScale>
        <cfvo type="min"/>
        <cfvo type="percentile" val="50"/>
        <cfvo type="max"/>
        <color rgb="FFF8696B"/>
        <color rgb="FFFFEB84"/>
        <color rgb="FF63BE7B"/>
      </colorScale>
    </cfRule>
  </conditionalFormatting>
  <conditionalFormatting sqref="P81">
    <cfRule type="colorScale" priority="2373">
      <colorScale>
        <cfvo type="min"/>
        <cfvo type="percentile" val="50"/>
        <cfvo type="max"/>
        <color rgb="FFF8696B"/>
        <color rgb="FFFFEB84"/>
        <color rgb="FF63BE7B"/>
      </colorScale>
    </cfRule>
  </conditionalFormatting>
  <conditionalFormatting sqref="P82">
    <cfRule type="colorScale" priority="2372">
      <colorScale>
        <cfvo type="min"/>
        <cfvo type="percentile" val="50"/>
        <cfvo type="max"/>
        <color rgb="FFF8696B"/>
        <color rgb="FFFFEB84"/>
        <color rgb="FF63BE7B"/>
      </colorScale>
    </cfRule>
  </conditionalFormatting>
  <conditionalFormatting sqref="P83">
    <cfRule type="colorScale" priority="2370">
      <colorScale>
        <cfvo type="min"/>
        <cfvo type="percentile" val="50"/>
        <cfvo type="max"/>
        <color rgb="FFF8696B"/>
        <color rgb="FFFFEB84"/>
        <color rgb="FF63BE7B"/>
      </colorScale>
    </cfRule>
  </conditionalFormatting>
  <conditionalFormatting sqref="P83">
    <cfRule type="colorScale" priority="2369">
      <colorScale>
        <cfvo type="min"/>
        <cfvo type="percentile" val="50"/>
        <cfvo type="max"/>
        <color rgb="FFF8696B"/>
        <color rgb="FFFFEB84"/>
        <color rgb="FF63BE7B"/>
      </colorScale>
    </cfRule>
  </conditionalFormatting>
  <conditionalFormatting sqref="P82">
    <cfRule type="colorScale" priority="2368">
      <colorScale>
        <cfvo type="min"/>
        <cfvo type="percentile" val="50"/>
        <cfvo type="max"/>
        <color rgb="FFF8696B"/>
        <color rgb="FFFFEB84"/>
        <color rgb="FF63BE7B"/>
      </colorScale>
    </cfRule>
  </conditionalFormatting>
  <conditionalFormatting sqref="P81">
    <cfRule type="colorScale" priority="2366">
      <colorScale>
        <cfvo type="min"/>
        <cfvo type="percentile" val="50"/>
        <cfvo type="max"/>
        <color rgb="FFF8696B"/>
        <color rgb="FFFFEB84"/>
        <color rgb="FF63BE7B"/>
      </colorScale>
    </cfRule>
  </conditionalFormatting>
  <conditionalFormatting sqref="P82">
    <cfRule type="colorScale" priority="2365">
      <colorScale>
        <cfvo type="min"/>
        <cfvo type="percentile" val="50"/>
        <cfvo type="max"/>
        <color rgb="FFF8696B"/>
        <color rgb="FFFFEB84"/>
        <color rgb="FF63BE7B"/>
      </colorScale>
    </cfRule>
  </conditionalFormatting>
  <conditionalFormatting sqref="P83">
    <cfRule type="colorScale" priority="2363">
      <colorScale>
        <cfvo type="min"/>
        <cfvo type="percentile" val="50"/>
        <cfvo type="max"/>
        <color rgb="FFF8696B"/>
        <color rgb="FFFFEB84"/>
        <color rgb="FF63BE7B"/>
      </colorScale>
    </cfRule>
  </conditionalFormatting>
  <conditionalFormatting sqref="P81">
    <cfRule type="colorScale" priority="2360">
      <colorScale>
        <cfvo type="min"/>
        <cfvo type="percentile" val="50"/>
        <cfvo type="max"/>
        <color rgb="FFF8696B"/>
        <color rgb="FFFFEB84"/>
        <color rgb="FF63BE7B"/>
      </colorScale>
    </cfRule>
  </conditionalFormatting>
  <conditionalFormatting sqref="P82">
    <cfRule type="colorScale" priority="2359">
      <colorScale>
        <cfvo type="min"/>
        <cfvo type="percentile" val="50"/>
        <cfvo type="max"/>
        <color rgb="FFF8696B"/>
        <color rgb="FFFFEB84"/>
        <color rgb="FF63BE7B"/>
      </colorScale>
    </cfRule>
  </conditionalFormatting>
  <conditionalFormatting sqref="P83">
    <cfRule type="colorScale" priority="2357">
      <colorScale>
        <cfvo type="min"/>
        <cfvo type="percentile" val="50"/>
        <cfvo type="max"/>
        <color rgb="FFF8696B"/>
        <color rgb="FFFFEB84"/>
        <color rgb="FF63BE7B"/>
      </colorScale>
    </cfRule>
  </conditionalFormatting>
  <conditionalFormatting sqref="P83">
    <cfRule type="colorScale" priority="2356">
      <colorScale>
        <cfvo type="min"/>
        <cfvo type="percentile" val="50"/>
        <cfvo type="max"/>
        <color rgb="FFF8696B"/>
        <color rgb="FFFFEB84"/>
        <color rgb="FF63BE7B"/>
      </colorScale>
    </cfRule>
  </conditionalFormatting>
  <conditionalFormatting sqref="P84">
    <cfRule type="colorScale" priority="2355">
      <colorScale>
        <cfvo type="min"/>
        <cfvo type="percentile" val="50"/>
        <cfvo type="max"/>
        <color rgb="FFF8696B"/>
        <color rgb="FFFFEB84"/>
        <color rgb="FF63BE7B"/>
      </colorScale>
    </cfRule>
  </conditionalFormatting>
  <conditionalFormatting sqref="P89">
    <cfRule type="colorScale" priority="2353">
      <colorScale>
        <cfvo type="min"/>
        <cfvo type="percentile" val="50"/>
        <cfvo type="max"/>
        <color rgb="FFF8696B"/>
        <color rgb="FFFFEB84"/>
        <color rgb="FF63BE7B"/>
      </colorScale>
    </cfRule>
  </conditionalFormatting>
  <conditionalFormatting sqref="P91">
    <cfRule type="colorScale" priority="2352">
      <colorScale>
        <cfvo type="min"/>
        <cfvo type="percentile" val="50"/>
        <cfvo type="max"/>
        <color rgb="FFF8696B"/>
        <color rgb="FFFFEB84"/>
        <color rgb="FF63BE7B"/>
      </colorScale>
    </cfRule>
  </conditionalFormatting>
  <conditionalFormatting sqref="P94">
    <cfRule type="colorScale" priority="2351">
      <colorScale>
        <cfvo type="min"/>
        <cfvo type="percentile" val="50"/>
        <cfvo type="max"/>
        <color rgb="FFF8696B"/>
        <color rgb="FFFFEB84"/>
        <color rgb="FF63BE7B"/>
      </colorScale>
    </cfRule>
  </conditionalFormatting>
  <conditionalFormatting sqref="P86">
    <cfRule type="colorScale" priority="2349">
      <colorScale>
        <cfvo type="min"/>
        <cfvo type="percentile" val="50"/>
        <cfvo type="max"/>
        <color rgb="FFF8696B"/>
        <color rgb="FFFFEB84"/>
        <color rgb="FF63BE7B"/>
      </colorScale>
    </cfRule>
  </conditionalFormatting>
  <conditionalFormatting sqref="P87">
    <cfRule type="colorScale" priority="2347">
      <colorScale>
        <cfvo type="min"/>
        <cfvo type="percentile" val="50"/>
        <cfvo type="max"/>
        <color rgb="FFF8696B"/>
        <color rgb="FFFFEB84"/>
        <color rgb="FF63BE7B"/>
      </colorScale>
    </cfRule>
  </conditionalFormatting>
  <conditionalFormatting sqref="P89">
    <cfRule type="colorScale" priority="2345">
      <colorScale>
        <cfvo type="min"/>
        <cfvo type="percentile" val="50"/>
        <cfvo type="max"/>
        <color rgb="FFF8696B"/>
        <color rgb="FFFFEB84"/>
        <color rgb="FF63BE7B"/>
      </colorScale>
    </cfRule>
  </conditionalFormatting>
  <conditionalFormatting sqref="P89">
    <cfRule type="colorScale" priority="2344">
      <colorScale>
        <cfvo type="min"/>
        <cfvo type="percentile" val="50"/>
        <cfvo type="max"/>
        <color rgb="FFF8696B"/>
        <color rgb="FFFFEB84"/>
        <color rgb="FF63BE7B"/>
      </colorScale>
    </cfRule>
  </conditionalFormatting>
  <conditionalFormatting sqref="P90">
    <cfRule type="colorScale" priority="2343">
      <colorScale>
        <cfvo type="min"/>
        <cfvo type="percentile" val="50"/>
        <cfvo type="max"/>
        <color rgb="FFF8696B"/>
        <color rgb="FFFFEB84"/>
        <color rgb="FF63BE7B"/>
      </colorScale>
    </cfRule>
  </conditionalFormatting>
  <conditionalFormatting sqref="P91">
    <cfRule type="colorScale" priority="2341">
      <colorScale>
        <cfvo type="min"/>
        <cfvo type="percentile" val="50"/>
        <cfvo type="max"/>
        <color rgb="FFF8696B"/>
        <color rgb="FFFFEB84"/>
        <color rgb="FF63BE7B"/>
      </colorScale>
    </cfRule>
  </conditionalFormatting>
  <conditionalFormatting sqref="P91">
    <cfRule type="colorScale" priority="2340">
      <colorScale>
        <cfvo type="min"/>
        <cfvo type="percentile" val="50"/>
        <cfvo type="max"/>
        <color rgb="FFF8696B"/>
        <color rgb="FFFFEB84"/>
        <color rgb="FF63BE7B"/>
      </colorScale>
    </cfRule>
  </conditionalFormatting>
  <conditionalFormatting sqref="P92">
    <cfRule type="colorScale" priority="2339">
      <colorScale>
        <cfvo type="min"/>
        <cfvo type="percentile" val="50"/>
        <cfvo type="max"/>
        <color rgb="FFF8696B"/>
        <color rgb="FFFFEB84"/>
        <color rgb="FF63BE7B"/>
      </colorScale>
    </cfRule>
  </conditionalFormatting>
  <conditionalFormatting sqref="P93">
    <cfRule type="colorScale" priority="2338">
      <colorScale>
        <cfvo type="min"/>
        <cfvo type="percentile" val="50"/>
        <cfvo type="max"/>
        <color rgb="FFF8696B"/>
        <color rgb="FFFFEB84"/>
        <color rgb="FF63BE7B"/>
      </colorScale>
    </cfRule>
  </conditionalFormatting>
  <conditionalFormatting sqref="P94">
    <cfRule type="colorScale" priority="2337">
      <colorScale>
        <cfvo type="min"/>
        <cfvo type="percentile" val="50"/>
        <cfvo type="max"/>
        <color rgb="FFF8696B"/>
        <color rgb="FFFFEB84"/>
        <color rgb="FF63BE7B"/>
      </colorScale>
    </cfRule>
  </conditionalFormatting>
  <conditionalFormatting sqref="P94">
    <cfRule type="colorScale" priority="2336">
      <colorScale>
        <cfvo type="min"/>
        <cfvo type="percentile" val="50"/>
        <cfvo type="max"/>
        <color rgb="FFF8696B"/>
        <color rgb="FFFFEB84"/>
        <color rgb="FF63BE7B"/>
      </colorScale>
    </cfRule>
  </conditionalFormatting>
  <conditionalFormatting sqref="P94">
    <cfRule type="colorScale" priority="2335">
      <colorScale>
        <cfvo type="min"/>
        <cfvo type="percentile" val="50"/>
        <cfvo type="max"/>
        <color rgb="FFF8696B"/>
        <color rgb="FFFFEB84"/>
        <color rgb="FF63BE7B"/>
      </colorScale>
    </cfRule>
  </conditionalFormatting>
  <conditionalFormatting sqref="P95">
    <cfRule type="colorScale" priority="2333">
      <colorScale>
        <cfvo type="min"/>
        <cfvo type="percentile" val="50"/>
        <cfvo type="max"/>
        <color rgb="FFF8696B"/>
        <color rgb="FFFFEB84"/>
        <color rgb="FF63BE7B"/>
      </colorScale>
    </cfRule>
  </conditionalFormatting>
  <conditionalFormatting sqref="P87">
    <cfRule type="colorScale" priority="2332">
      <colorScale>
        <cfvo type="min"/>
        <cfvo type="percentile" val="50"/>
        <cfvo type="max"/>
        <color rgb="FFF8696B"/>
        <color rgb="FFFFEB84"/>
        <color rgb="FF63BE7B"/>
      </colorScale>
    </cfRule>
  </conditionalFormatting>
  <conditionalFormatting sqref="P90">
    <cfRule type="colorScale" priority="2331">
      <colorScale>
        <cfvo type="min"/>
        <cfvo type="percentile" val="50"/>
        <cfvo type="max"/>
        <color rgb="FFF8696B"/>
        <color rgb="FFFFEB84"/>
        <color rgb="FF63BE7B"/>
      </colorScale>
    </cfRule>
  </conditionalFormatting>
  <conditionalFormatting sqref="P89">
    <cfRule type="colorScale" priority="2329">
      <colorScale>
        <cfvo type="min"/>
        <cfvo type="percentile" val="50"/>
        <cfvo type="max"/>
        <color rgb="FFF8696B"/>
        <color rgb="FFFFEB84"/>
        <color rgb="FF63BE7B"/>
      </colorScale>
    </cfRule>
  </conditionalFormatting>
  <conditionalFormatting sqref="P90">
    <cfRule type="colorScale" priority="2328">
      <colorScale>
        <cfvo type="min"/>
        <cfvo type="percentile" val="50"/>
        <cfvo type="max"/>
        <color rgb="FFF8696B"/>
        <color rgb="FFFFEB84"/>
        <color rgb="FF63BE7B"/>
      </colorScale>
    </cfRule>
  </conditionalFormatting>
  <conditionalFormatting sqref="P93">
    <cfRule type="colorScale" priority="2326">
      <colorScale>
        <cfvo type="min"/>
        <cfvo type="percentile" val="50"/>
        <cfvo type="max"/>
        <color rgb="FFF8696B"/>
        <color rgb="FFFFEB84"/>
        <color rgb="FF63BE7B"/>
      </colorScale>
    </cfRule>
  </conditionalFormatting>
  <conditionalFormatting sqref="P91">
    <cfRule type="colorScale" priority="2325">
      <colorScale>
        <cfvo type="min"/>
        <cfvo type="percentile" val="50"/>
        <cfvo type="max"/>
        <color rgb="FFF8696B"/>
        <color rgb="FFFFEB84"/>
        <color rgb="FF63BE7B"/>
      </colorScale>
    </cfRule>
  </conditionalFormatting>
  <conditionalFormatting sqref="P92">
    <cfRule type="colorScale" priority="2324">
      <colorScale>
        <cfvo type="min"/>
        <cfvo type="percentile" val="50"/>
        <cfvo type="max"/>
        <color rgb="FFF8696B"/>
        <color rgb="FFFFEB84"/>
        <color rgb="FF63BE7B"/>
      </colorScale>
    </cfRule>
  </conditionalFormatting>
  <conditionalFormatting sqref="P93">
    <cfRule type="colorScale" priority="2323">
      <colorScale>
        <cfvo type="min"/>
        <cfvo type="percentile" val="50"/>
        <cfvo type="max"/>
        <color rgb="FFF8696B"/>
        <color rgb="FFFFEB84"/>
        <color rgb="FF63BE7B"/>
      </colorScale>
    </cfRule>
  </conditionalFormatting>
  <conditionalFormatting sqref="P94">
    <cfRule type="colorScale" priority="2321">
      <colorScale>
        <cfvo type="min"/>
        <cfvo type="percentile" val="50"/>
        <cfvo type="max"/>
        <color rgb="FFF8696B"/>
        <color rgb="FFFFEB84"/>
        <color rgb="FF63BE7B"/>
      </colorScale>
    </cfRule>
  </conditionalFormatting>
  <conditionalFormatting sqref="P95">
    <cfRule type="colorScale" priority="2318">
      <colorScale>
        <cfvo type="min"/>
        <cfvo type="percentile" val="50"/>
        <cfvo type="max"/>
        <color rgb="FFF8696B"/>
        <color rgb="FFFFEB84"/>
        <color rgb="FF63BE7B"/>
      </colorScale>
    </cfRule>
  </conditionalFormatting>
  <conditionalFormatting sqref="P94">
    <cfRule type="colorScale" priority="2317">
      <colorScale>
        <cfvo type="min"/>
        <cfvo type="percentile" val="50"/>
        <cfvo type="max"/>
        <color rgb="FFF8696B"/>
        <color rgb="FFFFEB84"/>
        <color rgb="FF63BE7B"/>
      </colorScale>
    </cfRule>
  </conditionalFormatting>
  <conditionalFormatting sqref="P95">
    <cfRule type="colorScale" priority="2315">
      <colorScale>
        <cfvo type="min"/>
        <cfvo type="percentile" val="50"/>
        <cfvo type="max"/>
        <color rgb="FFF8696B"/>
        <color rgb="FFFFEB84"/>
        <color rgb="FF63BE7B"/>
      </colorScale>
    </cfRule>
  </conditionalFormatting>
  <conditionalFormatting sqref="P89">
    <cfRule type="colorScale" priority="2312">
      <colorScale>
        <cfvo type="min"/>
        <cfvo type="percentile" val="50"/>
        <cfvo type="max"/>
        <color rgb="FFF8696B"/>
        <color rgb="FFFFEB84"/>
        <color rgb="FF63BE7B"/>
      </colorScale>
    </cfRule>
  </conditionalFormatting>
  <conditionalFormatting sqref="P90">
    <cfRule type="colorScale" priority="2311">
      <colorScale>
        <cfvo type="min"/>
        <cfvo type="percentile" val="50"/>
        <cfvo type="max"/>
        <color rgb="FFF8696B"/>
        <color rgb="FFFFEB84"/>
        <color rgb="FF63BE7B"/>
      </colorScale>
    </cfRule>
  </conditionalFormatting>
  <conditionalFormatting sqref="P91">
    <cfRule type="colorScale" priority="2309">
      <colorScale>
        <cfvo type="min"/>
        <cfvo type="percentile" val="50"/>
        <cfvo type="max"/>
        <color rgb="FFF8696B"/>
        <color rgb="FFFFEB84"/>
        <color rgb="FF63BE7B"/>
      </colorScale>
    </cfRule>
  </conditionalFormatting>
  <conditionalFormatting sqref="P91">
    <cfRule type="colorScale" priority="2308">
      <colorScale>
        <cfvo type="min"/>
        <cfvo type="percentile" val="50"/>
        <cfvo type="max"/>
        <color rgb="FFF8696B"/>
        <color rgb="FFFFEB84"/>
        <color rgb="FF63BE7B"/>
      </colorScale>
    </cfRule>
  </conditionalFormatting>
  <conditionalFormatting sqref="P85">
    <cfRule type="colorScale" priority="2307">
      <colorScale>
        <cfvo type="min"/>
        <cfvo type="percentile" val="50"/>
        <cfvo type="max"/>
        <color rgb="FFF8696B"/>
        <color rgb="FFFFEB84"/>
        <color rgb="FF63BE7B"/>
      </colorScale>
    </cfRule>
  </conditionalFormatting>
  <conditionalFormatting sqref="P87">
    <cfRule type="colorScale" priority="2306">
      <colorScale>
        <cfvo type="min"/>
        <cfvo type="percentile" val="50"/>
        <cfvo type="max"/>
        <color rgb="FFF8696B"/>
        <color rgb="FFFFEB84"/>
        <color rgb="FF63BE7B"/>
      </colorScale>
    </cfRule>
  </conditionalFormatting>
  <conditionalFormatting sqref="P85">
    <cfRule type="colorScale" priority="2304">
      <colorScale>
        <cfvo type="min"/>
        <cfvo type="percentile" val="50"/>
        <cfvo type="max"/>
        <color rgb="FFF8696B"/>
        <color rgb="FFFFEB84"/>
        <color rgb="FF63BE7B"/>
      </colorScale>
    </cfRule>
  </conditionalFormatting>
  <conditionalFormatting sqref="P85">
    <cfRule type="colorScale" priority="2303">
      <colorScale>
        <cfvo type="min"/>
        <cfvo type="percentile" val="50"/>
        <cfvo type="max"/>
        <color rgb="FFF8696B"/>
        <color rgb="FFFFEB84"/>
        <color rgb="FF63BE7B"/>
      </colorScale>
    </cfRule>
  </conditionalFormatting>
  <conditionalFormatting sqref="P86">
    <cfRule type="colorScale" priority="2302">
      <colorScale>
        <cfvo type="min"/>
        <cfvo type="percentile" val="50"/>
        <cfvo type="max"/>
        <color rgb="FFF8696B"/>
        <color rgb="FFFFEB84"/>
        <color rgb="FF63BE7B"/>
      </colorScale>
    </cfRule>
  </conditionalFormatting>
  <conditionalFormatting sqref="P87">
    <cfRule type="colorScale" priority="2300">
      <colorScale>
        <cfvo type="min"/>
        <cfvo type="percentile" val="50"/>
        <cfvo type="max"/>
        <color rgb="FFF8696B"/>
        <color rgb="FFFFEB84"/>
        <color rgb="FF63BE7B"/>
      </colorScale>
    </cfRule>
  </conditionalFormatting>
  <conditionalFormatting sqref="P87">
    <cfRule type="colorScale" priority="2299">
      <colorScale>
        <cfvo type="min"/>
        <cfvo type="percentile" val="50"/>
        <cfvo type="max"/>
        <color rgb="FFF8696B"/>
        <color rgb="FFFFEB84"/>
        <color rgb="FF63BE7B"/>
      </colorScale>
    </cfRule>
  </conditionalFormatting>
  <conditionalFormatting sqref="P86">
    <cfRule type="colorScale" priority="2298">
      <colorScale>
        <cfvo type="min"/>
        <cfvo type="percentile" val="50"/>
        <cfvo type="max"/>
        <color rgb="FFF8696B"/>
        <color rgb="FFFFEB84"/>
        <color rgb="FF63BE7B"/>
      </colorScale>
    </cfRule>
  </conditionalFormatting>
  <conditionalFormatting sqref="P85">
    <cfRule type="colorScale" priority="2296">
      <colorScale>
        <cfvo type="min"/>
        <cfvo type="percentile" val="50"/>
        <cfvo type="max"/>
        <color rgb="FFF8696B"/>
        <color rgb="FFFFEB84"/>
        <color rgb="FF63BE7B"/>
      </colorScale>
    </cfRule>
  </conditionalFormatting>
  <conditionalFormatting sqref="P86">
    <cfRule type="colorScale" priority="2295">
      <colorScale>
        <cfvo type="min"/>
        <cfvo type="percentile" val="50"/>
        <cfvo type="max"/>
        <color rgb="FFF8696B"/>
        <color rgb="FFFFEB84"/>
        <color rgb="FF63BE7B"/>
      </colorScale>
    </cfRule>
  </conditionalFormatting>
  <conditionalFormatting sqref="P87">
    <cfRule type="colorScale" priority="2293">
      <colorScale>
        <cfvo type="min"/>
        <cfvo type="percentile" val="50"/>
        <cfvo type="max"/>
        <color rgb="FFF8696B"/>
        <color rgb="FFFFEB84"/>
        <color rgb="FF63BE7B"/>
      </colorScale>
    </cfRule>
  </conditionalFormatting>
  <conditionalFormatting sqref="P85">
    <cfRule type="colorScale" priority="2290">
      <colorScale>
        <cfvo type="min"/>
        <cfvo type="percentile" val="50"/>
        <cfvo type="max"/>
        <color rgb="FFF8696B"/>
        <color rgb="FFFFEB84"/>
        <color rgb="FF63BE7B"/>
      </colorScale>
    </cfRule>
  </conditionalFormatting>
  <conditionalFormatting sqref="P86">
    <cfRule type="colorScale" priority="2289">
      <colorScale>
        <cfvo type="min"/>
        <cfvo type="percentile" val="50"/>
        <cfvo type="max"/>
        <color rgb="FFF8696B"/>
        <color rgb="FFFFEB84"/>
        <color rgb="FF63BE7B"/>
      </colorScale>
    </cfRule>
  </conditionalFormatting>
  <conditionalFormatting sqref="P87">
    <cfRule type="colorScale" priority="2287">
      <colorScale>
        <cfvo type="min"/>
        <cfvo type="percentile" val="50"/>
        <cfvo type="max"/>
        <color rgb="FFF8696B"/>
        <color rgb="FFFFEB84"/>
        <color rgb="FF63BE7B"/>
      </colorScale>
    </cfRule>
  </conditionalFormatting>
  <conditionalFormatting sqref="P87">
    <cfRule type="colorScale" priority="2286">
      <colorScale>
        <cfvo type="min"/>
        <cfvo type="percentile" val="50"/>
        <cfvo type="max"/>
        <color rgb="FFF8696B"/>
        <color rgb="FFFFEB84"/>
        <color rgb="FF63BE7B"/>
      </colorScale>
    </cfRule>
  </conditionalFormatting>
  <conditionalFormatting sqref="P92">
    <cfRule type="colorScale" priority="2285">
      <colorScale>
        <cfvo type="min"/>
        <cfvo type="percentile" val="50"/>
        <cfvo type="max"/>
        <color rgb="FFF8696B"/>
        <color rgb="FFFFEB84"/>
        <color rgb="FF63BE7B"/>
      </colorScale>
    </cfRule>
  </conditionalFormatting>
  <conditionalFormatting sqref="P93">
    <cfRule type="colorScale" priority="2283">
      <colorScale>
        <cfvo type="min"/>
        <cfvo type="percentile" val="50"/>
        <cfvo type="max"/>
        <color rgb="FFF8696B"/>
        <color rgb="FFFFEB84"/>
        <color rgb="FF63BE7B"/>
      </colorScale>
    </cfRule>
  </conditionalFormatting>
  <conditionalFormatting sqref="P94">
    <cfRule type="colorScale" priority="2282">
      <colorScale>
        <cfvo type="min"/>
        <cfvo type="percentile" val="50"/>
        <cfvo type="max"/>
        <color rgb="FFF8696B"/>
        <color rgb="FFFFEB84"/>
        <color rgb="FF63BE7B"/>
      </colorScale>
    </cfRule>
  </conditionalFormatting>
  <conditionalFormatting sqref="P95">
    <cfRule type="colorScale" priority="2280">
      <colorScale>
        <cfvo type="min"/>
        <cfvo type="percentile" val="50"/>
        <cfvo type="max"/>
        <color rgb="FFF8696B"/>
        <color rgb="FFFFEB84"/>
        <color rgb="FF63BE7B"/>
      </colorScale>
    </cfRule>
  </conditionalFormatting>
  <conditionalFormatting sqref="P95">
    <cfRule type="colorScale" priority="2279">
      <colorScale>
        <cfvo type="min"/>
        <cfvo type="percentile" val="50"/>
        <cfvo type="max"/>
        <color rgb="FFF8696B"/>
        <color rgb="FFFFEB84"/>
        <color rgb="FF63BE7B"/>
      </colorScale>
    </cfRule>
  </conditionalFormatting>
  <conditionalFormatting sqref="P93">
    <cfRule type="colorScale" priority="2278">
      <colorScale>
        <cfvo type="min"/>
        <cfvo type="percentile" val="50"/>
        <cfvo type="max"/>
        <color rgb="FFF8696B"/>
        <color rgb="FFFFEB84"/>
        <color rgb="FF63BE7B"/>
      </colorScale>
    </cfRule>
  </conditionalFormatting>
  <conditionalFormatting sqref="P95">
    <cfRule type="colorScale" priority="2277">
      <colorScale>
        <cfvo type="min"/>
        <cfvo type="percentile" val="50"/>
        <cfvo type="max"/>
        <color rgb="FFF8696B"/>
        <color rgb="FFFFEB84"/>
        <color rgb="FF63BE7B"/>
      </colorScale>
    </cfRule>
  </conditionalFormatting>
  <conditionalFormatting sqref="P93">
    <cfRule type="colorScale" priority="2275">
      <colorScale>
        <cfvo type="min"/>
        <cfvo type="percentile" val="50"/>
        <cfvo type="max"/>
        <color rgb="FFF8696B"/>
        <color rgb="FFFFEB84"/>
        <color rgb="FF63BE7B"/>
      </colorScale>
    </cfRule>
  </conditionalFormatting>
  <conditionalFormatting sqref="P93">
    <cfRule type="colorScale" priority="2274">
      <colorScale>
        <cfvo type="min"/>
        <cfvo type="percentile" val="50"/>
        <cfvo type="max"/>
        <color rgb="FFF8696B"/>
        <color rgb="FFFFEB84"/>
        <color rgb="FF63BE7B"/>
      </colorScale>
    </cfRule>
  </conditionalFormatting>
  <conditionalFormatting sqref="P94">
    <cfRule type="colorScale" priority="2273">
      <colorScale>
        <cfvo type="min"/>
        <cfvo type="percentile" val="50"/>
        <cfvo type="max"/>
        <color rgb="FFF8696B"/>
        <color rgb="FFFFEB84"/>
        <color rgb="FF63BE7B"/>
      </colorScale>
    </cfRule>
  </conditionalFormatting>
  <conditionalFormatting sqref="P95">
    <cfRule type="colorScale" priority="2271">
      <colorScale>
        <cfvo type="min"/>
        <cfvo type="percentile" val="50"/>
        <cfvo type="max"/>
        <color rgb="FFF8696B"/>
        <color rgb="FFFFEB84"/>
        <color rgb="FF63BE7B"/>
      </colorScale>
    </cfRule>
  </conditionalFormatting>
  <conditionalFormatting sqref="P95">
    <cfRule type="colorScale" priority="2270">
      <colorScale>
        <cfvo type="min"/>
        <cfvo type="percentile" val="50"/>
        <cfvo type="max"/>
        <color rgb="FFF8696B"/>
        <color rgb="FFFFEB84"/>
        <color rgb="FF63BE7B"/>
      </colorScale>
    </cfRule>
  </conditionalFormatting>
  <conditionalFormatting sqref="P94">
    <cfRule type="colorScale" priority="2269">
      <colorScale>
        <cfvo type="min"/>
        <cfvo type="percentile" val="50"/>
        <cfvo type="max"/>
        <color rgb="FFF8696B"/>
        <color rgb="FFFFEB84"/>
        <color rgb="FF63BE7B"/>
      </colorScale>
    </cfRule>
  </conditionalFormatting>
  <conditionalFormatting sqref="P93">
    <cfRule type="colorScale" priority="2267">
      <colorScale>
        <cfvo type="min"/>
        <cfvo type="percentile" val="50"/>
        <cfvo type="max"/>
        <color rgb="FFF8696B"/>
        <color rgb="FFFFEB84"/>
        <color rgb="FF63BE7B"/>
      </colorScale>
    </cfRule>
  </conditionalFormatting>
  <conditionalFormatting sqref="P94">
    <cfRule type="colorScale" priority="2266">
      <colorScale>
        <cfvo type="min"/>
        <cfvo type="percentile" val="50"/>
        <cfvo type="max"/>
        <color rgb="FFF8696B"/>
        <color rgb="FFFFEB84"/>
        <color rgb="FF63BE7B"/>
      </colorScale>
    </cfRule>
  </conditionalFormatting>
  <conditionalFormatting sqref="P95">
    <cfRule type="colorScale" priority="2264">
      <colorScale>
        <cfvo type="min"/>
        <cfvo type="percentile" val="50"/>
        <cfvo type="max"/>
        <color rgb="FFF8696B"/>
        <color rgb="FFFFEB84"/>
        <color rgb="FF63BE7B"/>
      </colorScale>
    </cfRule>
  </conditionalFormatting>
  <conditionalFormatting sqref="P93">
    <cfRule type="colorScale" priority="2261">
      <colorScale>
        <cfvo type="min"/>
        <cfvo type="percentile" val="50"/>
        <cfvo type="max"/>
        <color rgb="FFF8696B"/>
        <color rgb="FFFFEB84"/>
        <color rgb="FF63BE7B"/>
      </colorScale>
    </cfRule>
  </conditionalFormatting>
  <conditionalFormatting sqref="P94">
    <cfRule type="colorScale" priority="2260">
      <colorScale>
        <cfvo type="min"/>
        <cfvo type="percentile" val="50"/>
        <cfvo type="max"/>
        <color rgb="FFF8696B"/>
        <color rgb="FFFFEB84"/>
        <color rgb="FF63BE7B"/>
      </colorScale>
    </cfRule>
  </conditionalFormatting>
  <conditionalFormatting sqref="P95">
    <cfRule type="colorScale" priority="2258">
      <colorScale>
        <cfvo type="min"/>
        <cfvo type="percentile" val="50"/>
        <cfvo type="max"/>
        <color rgb="FFF8696B"/>
        <color rgb="FFFFEB84"/>
        <color rgb="FF63BE7B"/>
      </colorScale>
    </cfRule>
  </conditionalFormatting>
  <conditionalFormatting sqref="P95">
    <cfRule type="colorScale" priority="2257">
      <colorScale>
        <cfvo type="min"/>
        <cfvo type="percentile" val="50"/>
        <cfvo type="max"/>
        <color rgb="FFF8696B"/>
        <color rgb="FFFFEB84"/>
        <color rgb="FF63BE7B"/>
      </colorScale>
    </cfRule>
  </conditionalFormatting>
  <conditionalFormatting sqref="P52">
    <cfRule type="colorScale" priority="2256">
      <colorScale>
        <cfvo type="min"/>
        <cfvo type="percentile" val="50"/>
        <cfvo type="max"/>
        <color rgb="FFF8696B"/>
        <color rgb="FFFFEB84"/>
        <color rgb="FF63BE7B"/>
      </colorScale>
    </cfRule>
  </conditionalFormatting>
  <conditionalFormatting sqref="P52">
    <cfRule type="colorScale" priority="2253">
      <colorScale>
        <cfvo type="min"/>
        <cfvo type="percentile" val="50"/>
        <cfvo type="max"/>
        <color rgb="FFF8696B"/>
        <color rgb="FFFFEB84"/>
        <color rgb="FF63BE7B"/>
      </colorScale>
    </cfRule>
  </conditionalFormatting>
  <conditionalFormatting sqref="P52">
    <cfRule type="colorScale" priority="2252">
      <colorScale>
        <cfvo type="min"/>
        <cfvo type="percentile" val="50"/>
        <cfvo type="max"/>
        <color rgb="FFF8696B"/>
        <color rgb="FFFFEB84"/>
        <color rgb="FF63BE7B"/>
      </colorScale>
    </cfRule>
  </conditionalFormatting>
  <conditionalFormatting sqref="P52">
    <cfRule type="colorScale" priority="2251">
      <colorScale>
        <cfvo type="min"/>
        <cfvo type="percentile" val="50"/>
        <cfvo type="max"/>
        <color rgb="FFF8696B"/>
        <color rgb="FFFFEB84"/>
        <color rgb="FF63BE7B"/>
      </colorScale>
    </cfRule>
  </conditionalFormatting>
  <conditionalFormatting sqref="P53">
    <cfRule type="colorScale" priority="2250">
      <colorScale>
        <cfvo type="min"/>
        <cfvo type="percentile" val="50"/>
        <cfvo type="max"/>
        <color rgb="FFF8696B"/>
        <color rgb="FFFFEB84"/>
        <color rgb="FF63BE7B"/>
      </colorScale>
    </cfRule>
  </conditionalFormatting>
  <conditionalFormatting sqref="P54">
    <cfRule type="colorScale" priority="2249">
      <colorScale>
        <cfvo type="min"/>
        <cfvo type="percentile" val="50"/>
        <cfvo type="max"/>
        <color rgb="FFF8696B"/>
        <color rgb="FFFFEB84"/>
        <color rgb="FF63BE7B"/>
      </colorScale>
    </cfRule>
  </conditionalFormatting>
  <conditionalFormatting sqref="P55">
    <cfRule type="colorScale" priority="2245">
      <colorScale>
        <cfvo type="min"/>
        <cfvo type="percentile" val="50"/>
        <cfvo type="max"/>
        <color rgb="FFF8696B"/>
        <color rgb="FFFFEB84"/>
        <color rgb="FF63BE7B"/>
      </colorScale>
    </cfRule>
  </conditionalFormatting>
  <conditionalFormatting sqref="P52">
    <cfRule type="colorScale" priority="2244">
      <colorScale>
        <cfvo type="min"/>
        <cfvo type="percentile" val="50"/>
        <cfvo type="max"/>
        <color rgb="FFF8696B"/>
        <color rgb="FFFFEB84"/>
        <color rgb="FF63BE7B"/>
      </colorScale>
    </cfRule>
  </conditionalFormatting>
  <conditionalFormatting sqref="P52">
    <cfRule type="colorScale" priority="2243">
      <colorScale>
        <cfvo type="min"/>
        <cfvo type="percentile" val="50"/>
        <cfvo type="max"/>
        <color rgb="FFF8696B"/>
        <color rgb="FFFFEB84"/>
        <color rgb="FF63BE7B"/>
      </colorScale>
    </cfRule>
  </conditionalFormatting>
  <conditionalFormatting sqref="P52">
    <cfRule type="colorScale" priority="2242">
      <colorScale>
        <cfvo type="min"/>
        <cfvo type="percentile" val="50"/>
        <cfvo type="max"/>
        <color rgb="FFF8696B"/>
        <color rgb="FFFFEB84"/>
        <color rgb="FF63BE7B"/>
      </colorScale>
    </cfRule>
  </conditionalFormatting>
  <conditionalFormatting sqref="P54">
    <cfRule type="colorScale" priority="2241">
      <colorScale>
        <cfvo type="min"/>
        <cfvo type="percentile" val="50"/>
        <cfvo type="max"/>
        <color rgb="FFF8696B"/>
        <color rgb="FFFFEB84"/>
        <color rgb="FF63BE7B"/>
      </colorScale>
    </cfRule>
  </conditionalFormatting>
  <conditionalFormatting sqref="P53">
    <cfRule type="colorScale" priority="2240">
      <colorScale>
        <cfvo type="min"/>
        <cfvo type="percentile" val="50"/>
        <cfvo type="max"/>
        <color rgb="FFF8696B"/>
        <color rgb="FFFFEB84"/>
        <color rgb="FF63BE7B"/>
      </colorScale>
    </cfRule>
  </conditionalFormatting>
  <conditionalFormatting sqref="P54">
    <cfRule type="colorScale" priority="2239">
      <colorScale>
        <cfvo type="min"/>
        <cfvo type="percentile" val="50"/>
        <cfvo type="max"/>
        <color rgb="FFF8696B"/>
        <color rgb="FFFFEB84"/>
        <color rgb="FF63BE7B"/>
      </colorScale>
    </cfRule>
  </conditionalFormatting>
  <conditionalFormatting sqref="P54">
    <cfRule type="colorScale" priority="2238">
      <colorScale>
        <cfvo type="min"/>
        <cfvo type="percentile" val="50"/>
        <cfvo type="max"/>
        <color rgb="FFF8696B"/>
        <color rgb="FFFFEB84"/>
        <color rgb="FF63BE7B"/>
      </colorScale>
    </cfRule>
  </conditionalFormatting>
  <conditionalFormatting sqref="P55">
    <cfRule type="colorScale" priority="2236">
      <colorScale>
        <cfvo type="min"/>
        <cfvo type="percentile" val="50"/>
        <cfvo type="max"/>
        <color rgb="FFF8696B"/>
        <color rgb="FFFFEB84"/>
        <color rgb="FF63BE7B"/>
      </colorScale>
    </cfRule>
  </conditionalFormatting>
  <conditionalFormatting sqref="P53">
    <cfRule type="colorScale" priority="2235">
      <colorScale>
        <cfvo type="min"/>
        <cfvo type="percentile" val="50"/>
        <cfvo type="max"/>
        <color rgb="FFF8696B"/>
        <color rgb="FFFFEB84"/>
        <color rgb="FF63BE7B"/>
      </colorScale>
    </cfRule>
  </conditionalFormatting>
  <conditionalFormatting sqref="P55">
    <cfRule type="colorScale" priority="2234">
      <colorScale>
        <cfvo type="min"/>
        <cfvo type="percentile" val="50"/>
        <cfvo type="max"/>
        <color rgb="FFF8696B"/>
        <color rgb="FFFFEB84"/>
        <color rgb="FF63BE7B"/>
      </colorScale>
    </cfRule>
  </conditionalFormatting>
  <conditionalFormatting sqref="P54">
    <cfRule type="colorScale" priority="2233">
      <colorScale>
        <cfvo type="min"/>
        <cfvo type="percentile" val="50"/>
        <cfvo type="max"/>
        <color rgb="FFF8696B"/>
        <color rgb="FFFFEB84"/>
        <color rgb="FF63BE7B"/>
      </colorScale>
    </cfRule>
  </conditionalFormatting>
  <conditionalFormatting sqref="P55">
    <cfRule type="colorScale" priority="2231">
      <colorScale>
        <cfvo type="min"/>
        <cfvo type="percentile" val="50"/>
        <cfvo type="max"/>
        <color rgb="FFF8696B"/>
        <color rgb="FFFFEB84"/>
        <color rgb="FF63BE7B"/>
      </colorScale>
    </cfRule>
  </conditionalFormatting>
  <conditionalFormatting sqref="P54">
    <cfRule type="colorScale" priority="2230">
      <colorScale>
        <cfvo type="min"/>
        <cfvo type="percentile" val="50"/>
        <cfvo type="max"/>
        <color rgb="FFF8696B"/>
        <color rgb="FFFFEB84"/>
        <color rgb="FF63BE7B"/>
      </colorScale>
    </cfRule>
  </conditionalFormatting>
  <conditionalFormatting sqref="P52">
    <cfRule type="colorScale" priority="2229">
      <colorScale>
        <cfvo type="min"/>
        <cfvo type="percentile" val="50"/>
        <cfvo type="max"/>
        <color rgb="FFF8696B"/>
        <color rgb="FFFFEB84"/>
        <color rgb="FF63BE7B"/>
      </colorScale>
    </cfRule>
  </conditionalFormatting>
  <conditionalFormatting sqref="P53">
    <cfRule type="colorScale" priority="2228">
      <colorScale>
        <cfvo type="min"/>
        <cfvo type="percentile" val="50"/>
        <cfvo type="max"/>
        <color rgb="FFF8696B"/>
        <color rgb="FFFFEB84"/>
        <color rgb="FF63BE7B"/>
      </colorScale>
    </cfRule>
  </conditionalFormatting>
  <conditionalFormatting sqref="P54">
    <cfRule type="colorScale" priority="2227">
      <colorScale>
        <cfvo type="min"/>
        <cfvo type="percentile" val="50"/>
        <cfvo type="max"/>
        <color rgb="FFF8696B"/>
        <color rgb="FFFFEB84"/>
        <color rgb="FF63BE7B"/>
      </colorScale>
    </cfRule>
  </conditionalFormatting>
  <conditionalFormatting sqref="P54">
    <cfRule type="colorScale" priority="2226">
      <colorScale>
        <cfvo type="min"/>
        <cfvo type="percentile" val="50"/>
        <cfvo type="max"/>
        <color rgb="FFF8696B"/>
        <color rgb="FFFFEB84"/>
        <color rgb="FF63BE7B"/>
      </colorScale>
    </cfRule>
  </conditionalFormatting>
  <conditionalFormatting sqref="P54">
    <cfRule type="colorScale" priority="2225">
      <colorScale>
        <cfvo type="min"/>
        <cfvo type="percentile" val="50"/>
        <cfvo type="max"/>
        <color rgb="FFF8696B"/>
        <color rgb="FFFFEB84"/>
        <color rgb="FF63BE7B"/>
      </colorScale>
    </cfRule>
  </conditionalFormatting>
  <conditionalFormatting sqref="P55">
    <cfRule type="colorScale" priority="2223">
      <colorScale>
        <cfvo type="min"/>
        <cfvo type="percentile" val="50"/>
        <cfvo type="max"/>
        <color rgb="FFF8696B"/>
        <color rgb="FFFFEB84"/>
        <color rgb="FF63BE7B"/>
      </colorScale>
    </cfRule>
  </conditionalFormatting>
  <conditionalFormatting sqref="P53">
    <cfRule type="colorScale" priority="2222">
      <colorScale>
        <cfvo type="min"/>
        <cfvo type="percentile" val="50"/>
        <cfvo type="max"/>
        <color rgb="FFF8696B"/>
        <color rgb="FFFFEB84"/>
        <color rgb="FF63BE7B"/>
      </colorScale>
    </cfRule>
  </conditionalFormatting>
  <conditionalFormatting sqref="P52">
    <cfRule type="colorScale" priority="2221">
      <colorScale>
        <cfvo type="min"/>
        <cfvo type="percentile" val="50"/>
        <cfvo type="max"/>
        <color rgb="FFF8696B"/>
        <color rgb="FFFFEB84"/>
        <color rgb="FF63BE7B"/>
      </colorScale>
    </cfRule>
  </conditionalFormatting>
  <conditionalFormatting sqref="P53">
    <cfRule type="colorScale" priority="2220">
      <colorScale>
        <cfvo type="min"/>
        <cfvo type="percentile" val="50"/>
        <cfvo type="max"/>
        <color rgb="FFF8696B"/>
        <color rgb="FFFFEB84"/>
        <color rgb="FF63BE7B"/>
      </colorScale>
    </cfRule>
  </conditionalFormatting>
  <conditionalFormatting sqref="P54">
    <cfRule type="colorScale" priority="2218">
      <colorScale>
        <cfvo type="min"/>
        <cfvo type="percentile" val="50"/>
        <cfvo type="max"/>
        <color rgb="FFF8696B"/>
        <color rgb="FFFFEB84"/>
        <color rgb="FF63BE7B"/>
      </colorScale>
    </cfRule>
  </conditionalFormatting>
  <conditionalFormatting sqref="P55">
    <cfRule type="colorScale" priority="2215">
      <colorScale>
        <cfvo type="min"/>
        <cfvo type="percentile" val="50"/>
        <cfvo type="max"/>
        <color rgb="FFF8696B"/>
        <color rgb="FFFFEB84"/>
        <color rgb="FF63BE7B"/>
      </colorScale>
    </cfRule>
  </conditionalFormatting>
  <conditionalFormatting sqref="P54">
    <cfRule type="colorScale" priority="2214">
      <colorScale>
        <cfvo type="min"/>
        <cfvo type="percentile" val="50"/>
        <cfvo type="max"/>
        <color rgb="FFF8696B"/>
        <color rgb="FFFFEB84"/>
        <color rgb="FF63BE7B"/>
      </colorScale>
    </cfRule>
  </conditionalFormatting>
  <conditionalFormatting sqref="P55">
    <cfRule type="colorScale" priority="2212">
      <colorScale>
        <cfvo type="min"/>
        <cfvo type="percentile" val="50"/>
        <cfvo type="max"/>
        <color rgb="FFF8696B"/>
        <color rgb="FFFFEB84"/>
        <color rgb="FF63BE7B"/>
      </colorScale>
    </cfRule>
  </conditionalFormatting>
  <conditionalFormatting sqref="P52">
    <cfRule type="colorScale" priority="2211">
      <colorScale>
        <cfvo type="min"/>
        <cfvo type="percentile" val="50"/>
        <cfvo type="max"/>
        <color rgb="FFF8696B"/>
        <color rgb="FFFFEB84"/>
        <color rgb="FF63BE7B"/>
      </colorScale>
    </cfRule>
  </conditionalFormatting>
  <conditionalFormatting sqref="P53">
    <cfRule type="colorScale" priority="2209">
      <colorScale>
        <cfvo type="min"/>
        <cfvo type="percentile" val="50"/>
        <cfvo type="max"/>
        <color rgb="FFF8696B"/>
        <color rgb="FFFFEB84"/>
        <color rgb="FF63BE7B"/>
      </colorScale>
    </cfRule>
  </conditionalFormatting>
  <conditionalFormatting sqref="P54">
    <cfRule type="colorScale" priority="2208">
      <colorScale>
        <cfvo type="min"/>
        <cfvo type="percentile" val="50"/>
        <cfvo type="max"/>
        <color rgb="FFF8696B"/>
        <color rgb="FFFFEB84"/>
        <color rgb="FF63BE7B"/>
      </colorScale>
    </cfRule>
  </conditionalFormatting>
  <conditionalFormatting sqref="P55">
    <cfRule type="colorScale" priority="2206">
      <colorScale>
        <cfvo type="min"/>
        <cfvo type="percentile" val="50"/>
        <cfvo type="max"/>
        <color rgb="FFF8696B"/>
        <color rgb="FFFFEB84"/>
        <color rgb="FF63BE7B"/>
      </colorScale>
    </cfRule>
  </conditionalFormatting>
  <conditionalFormatting sqref="P55">
    <cfRule type="colorScale" priority="2205">
      <colorScale>
        <cfvo type="min"/>
        <cfvo type="percentile" val="50"/>
        <cfvo type="max"/>
        <color rgb="FFF8696B"/>
        <color rgb="FFFFEB84"/>
        <color rgb="FF63BE7B"/>
      </colorScale>
    </cfRule>
  </conditionalFormatting>
  <conditionalFormatting sqref="P53">
    <cfRule type="colorScale" priority="2204">
      <colorScale>
        <cfvo type="min"/>
        <cfvo type="percentile" val="50"/>
        <cfvo type="max"/>
        <color rgb="FFF8696B"/>
        <color rgb="FFFFEB84"/>
        <color rgb="FF63BE7B"/>
      </colorScale>
    </cfRule>
  </conditionalFormatting>
  <conditionalFormatting sqref="P55">
    <cfRule type="colorScale" priority="2203">
      <colorScale>
        <cfvo type="min"/>
        <cfvo type="percentile" val="50"/>
        <cfvo type="max"/>
        <color rgb="FFF8696B"/>
        <color rgb="FFFFEB84"/>
        <color rgb="FF63BE7B"/>
      </colorScale>
    </cfRule>
  </conditionalFormatting>
  <conditionalFormatting sqref="P53">
    <cfRule type="colorScale" priority="2201">
      <colorScale>
        <cfvo type="min"/>
        <cfvo type="percentile" val="50"/>
        <cfvo type="max"/>
        <color rgb="FFF8696B"/>
        <color rgb="FFFFEB84"/>
        <color rgb="FF63BE7B"/>
      </colorScale>
    </cfRule>
  </conditionalFormatting>
  <conditionalFormatting sqref="P53">
    <cfRule type="colorScale" priority="2200">
      <colorScale>
        <cfvo type="min"/>
        <cfvo type="percentile" val="50"/>
        <cfvo type="max"/>
        <color rgb="FFF8696B"/>
        <color rgb="FFFFEB84"/>
        <color rgb="FF63BE7B"/>
      </colorScale>
    </cfRule>
  </conditionalFormatting>
  <conditionalFormatting sqref="P54">
    <cfRule type="colorScale" priority="2199">
      <colorScale>
        <cfvo type="min"/>
        <cfvo type="percentile" val="50"/>
        <cfvo type="max"/>
        <color rgb="FFF8696B"/>
        <color rgb="FFFFEB84"/>
        <color rgb="FF63BE7B"/>
      </colorScale>
    </cfRule>
  </conditionalFormatting>
  <conditionalFormatting sqref="P55">
    <cfRule type="colorScale" priority="2197">
      <colorScale>
        <cfvo type="min"/>
        <cfvo type="percentile" val="50"/>
        <cfvo type="max"/>
        <color rgb="FFF8696B"/>
        <color rgb="FFFFEB84"/>
        <color rgb="FF63BE7B"/>
      </colorScale>
    </cfRule>
  </conditionalFormatting>
  <conditionalFormatting sqref="P55">
    <cfRule type="colorScale" priority="2196">
      <colorScale>
        <cfvo type="min"/>
        <cfvo type="percentile" val="50"/>
        <cfvo type="max"/>
        <color rgb="FFF8696B"/>
        <color rgb="FFFFEB84"/>
        <color rgb="FF63BE7B"/>
      </colorScale>
    </cfRule>
  </conditionalFormatting>
  <conditionalFormatting sqref="P54">
    <cfRule type="colorScale" priority="2195">
      <colorScale>
        <cfvo type="min"/>
        <cfvo type="percentile" val="50"/>
        <cfvo type="max"/>
        <color rgb="FFF8696B"/>
        <color rgb="FFFFEB84"/>
        <color rgb="FF63BE7B"/>
      </colorScale>
    </cfRule>
  </conditionalFormatting>
  <conditionalFormatting sqref="P53">
    <cfRule type="colorScale" priority="2193">
      <colorScale>
        <cfvo type="min"/>
        <cfvo type="percentile" val="50"/>
        <cfvo type="max"/>
        <color rgb="FFF8696B"/>
        <color rgb="FFFFEB84"/>
        <color rgb="FF63BE7B"/>
      </colorScale>
    </cfRule>
  </conditionalFormatting>
  <conditionalFormatting sqref="P54">
    <cfRule type="colorScale" priority="2192">
      <colorScale>
        <cfvo type="min"/>
        <cfvo type="percentile" val="50"/>
        <cfvo type="max"/>
        <color rgb="FFF8696B"/>
        <color rgb="FFFFEB84"/>
        <color rgb="FF63BE7B"/>
      </colorScale>
    </cfRule>
  </conditionalFormatting>
  <conditionalFormatting sqref="P55">
    <cfRule type="colorScale" priority="2190">
      <colorScale>
        <cfvo type="min"/>
        <cfvo type="percentile" val="50"/>
        <cfvo type="max"/>
        <color rgb="FFF8696B"/>
        <color rgb="FFFFEB84"/>
        <color rgb="FF63BE7B"/>
      </colorScale>
    </cfRule>
  </conditionalFormatting>
  <conditionalFormatting sqref="P53">
    <cfRule type="colorScale" priority="2187">
      <colorScale>
        <cfvo type="min"/>
        <cfvo type="percentile" val="50"/>
        <cfvo type="max"/>
        <color rgb="FFF8696B"/>
        <color rgb="FFFFEB84"/>
        <color rgb="FF63BE7B"/>
      </colorScale>
    </cfRule>
  </conditionalFormatting>
  <conditionalFormatting sqref="P54">
    <cfRule type="colorScale" priority="2186">
      <colorScale>
        <cfvo type="min"/>
        <cfvo type="percentile" val="50"/>
        <cfvo type="max"/>
        <color rgb="FFF8696B"/>
        <color rgb="FFFFEB84"/>
        <color rgb="FF63BE7B"/>
      </colorScale>
    </cfRule>
  </conditionalFormatting>
  <conditionalFormatting sqref="P55">
    <cfRule type="colorScale" priority="2184">
      <colorScale>
        <cfvo type="min"/>
        <cfvo type="percentile" val="50"/>
        <cfvo type="max"/>
        <color rgb="FFF8696B"/>
        <color rgb="FFFFEB84"/>
        <color rgb="FF63BE7B"/>
      </colorScale>
    </cfRule>
  </conditionalFormatting>
  <conditionalFormatting sqref="P55">
    <cfRule type="colorScale" priority="2183">
      <colorScale>
        <cfvo type="min"/>
        <cfvo type="percentile" val="50"/>
        <cfvo type="max"/>
        <color rgb="FFF8696B"/>
        <color rgb="FFFFEB84"/>
        <color rgb="FF63BE7B"/>
      </colorScale>
    </cfRule>
  </conditionalFormatting>
  <conditionalFormatting sqref="P56">
    <cfRule type="colorScale" priority="2181">
      <colorScale>
        <cfvo type="min"/>
        <cfvo type="percentile" val="50"/>
        <cfvo type="max"/>
        <color rgb="FFF8696B"/>
        <color rgb="FFFFEB84"/>
        <color rgb="FF63BE7B"/>
      </colorScale>
    </cfRule>
  </conditionalFormatting>
  <conditionalFormatting sqref="P57">
    <cfRule type="colorScale" priority="2182">
      <colorScale>
        <cfvo type="min"/>
        <cfvo type="percentile" val="50"/>
        <cfvo type="max"/>
        <color rgb="FFF8696B"/>
        <color rgb="FFFFEB84"/>
        <color rgb="FF63BE7B"/>
      </colorScale>
    </cfRule>
  </conditionalFormatting>
  <conditionalFormatting sqref="P58">
    <cfRule type="colorScale" priority="2179">
      <colorScale>
        <cfvo type="min"/>
        <cfvo type="percentile" val="50"/>
        <cfvo type="max"/>
        <color rgb="FFF8696B"/>
        <color rgb="FFFFEB84"/>
        <color rgb="FF63BE7B"/>
      </colorScale>
    </cfRule>
  </conditionalFormatting>
  <conditionalFormatting sqref="P59">
    <cfRule type="colorScale" priority="2177">
      <colorScale>
        <cfvo type="min"/>
        <cfvo type="percentile" val="50"/>
        <cfvo type="max"/>
        <color rgb="FFF8696B"/>
        <color rgb="FFFFEB84"/>
        <color rgb="FF63BE7B"/>
      </colorScale>
    </cfRule>
  </conditionalFormatting>
  <conditionalFormatting sqref="P59">
    <cfRule type="colorScale" priority="2176">
      <colorScale>
        <cfvo type="min"/>
        <cfvo type="percentile" val="50"/>
        <cfvo type="max"/>
        <color rgb="FFF8696B"/>
        <color rgb="FFFFEB84"/>
        <color rgb="FF63BE7B"/>
      </colorScale>
    </cfRule>
  </conditionalFormatting>
  <conditionalFormatting sqref="P57">
    <cfRule type="colorScale" priority="2175">
      <colorScale>
        <cfvo type="min"/>
        <cfvo type="percentile" val="50"/>
        <cfvo type="max"/>
        <color rgb="FFF8696B"/>
        <color rgb="FFFFEB84"/>
        <color rgb="FF63BE7B"/>
      </colorScale>
    </cfRule>
  </conditionalFormatting>
  <conditionalFormatting sqref="P59">
    <cfRule type="colorScale" priority="2174">
      <colorScale>
        <cfvo type="min"/>
        <cfvo type="percentile" val="50"/>
        <cfvo type="max"/>
        <color rgb="FFF8696B"/>
        <color rgb="FFFFEB84"/>
        <color rgb="FF63BE7B"/>
      </colorScale>
    </cfRule>
  </conditionalFormatting>
  <conditionalFormatting sqref="P57">
    <cfRule type="colorScale" priority="2172">
      <colorScale>
        <cfvo type="min"/>
        <cfvo type="percentile" val="50"/>
        <cfvo type="max"/>
        <color rgb="FFF8696B"/>
        <color rgb="FFFFEB84"/>
        <color rgb="FF63BE7B"/>
      </colorScale>
    </cfRule>
  </conditionalFormatting>
  <conditionalFormatting sqref="P57">
    <cfRule type="colorScale" priority="2171">
      <colorScale>
        <cfvo type="min"/>
        <cfvo type="percentile" val="50"/>
        <cfvo type="max"/>
        <color rgb="FFF8696B"/>
        <color rgb="FFFFEB84"/>
        <color rgb="FF63BE7B"/>
      </colorScale>
    </cfRule>
  </conditionalFormatting>
  <conditionalFormatting sqref="P58">
    <cfRule type="colorScale" priority="2170">
      <colorScale>
        <cfvo type="min"/>
        <cfvo type="percentile" val="50"/>
        <cfvo type="max"/>
        <color rgb="FFF8696B"/>
        <color rgb="FFFFEB84"/>
        <color rgb="FF63BE7B"/>
      </colorScale>
    </cfRule>
  </conditionalFormatting>
  <conditionalFormatting sqref="P59">
    <cfRule type="colorScale" priority="2168">
      <colorScale>
        <cfvo type="min"/>
        <cfvo type="percentile" val="50"/>
        <cfvo type="max"/>
        <color rgb="FFF8696B"/>
        <color rgb="FFFFEB84"/>
        <color rgb="FF63BE7B"/>
      </colorScale>
    </cfRule>
  </conditionalFormatting>
  <conditionalFormatting sqref="P59">
    <cfRule type="colorScale" priority="2167">
      <colorScale>
        <cfvo type="min"/>
        <cfvo type="percentile" val="50"/>
        <cfvo type="max"/>
        <color rgb="FFF8696B"/>
        <color rgb="FFFFEB84"/>
        <color rgb="FF63BE7B"/>
      </colorScale>
    </cfRule>
  </conditionalFormatting>
  <conditionalFormatting sqref="P58">
    <cfRule type="colorScale" priority="2166">
      <colorScale>
        <cfvo type="min"/>
        <cfvo type="percentile" val="50"/>
        <cfvo type="max"/>
        <color rgb="FFF8696B"/>
        <color rgb="FFFFEB84"/>
        <color rgb="FF63BE7B"/>
      </colorScale>
    </cfRule>
  </conditionalFormatting>
  <conditionalFormatting sqref="P57">
    <cfRule type="colorScale" priority="2164">
      <colorScale>
        <cfvo type="min"/>
        <cfvo type="percentile" val="50"/>
        <cfvo type="max"/>
        <color rgb="FFF8696B"/>
        <color rgb="FFFFEB84"/>
        <color rgb="FF63BE7B"/>
      </colorScale>
    </cfRule>
  </conditionalFormatting>
  <conditionalFormatting sqref="P58">
    <cfRule type="colorScale" priority="2163">
      <colorScale>
        <cfvo type="min"/>
        <cfvo type="percentile" val="50"/>
        <cfvo type="max"/>
        <color rgb="FFF8696B"/>
        <color rgb="FFFFEB84"/>
        <color rgb="FF63BE7B"/>
      </colorScale>
    </cfRule>
  </conditionalFormatting>
  <conditionalFormatting sqref="P59">
    <cfRule type="colorScale" priority="2161">
      <colorScale>
        <cfvo type="min"/>
        <cfvo type="percentile" val="50"/>
        <cfvo type="max"/>
        <color rgb="FFF8696B"/>
        <color rgb="FFFFEB84"/>
        <color rgb="FF63BE7B"/>
      </colorScale>
    </cfRule>
  </conditionalFormatting>
  <conditionalFormatting sqref="P57">
    <cfRule type="colorScale" priority="2158">
      <colorScale>
        <cfvo type="min"/>
        <cfvo type="percentile" val="50"/>
        <cfvo type="max"/>
        <color rgb="FFF8696B"/>
        <color rgb="FFFFEB84"/>
        <color rgb="FF63BE7B"/>
      </colorScale>
    </cfRule>
  </conditionalFormatting>
  <conditionalFormatting sqref="P58">
    <cfRule type="colorScale" priority="2157">
      <colorScale>
        <cfvo type="min"/>
        <cfvo type="percentile" val="50"/>
        <cfvo type="max"/>
        <color rgb="FFF8696B"/>
        <color rgb="FFFFEB84"/>
        <color rgb="FF63BE7B"/>
      </colorScale>
    </cfRule>
  </conditionalFormatting>
  <conditionalFormatting sqref="P59">
    <cfRule type="colorScale" priority="2155">
      <colorScale>
        <cfvo type="min"/>
        <cfvo type="percentile" val="50"/>
        <cfvo type="max"/>
        <color rgb="FFF8696B"/>
        <color rgb="FFFFEB84"/>
        <color rgb="FF63BE7B"/>
      </colorScale>
    </cfRule>
  </conditionalFormatting>
  <conditionalFormatting sqref="P59">
    <cfRule type="colorScale" priority="2154">
      <colorScale>
        <cfvo type="min"/>
        <cfvo type="percentile" val="50"/>
        <cfvo type="max"/>
        <color rgb="FFF8696B"/>
        <color rgb="FFFFEB84"/>
        <color rgb="FF63BE7B"/>
      </colorScale>
    </cfRule>
  </conditionalFormatting>
  <conditionalFormatting sqref="P56">
    <cfRule type="colorScale" priority="2153">
      <colorScale>
        <cfvo type="min"/>
        <cfvo type="percentile" val="50"/>
        <cfvo type="max"/>
        <color rgb="FFF8696B"/>
        <color rgb="FFFFEB84"/>
        <color rgb="FF63BE7B"/>
      </colorScale>
    </cfRule>
  </conditionalFormatting>
  <conditionalFormatting sqref="P56">
    <cfRule type="colorScale" priority="2150">
      <colorScale>
        <cfvo type="min"/>
        <cfvo type="percentile" val="50"/>
        <cfvo type="max"/>
        <color rgb="FFF8696B"/>
        <color rgb="FFFFEB84"/>
        <color rgb="FF63BE7B"/>
      </colorScale>
    </cfRule>
  </conditionalFormatting>
  <conditionalFormatting sqref="P56">
    <cfRule type="colorScale" priority="2149">
      <colorScale>
        <cfvo type="min"/>
        <cfvo type="percentile" val="50"/>
        <cfvo type="max"/>
        <color rgb="FFF8696B"/>
        <color rgb="FFFFEB84"/>
        <color rgb="FF63BE7B"/>
      </colorScale>
    </cfRule>
  </conditionalFormatting>
  <conditionalFormatting sqref="P56">
    <cfRule type="colorScale" priority="2148">
      <colorScale>
        <cfvo type="min"/>
        <cfvo type="percentile" val="50"/>
        <cfvo type="max"/>
        <color rgb="FFF8696B"/>
        <color rgb="FFFFEB84"/>
        <color rgb="FF63BE7B"/>
      </colorScale>
    </cfRule>
  </conditionalFormatting>
  <conditionalFormatting sqref="P57">
    <cfRule type="colorScale" priority="2147">
      <colorScale>
        <cfvo type="min"/>
        <cfvo type="percentile" val="50"/>
        <cfvo type="max"/>
        <color rgb="FFF8696B"/>
        <color rgb="FFFFEB84"/>
        <color rgb="FF63BE7B"/>
      </colorScale>
    </cfRule>
  </conditionalFormatting>
  <conditionalFormatting sqref="P58">
    <cfRule type="colorScale" priority="2146">
      <colorScale>
        <cfvo type="min"/>
        <cfvo type="percentile" val="50"/>
        <cfvo type="max"/>
        <color rgb="FFF8696B"/>
        <color rgb="FFFFEB84"/>
        <color rgb="FF63BE7B"/>
      </colorScale>
    </cfRule>
  </conditionalFormatting>
  <conditionalFormatting sqref="P59">
    <cfRule type="colorScale" priority="2142">
      <colorScale>
        <cfvo type="min"/>
        <cfvo type="percentile" val="50"/>
        <cfvo type="max"/>
        <color rgb="FFF8696B"/>
        <color rgb="FFFFEB84"/>
        <color rgb="FF63BE7B"/>
      </colorScale>
    </cfRule>
  </conditionalFormatting>
  <conditionalFormatting sqref="P56">
    <cfRule type="colorScale" priority="2141">
      <colorScale>
        <cfvo type="min"/>
        <cfvo type="percentile" val="50"/>
        <cfvo type="max"/>
        <color rgb="FFF8696B"/>
        <color rgb="FFFFEB84"/>
        <color rgb="FF63BE7B"/>
      </colorScale>
    </cfRule>
  </conditionalFormatting>
  <conditionalFormatting sqref="P56">
    <cfRule type="colorScale" priority="2140">
      <colorScale>
        <cfvo type="min"/>
        <cfvo type="percentile" val="50"/>
        <cfvo type="max"/>
        <color rgb="FFF8696B"/>
        <color rgb="FFFFEB84"/>
        <color rgb="FF63BE7B"/>
      </colorScale>
    </cfRule>
  </conditionalFormatting>
  <conditionalFormatting sqref="P56">
    <cfRule type="colorScale" priority="2139">
      <colorScale>
        <cfvo type="min"/>
        <cfvo type="percentile" val="50"/>
        <cfvo type="max"/>
        <color rgb="FFF8696B"/>
        <color rgb="FFFFEB84"/>
        <color rgb="FF63BE7B"/>
      </colorScale>
    </cfRule>
  </conditionalFormatting>
  <conditionalFormatting sqref="P58">
    <cfRule type="colorScale" priority="2138">
      <colorScale>
        <cfvo type="min"/>
        <cfvo type="percentile" val="50"/>
        <cfvo type="max"/>
        <color rgb="FFF8696B"/>
        <color rgb="FFFFEB84"/>
        <color rgb="FF63BE7B"/>
      </colorScale>
    </cfRule>
  </conditionalFormatting>
  <conditionalFormatting sqref="P57">
    <cfRule type="colorScale" priority="2137">
      <colorScale>
        <cfvo type="min"/>
        <cfvo type="percentile" val="50"/>
        <cfvo type="max"/>
        <color rgb="FFF8696B"/>
        <color rgb="FFFFEB84"/>
        <color rgb="FF63BE7B"/>
      </colorScale>
    </cfRule>
  </conditionalFormatting>
  <conditionalFormatting sqref="P58">
    <cfRule type="colorScale" priority="2136">
      <colorScale>
        <cfvo type="min"/>
        <cfvo type="percentile" val="50"/>
        <cfvo type="max"/>
        <color rgb="FFF8696B"/>
        <color rgb="FFFFEB84"/>
        <color rgb="FF63BE7B"/>
      </colorScale>
    </cfRule>
  </conditionalFormatting>
  <conditionalFormatting sqref="P58">
    <cfRule type="colorScale" priority="2135">
      <colorScale>
        <cfvo type="min"/>
        <cfvo type="percentile" val="50"/>
        <cfvo type="max"/>
        <color rgb="FFF8696B"/>
        <color rgb="FFFFEB84"/>
        <color rgb="FF63BE7B"/>
      </colorScale>
    </cfRule>
  </conditionalFormatting>
  <conditionalFormatting sqref="P59">
    <cfRule type="colorScale" priority="2133">
      <colorScale>
        <cfvo type="min"/>
        <cfvo type="percentile" val="50"/>
        <cfvo type="max"/>
        <color rgb="FFF8696B"/>
        <color rgb="FFFFEB84"/>
        <color rgb="FF63BE7B"/>
      </colorScale>
    </cfRule>
  </conditionalFormatting>
  <conditionalFormatting sqref="P57">
    <cfRule type="colorScale" priority="2132">
      <colorScale>
        <cfvo type="min"/>
        <cfvo type="percentile" val="50"/>
        <cfvo type="max"/>
        <color rgb="FFF8696B"/>
        <color rgb="FFFFEB84"/>
        <color rgb="FF63BE7B"/>
      </colorScale>
    </cfRule>
  </conditionalFormatting>
  <conditionalFormatting sqref="P59">
    <cfRule type="colorScale" priority="2131">
      <colorScale>
        <cfvo type="min"/>
        <cfvo type="percentile" val="50"/>
        <cfvo type="max"/>
        <color rgb="FFF8696B"/>
        <color rgb="FFFFEB84"/>
        <color rgb="FF63BE7B"/>
      </colorScale>
    </cfRule>
  </conditionalFormatting>
  <conditionalFormatting sqref="P58">
    <cfRule type="colorScale" priority="2130">
      <colorScale>
        <cfvo type="min"/>
        <cfvo type="percentile" val="50"/>
        <cfvo type="max"/>
        <color rgb="FFF8696B"/>
        <color rgb="FFFFEB84"/>
        <color rgb="FF63BE7B"/>
      </colorScale>
    </cfRule>
  </conditionalFormatting>
  <conditionalFormatting sqref="P59">
    <cfRule type="colorScale" priority="2128">
      <colorScale>
        <cfvo type="min"/>
        <cfvo type="percentile" val="50"/>
        <cfvo type="max"/>
        <color rgb="FFF8696B"/>
        <color rgb="FFFFEB84"/>
        <color rgb="FF63BE7B"/>
      </colorScale>
    </cfRule>
  </conditionalFormatting>
  <conditionalFormatting sqref="P58">
    <cfRule type="colorScale" priority="2127">
      <colorScale>
        <cfvo type="min"/>
        <cfvo type="percentile" val="50"/>
        <cfvo type="max"/>
        <color rgb="FFF8696B"/>
        <color rgb="FFFFEB84"/>
        <color rgb="FF63BE7B"/>
      </colorScale>
    </cfRule>
  </conditionalFormatting>
  <conditionalFormatting sqref="P56">
    <cfRule type="colorScale" priority="2126">
      <colorScale>
        <cfvo type="min"/>
        <cfvo type="percentile" val="50"/>
        <cfvo type="max"/>
        <color rgb="FFF8696B"/>
        <color rgb="FFFFEB84"/>
        <color rgb="FF63BE7B"/>
      </colorScale>
    </cfRule>
  </conditionalFormatting>
  <conditionalFormatting sqref="P57">
    <cfRule type="colorScale" priority="2125">
      <colorScale>
        <cfvo type="min"/>
        <cfvo type="percentile" val="50"/>
        <cfvo type="max"/>
        <color rgb="FFF8696B"/>
        <color rgb="FFFFEB84"/>
        <color rgb="FF63BE7B"/>
      </colorScale>
    </cfRule>
  </conditionalFormatting>
  <conditionalFormatting sqref="P58">
    <cfRule type="colorScale" priority="2124">
      <colorScale>
        <cfvo type="min"/>
        <cfvo type="percentile" val="50"/>
        <cfvo type="max"/>
        <color rgb="FFF8696B"/>
        <color rgb="FFFFEB84"/>
        <color rgb="FF63BE7B"/>
      </colorScale>
    </cfRule>
  </conditionalFormatting>
  <conditionalFormatting sqref="P58">
    <cfRule type="colorScale" priority="2123">
      <colorScale>
        <cfvo type="min"/>
        <cfvo type="percentile" val="50"/>
        <cfvo type="max"/>
        <color rgb="FFF8696B"/>
        <color rgb="FFFFEB84"/>
        <color rgb="FF63BE7B"/>
      </colorScale>
    </cfRule>
  </conditionalFormatting>
  <conditionalFormatting sqref="P58">
    <cfRule type="colorScale" priority="2122">
      <colorScale>
        <cfvo type="min"/>
        <cfvo type="percentile" val="50"/>
        <cfvo type="max"/>
        <color rgb="FFF8696B"/>
        <color rgb="FFFFEB84"/>
        <color rgb="FF63BE7B"/>
      </colorScale>
    </cfRule>
  </conditionalFormatting>
  <conditionalFormatting sqref="P59">
    <cfRule type="colorScale" priority="2120">
      <colorScale>
        <cfvo type="min"/>
        <cfvo type="percentile" val="50"/>
        <cfvo type="max"/>
        <color rgb="FFF8696B"/>
        <color rgb="FFFFEB84"/>
        <color rgb="FF63BE7B"/>
      </colorScale>
    </cfRule>
  </conditionalFormatting>
  <conditionalFormatting sqref="P57">
    <cfRule type="colorScale" priority="2119">
      <colorScale>
        <cfvo type="min"/>
        <cfvo type="percentile" val="50"/>
        <cfvo type="max"/>
        <color rgb="FFF8696B"/>
        <color rgb="FFFFEB84"/>
        <color rgb="FF63BE7B"/>
      </colorScale>
    </cfRule>
  </conditionalFormatting>
  <conditionalFormatting sqref="P56">
    <cfRule type="colorScale" priority="2118">
      <colorScale>
        <cfvo type="min"/>
        <cfvo type="percentile" val="50"/>
        <cfvo type="max"/>
        <color rgb="FFF8696B"/>
        <color rgb="FFFFEB84"/>
        <color rgb="FF63BE7B"/>
      </colorScale>
    </cfRule>
  </conditionalFormatting>
  <conditionalFormatting sqref="P57">
    <cfRule type="colorScale" priority="2117">
      <colorScale>
        <cfvo type="min"/>
        <cfvo type="percentile" val="50"/>
        <cfvo type="max"/>
        <color rgb="FFF8696B"/>
        <color rgb="FFFFEB84"/>
        <color rgb="FF63BE7B"/>
      </colorScale>
    </cfRule>
  </conditionalFormatting>
  <conditionalFormatting sqref="P58">
    <cfRule type="colorScale" priority="2115">
      <colorScale>
        <cfvo type="min"/>
        <cfvo type="percentile" val="50"/>
        <cfvo type="max"/>
        <color rgb="FFF8696B"/>
        <color rgb="FFFFEB84"/>
        <color rgb="FF63BE7B"/>
      </colorScale>
    </cfRule>
  </conditionalFormatting>
  <conditionalFormatting sqref="P59">
    <cfRule type="colorScale" priority="2112">
      <colorScale>
        <cfvo type="min"/>
        <cfvo type="percentile" val="50"/>
        <cfvo type="max"/>
        <color rgb="FFF8696B"/>
        <color rgb="FFFFEB84"/>
        <color rgb="FF63BE7B"/>
      </colorScale>
    </cfRule>
  </conditionalFormatting>
  <conditionalFormatting sqref="P58">
    <cfRule type="colorScale" priority="2111">
      <colorScale>
        <cfvo type="min"/>
        <cfvo type="percentile" val="50"/>
        <cfvo type="max"/>
        <color rgb="FFF8696B"/>
        <color rgb="FFFFEB84"/>
        <color rgb="FF63BE7B"/>
      </colorScale>
    </cfRule>
  </conditionalFormatting>
  <conditionalFormatting sqref="P59">
    <cfRule type="colorScale" priority="2109">
      <colorScale>
        <cfvo type="min"/>
        <cfvo type="percentile" val="50"/>
        <cfvo type="max"/>
        <color rgb="FFF8696B"/>
        <color rgb="FFFFEB84"/>
        <color rgb="FF63BE7B"/>
      </colorScale>
    </cfRule>
  </conditionalFormatting>
  <conditionalFormatting sqref="P56">
    <cfRule type="colorScale" priority="2108">
      <colorScale>
        <cfvo type="min"/>
        <cfvo type="percentile" val="50"/>
        <cfvo type="max"/>
        <color rgb="FFF8696B"/>
        <color rgb="FFFFEB84"/>
        <color rgb="FF63BE7B"/>
      </colorScale>
    </cfRule>
  </conditionalFormatting>
  <conditionalFormatting sqref="P57">
    <cfRule type="colorScale" priority="2106">
      <colorScale>
        <cfvo type="min"/>
        <cfvo type="percentile" val="50"/>
        <cfvo type="max"/>
        <color rgb="FFF8696B"/>
        <color rgb="FFFFEB84"/>
        <color rgb="FF63BE7B"/>
      </colorScale>
    </cfRule>
  </conditionalFormatting>
  <conditionalFormatting sqref="P58">
    <cfRule type="colorScale" priority="2105">
      <colorScale>
        <cfvo type="min"/>
        <cfvo type="percentile" val="50"/>
        <cfvo type="max"/>
        <color rgb="FFF8696B"/>
        <color rgb="FFFFEB84"/>
        <color rgb="FF63BE7B"/>
      </colorScale>
    </cfRule>
  </conditionalFormatting>
  <conditionalFormatting sqref="P59">
    <cfRule type="colorScale" priority="2103">
      <colorScale>
        <cfvo type="min"/>
        <cfvo type="percentile" val="50"/>
        <cfvo type="max"/>
        <color rgb="FFF8696B"/>
        <color rgb="FFFFEB84"/>
        <color rgb="FF63BE7B"/>
      </colorScale>
    </cfRule>
  </conditionalFormatting>
  <conditionalFormatting sqref="P59">
    <cfRule type="colorScale" priority="2102">
      <colorScale>
        <cfvo type="min"/>
        <cfvo type="percentile" val="50"/>
        <cfvo type="max"/>
        <color rgb="FFF8696B"/>
        <color rgb="FFFFEB84"/>
        <color rgb="FF63BE7B"/>
      </colorScale>
    </cfRule>
  </conditionalFormatting>
  <conditionalFormatting sqref="P57">
    <cfRule type="colorScale" priority="2101">
      <colorScale>
        <cfvo type="min"/>
        <cfvo type="percentile" val="50"/>
        <cfvo type="max"/>
        <color rgb="FFF8696B"/>
        <color rgb="FFFFEB84"/>
        <color rgb="FF63BE7B"/>
      </colorScale>
    </cfRule>
  </conditionalFormatting>
  <conditionalFormatting sqref="P59">
    <cfRule type="colorScale" priority="2100">
      <colorScale>
        <cfvo type="min"/>
        <cfvo type="percentile" val="50"/>
        <cfvo type="max"/>
        <color rgb="FFF8696B"/>
        <color rgb="FFFFEB84"/>
        <color rgb="FF63BE7B"/>
      </colorScale>
    </cfRule>
  </conditionalFormatting>
  <conditionalFormatting sqref="P57">
    <cfRule type="colorScale" priority="2098">
      <colorScale>
        <cfvo type="min"/>
        <cfvo type="percentile" val="50"/>
        <cfvo type="max"/>
        <color rgb="FFF8696B"/>
        <color rgb="FFFFEB84"/>
        <color rgb="FF63BE7B"/>
      </colorScale>
    </cfRule>
  </conditionalFormatting>
  <conditionalFormatting sqref="P57">
    <cfRule type="colorScale" priority="2097">
      <colorScale>
        <cfvo type="min"/>
        <cfvo type="percentile" val="50"/>
        <cfvo type="max"/>
        <color rgb="FFF8696B"/>
        <color rgb="FFFFEB84"/>
        <color rgb="FF63BE7B"/>
      </colorScale>
    </cfRule>
  </conditionalFormatting>
  <conditionalFormatting sqref="P58">
    <cfRule type="colorScale" priority="2096">
      <colorScale>
        <cfvo type="min"/>
        <cfvo type="percentile" val="50"/>
        <cfvo type="max"/>
        <color rgb="FFF8696B"/>
        <color rgb="FFFFEB84"/>
        <color rgb="FF63BE7B"/>
      </colorScale>
    </cfRule>
  </conditionalFormatting>
  <conditionalFormatting sqref="P59">
    <cfRule type="colorScale" priority="2094">
      <colorScale>
        <cfvo type="min"/>
        <cfvo type="percentile" val="50"/>
        <cfvo type="max"/>
        <color rgb="FFF8696B"/>
        <color rgb="FFFFEB84"/>
        <color rgb="FF63BE7B"/>
      </colorScale>
    </cfRule>
  </conditionalFormatting>
  <conditionalFormatting sqref="P59">
    <cfRule type="colorScale" priority="2093">
      <colorScale>
        <cfvo type="min"/>
        <cfvo type="percentile" val="50"/>
        <cfvo type="max"/>
        <color rgb="FFF8696B"/>
        <color rgb="FFFFEB84"/>
        <color rgb="FF63BE7B"/>
      </colorScale>
    </cfRule>
  </conditionalFormatting>
  <conditionalFormatting sqref="P58">
    <cfRule type="colorScale" priority="2092">
      <colorScale>
        <cfvo type="min"/>
        <cfvo type="percentile" val="50"/>
        <cfvo type="max"/>
        <color rgb="FFF8696B"/>
        <color rgb="FFFFEB84"/>
        <color rgb="FF63BE7B"/>
      </colorScale>
    </cfRule>
  </conditionalFormatting>
  <conditionalFormatting sqref="P57">
    <cfRule type="colorScale" priority="2090">
      <colorScale>
        <cfvo type="min"/>
        <cfvo type="percentile" val="50"/>
        <cfvo type="max"/>
        <color rgb="FFF8696B"/>
        <color rgb="FFFFEB84"/>
        <color rgb="FF63BE7B"/>
      </colorScale>
    </cfRule>
  </conditionalFormatting>
  <conditionalFormatting sqref="P58">
    <cfRule type="colorScale" priority="2089">
      <colorScale>
        <cfvo type="min"/>
        <cfvo type="percentile" val="50"/>
        <cfvo type="max"/>
        <color rgb="FFF8696B"/>
        <color rgb="FFFFEB84"/>
        <color rgb="FF63BE7B"/>
      </colorScale>
    </cfRule>
  </conditionalFormatting>
  <conditionalFormatting sqref="P59">
    <cfRule type="colorScale" priority="2087">
      <colorScale>
        <cfvo type="min"/>
        <cfvo type="percentile" val="50"/>
        <cfvo type="max"/>
        <color rgb="FFF8696B"/>
        <color rgb="FFFFEB84"/>
        <color rgb="FF63BE7B"/>
      </colorScale>
    </cfRule>
  </conditionalFormatting>
  <conditionalFormatting sqref="P57">
    <cfRule type="colorScale" priority="2084">
      <colorScale>
        <cfvo type="min"/>
        <cfvo type="percentile" val="50"/>
        <cfvo type="max"/>
        <color rgb="FFF8696B"/>
        <color rgb="FFFFEB84"/>
        <color rgb="FF63BE7B"/>
      </colorScale>
    </cfRule>
  </conditionalFormatting>
  <conditionalFormatting sqref="P58">
    <cfRule type="colorScale" priority="2083">
      <colorScale>
        <cfvo type="min"/>
        <cfvo type="percentile" val="50"/>
        <cfvo type="max"/>
        <color rgb="FFF8696B"/>
        <color rgb="FFFFEB84"/>
        <color rgb="FF63BE7B"/>
      </colorScale>
    </cfRule>
  </conditionalFormatting>
  <conditionalFormatting sqref="P59">
    <cfRule type="colorScale" priority="2081">
      <colorScale>
        <cfvo type="min"/>
        <cfvo type="percentile" val="50"/>
        <cfvo type="max"/>
        <color rgb="FFF8696B"/>
        <color rgb="FFFFEB84"/>
        <color rgb="FF63BE7B"/>
      </colorScale>
    </cfRule>
  </conditionalFormatting>
  <conditionalFormatting sqref="P59">
    <cfRule type="colorScale" priority="2080">
      <colorScale>
        <cfvo type="min"/>
        <cfvo type="percentile" val="50"/>
        <cfvo type="max"/>
        <color rgb="FFF8696B"/>
        <color rgb="FFFFEB84"/>
        <color rgb="FF63BE7B"/>
      </colorScale>
    </cfRule>
  </conditionalFormatting>
  <conditionalFormatting sqref="P60">
    <cfRule type="colorScale" priority="2078">
      <colorScale>
        <cfvo type="min"/>
        <cfvo type="percentile" val="50"/>
        <cfvo type="max"/>
        <color rgb="FFF8696B"/>
        <color rgb="FFFFEB84"/>
        <color rgb="FF63BE7B"/>
      </colorScale>
    </cfRule>
  </conditionalFormatting>
  <conditionalFormatting sqref="P61">
    <cfRule type="colorScale" priority="2079">
      <colorScale>
        <cfvo type="min"/>
        <cfvo type="percentile" val="50"/>
        <cfvo type="max"/>
        <color rgb="FFF8696B"/>
        <color rgb="FFFFEB84"/>
        <color rgb="FF63BE7B"/>
      </colorScale>
    </cfRule>
  </conditionalFormatting>
  <conditionalFormatting sqref="P62">
    <cfRule type="colorScale" priority="2076">
      <colorScale>
        <cfvo type="min"/>
        <cfvo type="percentile" val="50"/>
        <cfvo type="max"/>
        <color rgb="FFF8696B"/>
        <color rgb="FFFFEB84"/>
        <color rgb="FF63BE7B"/>
      </colorScale>
    </cfRule>
  </conditionalFormatting>
  <conditionalFormatting sqref="P63">
    <cfRule type="colorScale" priority="2074">
      <colorScale>
        <cfvo type="min"/>
        <cfvo type="percentile" val="50"/>
        <cfvo type="max"/>
        <color rgb="FFF8696B"/>
        <color rgb="FFFFEB84"/>
        <color rgb="FF63BE7B"/>
      </colorScale>
    </cfRule>
  </conditionalFormatting>
  <conditionalFormatting sqref="P63">
    <cfRule type="colorScale" priority="2073">
      <colorScale>
        <cfvo type="min"/>
        <cfvo type="percentile" val="50"/>
        <cfvo type="max"/>
        <color rgb="FFF8696B"/>
        <color rgb="FFFFEB84"/>
        <color rgb="FF63BE7B"/>
      </colorScale>
    </cfRule>
  </conditionalFormatting>
  <conditionalFormatting sqref="P61">
    <cfRule type="colorScale" priority="2072">
      <colorScale>
        <cfvo type="min"/>
        <cfvo type="percentile" val="50"/>
        <cfvo type="max"/>
        <color rgb="FFF8696B"/>
        <color rgb="FFFFEB84"/>
        <color rgb="FF63BE7B"/>
      </colorScale>
    </cfRule>
  </conditionalFormatting>
  <conditionalFormatting sqref="P63">
    <cfRule type="colorScale" priority="2071">
      <colorScale>
        <cfvo type="min"/>
        <cfvo type="percentile" val="50"/>
        <cfvo type="max"/>
        <color rgb="FFF8696B"/>
        <color rgb="FFFFEB84"/>
        <color rgb="FF63BE7B"/>
      </colorScale>
    </cfRule>
  </conditionalFormatting>
  <conditionalFormatting sqref="P61">
    <cfRule type="colorScale" priority="2069">
      <colorScale>
        <cfvo type="min"/>
        <cfvo type="percentile" val="50"/>
        <cfvo type="max"/>
        <color rgb="FFF8696B"/>
        <color rgb="FFFFEB84"/>
        <color rgb="FF63BE7B"/>
      </colorScale>
    </cfRule>
  </conditionalFormatting>
  <conditionalFormatting sqref="P61">
    <cfRule type="colorScale" priority="2068">
      <colorScale>
        <cfvo type="min"/>
        <cfvo type="percentile" val="50"/>
        <cfvo type="max"/>
        <color rgb="FFF8696B"/>
        <color rgb="FFFFEB84"/>
        <color rgb="FF63BE7B"/>
      </colorScale>
    </cfRule>
  </conditionalFormatting>
  <conditionalFormatting sqref="P62">
    <cfRule type="colorScale" priority="2067">
      <colorScale>
        <cfvo type="min"/>
        <cfvo type="percentile" val="50"/>
        <cfvo type="max"/>
        <color rgb="FFF8696B"/>
        <color rgb="FFFFEB84"/>
        <color rgb="FF63BE7B"/>
      </colorScale>
    </cfRule>
  </conditionalFormatting>
  <conditionalFormatting sqref="P63">
    <cfRule type="colorScale" priority="2065">
      <colorScale>
        <cfvo type="min"/>
        <cfvo type="percentile" val="50"/>
        <cfvo type="max"/>
        <color rgb="FFF8696B"/>
        <color rgb="FFFFEB84"/>
        <color rgb="FF63BE7B"/>
      </colorScale>
    </cfRule>
  </conditionalFormatting>
  <conditionalFormatting sqref="P63">
    <cfRule type="colorScale" priority="2064">
      <colorScale>
        <cfvo type="min"/>
        <cfvo type="percentile" val="50"/>
        <cfvo type="max"/>
        <color rgb="FFF8696B"/>
        <color rgb="FFFFEB84"/>
        <color rgb="FF63BE7B"/>
      </colorScale>
    </cfRule>
  </conditionalFormatting>
  <conditionalFormatting sqref="P62">
    <cfRule type="colorScale" priority="2063">
      <colorScale>
        <cfvo type="min"/>
        <cfvo type="percentile" val="50"/>
        <cfvo type="max"/>
        <color rgb="FFF8696B"/>
        <color rgb="FFFFEB84"/>
        <color rgb="FF63BE7B"/>
      </colorScale>
    </cfRule>
  </conditionalFormatting>
  <conditionalFormatting sqref="P61">
    <cfRule type="colorScale" priority="2061">
      <colorScale>
        <cfvo type="min"/>
        <cfvo type="percentile" val="50"/>
        <cfvo type="max"/>
        <color rgb="FFF8696B"/>
        <color rgb="FFFFEB84"/>
        <color rgb="FF63BE7B"/>
      </colorScale>
    </cfRule>
  </conditionalFormatting>
  <conditionalFormatting sqref="P62">
    <cfRule type="colorScale" priority="2060">
      <colorScale>
        <cfvo type="min"/>
        <cfvo type="percentile" val="50"/>
        <cfvo type="max"/>
        <color rgb="FFF8696B"/>
        <color rgb="FFFFEB84"/>
        <color rgb="FF63BE7B"/>
      </colorScale>
    </cfRule>
  </conditionalFormatting>
  <conditionalFormatting sqref="P63">
    <cfRule type="colorScale" priority="2058">
      <colorScale>
        <cfvo type="min"/>
        <cfvo type="percentile" val="50"/>
        <cfvo type="max"/>
        <color rgb="FFF8696B"/>
        <color rgb="FFFFEB84"/>
        <color rgb="FF63BE7B"/>
      </colorScale>
    </cfRule>
  </conditionalFormatting>
  <conditionalFormatting sqref="P61">
    <cfRule type="colorScale" priority="2055">
      <colorScale>
        <cfvo type="min"/>
        <cfvo type="percentile" val="50"/>
        <cfvo type="max"/>
        <color rgb="FFF8696B"/>
        <color rgb="FFFFEB84"/>
        <color rgb="FF63BE7B"/>
      </colorScale>
    </cfRule>
  </conditionalFormatting>
  <conditionalFormatting sqref="P62">
    <cfRule type="colorScale" priority="2054">
      <colorScale>
        <cfvo type="min"/>
        <cfvo type="percentile" val="50"/>
        <cfvo type="max"/>
        <color rgb="FFF8696B"/>
        <color rgb="FFFFEB84"/>
        <color rgb="FF63BE7B"/>
      </colorScale>
    </cfRule>
  </conditionalFormatting>
  <conditionalFormatting sqref="P63">
    <cfRule type="colorScale" priority="2052">
      <colorScale>
        <cfvo type="min"/>
        <cfvo type="percentile" val="50"/>
        <cfvo type="max"/>
        <color rgb="FFF8696B"/>
        <color rgb="FFFFEB84"/>
        <color rgb="FF63BE7B"/>
      </colorScale>
    </cfRule>
  </conditionalFormatting>
  <conditionalFormatting sqref="P63">
    <cfRule type="colorScale" priority="2051">
      <colorScale>
        <cfvo type="min"/>
        <cfvo type="percentile" val="50"/>
        <cfvo type="max"/>
        <color rgb="FFF8696B"/>
        <color rgb="FFFFEB84"/>
        <color rgb="FF63BE7B"/>
      </colorScale>
    </cfRule>
  </conditionalFormatting>
  <conditionalFormatting sqref="P60">
    <cfRule type="colorScale" priority="2050">
      <colorScale>
        <cfvo type="min"/>
        <cfvo type="percentile" val="50"/>
        <cfvo type="max"/>
        <color rgb="FFF8696B"/>
        <color rgb="FFFFEB84"/>
        <color rgb="FF63BE7B"/>
      </colorScale>
    </cfRule>
  </conditionalFormatting>
  <conditionalFormatting sqref="P60">
    <cfRule type="colorScale" priority="2047">
      <colorScale>
        <cfvo type="min"/>
        <cfvo type="percentile" val="50"/>
        <cfvo type="max"/>
        <color rgb="FFF8696B"/>
        <color rgb="FFFFEB84"/>
        <color rgb="FF63BE7B"/>
      </colorScale>
    </cfRule>
  </conditionalFormatting>
  <conditionalFormatting sqref="P60">
    <cfRule type="colorScale" priority="2046">
      <colorScale>
        <cfvo type="min"/>
        <cfvo type="percentile" val="50"/>
        <cfvo type="max"/>
        <color rgb="FFF8696B"/>
        <color rgb="FFFFEB84"/>
        <color rgb="FF63BE7B"/>
      </colorScale>
    </cfRule>
  </conditionalFormatting>
  <conditionalFormatting sqref="P60">
    <cfRule type="colorScale" priority="2045">
      <colorScale>
        <cfvo type="min"/>
        <cfvo type="percentile" val="50"/>
        <cfvo type="max"/>
        <color rgb="FFF8696B"/>
        <color rgb="FFFFEB84"/>
        <color rgb="FF63BE7B"/>
      </colorScale>
    </cfRule>
  </conditionalFormatting>
  <conditionalFormatting sqref="P61">
    <cfRule type="colorScale" priority="2044">
      <colorScale>
        <cfvo type="min"/>
        <cfvo type="percentile" val="50"/>
        <cfvo type="max"/>
        <color rgb="FFF8696B"/>
        <color rgb="FFFFEB84"/>
        <color rgb="FF63BE7B"/>
      </colorScale>
    </cfRule>
  </conditionalFormatting>
  <conditionalFormatting sqref="P62">
    <cfRule type="colorScale" priority="2043">
      <colorScale>
        <cfvo type="min"/>
        <cfvo type="percentile" val="50"/>
        <cfvo type="max"/>
        <color rgb="FFF8696B"/>
        <color rgb="FFFFEB84"/>
        <color rgb="FF63BE7B"/>
      </colorScale>
    </cfRule>
  </conditionalFormatting>
  <conditionalFormatting sqref="P63">
    <cfRule type="colorScale" priority="2039">
      <colorScale>
        <cfvo type="min"/>
        <cfvo type="percentile" val="50"/>
        <cfvo type="max"/>
        <color rgb="FFF8696B"/>
        <color rgb="FFFFEB84"/>
        <color rgb="FF63BE7B"/>
      </colorScale>
    </cfRule>
  </conditionalFormatting>
  <conditionalFormatting sqref="P60">
    <cfRule type="colorScale" priority="2038">
      <colorScale>
        <cfvo type="min"/>
        <cfvo type="percentile" val="50"/>
        <cfvo type="max"/>
        <color rgb="FFF8696B"/>
        <color rgb="FFFFEB84"/>
        <color rgb="FF63BE7B"/>
      </colorScale>
    </cfRule>
  </conditionalFormatting>
  <conditionalFormatting sqref="P60">
    <cfRule type="colorScale" priority="2037">
      <colorScale>
        <cfvo type="min"/>
        <cfvo type="percentile" val="50"/>
        <cfvo type="max"/>
        <color rgb="FFF8696B"/>
        <color rgb="FFFFEB84"/>
        <color rgb="FF63BE7B"/>
      </colorScale>
    </cfRule>
  </conditionalFormatting>
  <conditionalFormatting sqref="P60">
    <cfRule type="colorScale" priority="2036">
      <colorScale>
        <cfvo type="min"/>
        <cfvo type="percentile" val="50"/>
        <cfvo type="max"/>
        <color rgb="FFF8696B"/>
        <color rgb="FFFFEB84"/>
        <color rgb="FF63BE7B"/>
      </colorScale>
    </cfRule>
  </conditionalFormatting>
  <conditionalFormatting sqref="P62">
    <cfRule type="colorScale" priority="2035">
      <colorScale>
        <cfvo type="min"/>
        <cfvo type="percentile" val="50"/>
        <cfvo type="max"/>
        <color rgb="FFF8696B"/>
        <color rgb="FFFFEB84"/>
        <color rgb="FF63BE7B"/>
      </colorScale>
    </cfRule>
  </conditionalFormatting>
  <conditionalFormatting sqref="P61">
    <cfRule type="colorScale" priority="2034">
      <colorScale>
        <cfvo type="min"/>
        <cfvo type="percentile" val="50"/>
        <cfvo type="max"/>
        <color rgb="FFF8696B"/>
        <color rgb="FFFFEB84"/>
        <color rgb="FF63BE7B"/>
      </colorScale>
    </cfRule>
  </conditionalFormatting>
  <conditionalFormatting sqref="P62">
    <cfRule type="colorScale" priority="2033">
      <colorScale>
        <cfvo type="min"/>
        <cfvo type="percentile" val="50"/>
        <cfvo type="max"/>
        <color rgb="FFF8696B"/>
        <color rgb="FFFFEB84"/>
        <color rgb="FF63BE7B"/>
      </colorScale>
    </cfRule>
  </conditionalFormatting>
  <conditionalFormatting sqref="P62">
    <cfRule type="colorScale" priority="2032">
      <colorScale>
        <cfvo type="min"/>
        <cfvo type="percentile" val="50"/>
        <cfvo type="max"/>
        <color rgb="FFF8696B"/>
        <color rgb="FFFFEB84"/>
        <color rgb="FF63BE7B"/>
      </colorScale>
    </cfRule>
  </conditionalFormatting>
  <conditionalFormatting sqref="P63">
    <cfRule type="colorScale" priority="2030">
      <colorScale>
        <cfvo type="min"/>
        <cfvo type="percentile" val="50"/>
        <cfvo type="max"/>
        <color rgb="FFF8696B"/>
        <color rgb="FFFFEB84"/>
        <color rgb="FF63BE7B"/>
      </colorScale>
    </cfRule>
  </conditionalFormatting>
  <conditionalFormatting sqref="P61">
    <cfRule type="colorScale" priority="2029">
      <colorScale>
        <cfvo type="min"/>
        <cfvo type="percentile" val="50"/>
        <cfvo type="max"/>
        <color rgb="FFF8696B"/>
        <color rgb="FFFFEB84"/>
        <color rgb="FF63BE7B"/>
      </colorScale>
    </cfRule>
  </conditionalFormatting>
  <conditionalFormatting sqref="P63">
    <cfRule type="colorScale" priority="2028">
      <colorScale>
        <cfvo type="min"/>
        <cfvo type="percentile" val="50"/>
        <cfvo type="max"/>
        <color rgb="FFF8696B"/>
        <color rgb="FFFFEB84"/>
        <color rgb="FF63BE7B"/>
      </colorScale>
    </cfRule>
  </conditionalFormatting>
  <conditionalFormatting sqref="P62">
    <cfRule type="colorScale" priority="2027">
      <colorScale>
        <cfvo type="min"/>
        <cfvo type="percentile" val="50"/>
        <cfvo type="max"/>
        <color rgb="FFF8696B"/>
        <color rgb="FFFFEB84"/>
        <color rgb="FF63BE7B"/>
      </colorScale>
    </cfRule>
  </conditionalFormatting>
  <conditionalFormatting sqref="P63">
    <cfRule type="colorScale" priority="2025">
      <colorScale>
        <cfvo type="min"/>
        <cfvo type="percentile" val="50"/>
        <cfvo type="max"/>
        <color rgb="FFF8696B"/>
        <color rgb="FFFFEB84"/>
        <color rgb="FF63BE7B"/>
      </colorScale>
    </cfRule>
  </conditionalFormatting>
  <conditionalFormatting sqref="P62">
    <cfRule type="colorScale" priority="2024">
      <colorScale>
        <cfvo type="min"/>
        <cfvo type="percentile" val="50"/>
        <cfvo type="max"/>
        <color rgb="FFF8696B"/>
        <color rgb="FFFFEB84"/>
        <color rgb="FF63BE7B"/>
      </colorScale>
    </cfRule>
  </conditionalFormatting>
  <conditionalFormatting sqref="P60">
    <cfRule type="colorScale" priority="2023">
      <colorScale>
        <cfvo type="min"/>
        <cfvo type="percentile" val="50"/>
        <cfvo type="max"/>
        <color rgb="FFF8696B"/>
        <color rgb="FFFFEB84"/>
        <color rgb="FF63BE7B"/>
      </colorScale>
    </cfRule>
  </conditionalFormatting>
  <conditionalFormatting sqref="P61">
    <cfRule type="colorScale" priority="2022">
      <colorScale>
        <cfvo type="min"/>
        <cfvo type="percentile" val="50"/>
        <cfvo type="max"/>
        <color rgb="FFF8696B"/>
        <color rgb="FFFFEB84"/>
        <color rgb="FF63BE7B"/>
      </colorScale>
    </cfRule>
  </conditionalFormatting>
  <conditionalFormatting sqref="P62">
    <cfRule type="colorScale" priority="2021">
      <colorScale>
        <cfvo type="min"/>
        <cfvo type="percentile" val="50"/>
        <cfvo type="max"/>
        <color rgb="FFF8696B"/>
        <color rgb="FFFFEB84"/>
        <color rgb="FF63BE7B"/>
      </colorScale>
    </cfRule>
  </conditionalFormatting>
  <conditionalFormatting sqref="P62">
    <cfRule type="colorScale" priority="2020">
      <colorScale>
        <cfvo type="min"/>
        <cfvo type="percentile" val="50"/>
        <cfvo type="max"/>
        <color rgb="FFF8696B"/>
        <color rgb="FFFFEB84"/>
        <color rgb="FF63BE7B"/>
      </colorScale>
    </cfRule>
  </conditionalFormatting>
  <conditionalFormatting sqref="P62">
    <cfRule type="colorScale" priority="2019">
      <colorScale>
        <cfvo type="min"/>
        <cfvo type="percentile" val="50"/>
        <cfvo type="max"/>
        <color rgb="FFF8696B"/>
        <color rgb="FFFFEB84"/>
        <color rgb="FF63BE7B"/>
      </colorScale>
    </cfRule>
  </conditionalFormatting>
  <conditionalFormatting sqref="P63">
    <cfRule type="colorScale" priority="2017">
      <colorScale>
        <cfvo type="min"/>
        <cfvo type="percentile" val="50"/>
        <cfvo type="max"/>
        <color rgb="FFF8696B"/>
        <color rgb="FFFFEB84"/>
        <color rgb="FF63BE7B"/>
      </colorScale>
    </cfRule>
  </conditionalFormatting>
  <conditionalFormatting sqref="P61">
    <cfRule type="colorScale" priority="2016">
      <colorScale>
        <cfvo type="min"/>
        <cfvo type="percentile" val="50"/>
        <cfvo type="max"/>
        <color rgb="FFF8696B"/>
        <color rgb="FFFFEB84"/>
        <color rgb="FF63BE7B"/>
      </colorScale>
    </cfRule>
  </conditionalFormatting>
  <conditionalFormatting sqref="P60">
    <cfRule type="colorScale" priority="2015">
      <colorScale>
        <cfvo type="min"/>
        <cfvo type="percentile" val="50"/>
        <cfvo type="max"/>
        <color rgb="FFF8696B"/>
        <color rgb="FFFFEB84"/>
        <color rgb="FF63BE7B"/>
      </colorScale>
    </cfRule>
  </conditionalFormatting>
  <conditionalFormatting sqref="P61">
    <cfRule type="colorScale" priority="2014">
      <colorScale>
        <cfvo type="min"/>
        <cfvo type="percentile" val="50"/>
        <cfvo type="max"/>
        <color rgb="FFF8696B"/>
        <color rgb="FFFFEB84"/>
        <color rgb="FF63BE7B"/>
      </colorScale>
    </cfRule>
  </conditionalFormatting>
  <conditionalFormatting sqref="P62">
    <cfRule type="colorScale" priority="2012">
      <colorScale>
        <cfvo type="min"/>
        <cfvo type="percentile" val="50"/>
        <cfvo type="max"/>
        <color rgb="FFF8696B"/>
        <color rgb="FFFFEB84"/>
        <color rgb="FF63BE7B"/>
      </colorScale>
    </cfRule>
  </conditionalFormatting>
  <conditionalFormatting sqref="P63">
    <cfRule type="colorScale" priority="2009">
      <colorScale>
        <cfvo type="min"/>
        <cfvo type="percentile" val="50"/>
        <cfvo type="max"/>
        <color rgb="FFF8696B"/>
        <color rgb="FFFFEB84"/>
        <color rgb="FF63BE7B"/>
      </colorScale>
    </cfRule>
  </conditionalFormatting>
  <conditionalFormatting sqref="P62">
    <cfRule type="colorScale" priority="2008">
      <colorScale>
        <cfvo type="min"/>
        <cfvo type="percentile" val="50"/>
        <cfvo type="max"/>
        <color rgb="FFF8696B"/>
        <color rgb="FFFFEB84"/>
        <color rgb="FF63BE7B"/>
      </colorScale>
    </cfRule>
  </conditionalFormatting>
  <conditionalFormatting sqref="P63">
    <cfRule type="colorScale" priority="2006">
      <colorScale>
        <cfvo type="min"/>
        <cfvo type="percentile" val="50"/>
        <cfvo type="max"/>
        <color rgb="FFF8696B"/>
        <color rgb="FFFFEB84"/>
        <color rgb="FF63BE7B"/>
      </colorScale>
    </cfRule>
  </conditionalFormatting>
  <conditionalFormatting sqref="P60">
    <cfRule type="colorScale" priority="2005">
      <colorScale>
        <cfvo type="min"/>
        <cfvo type="percentile" val="50"/>
        <cfvo type="max"/>
        <color rgb="FFF8696B"/>
        <color rgb="FFFFEB84"/>
        <color rgb="FF63BE7B"/>
      </colorScale>
    </cfRule>
  </conditionalFormatting>
  <conditionalFormatting sqref="P61">
    <cfRule type="colorScale" priority="2003">
      <colorScale>
        <cfvo type="min"/>
        <cfvo type="percentile" val="50"/>
        <cfvo type="max"/>
        <color rgb="FFF8696B"/>
        <color rgb="FFFFEB84"/>
        <color rgb="FF63BE7B"/>
      </colorScale>
    </cfRule>
  </conditionalFormatting>
  <conditionalFormatting sqref="P62">
    <cfRule type="colorScale" priority="2002">
      <colorScale>
        <cfvo type="min"/>
        <cfvo type="percentile" val="50"/>
        <cfvo type="max"/>
        <color rgb="FFF8696B"/>
        <color rgb="FFFFEB84"/>
        <color rgb="FF63BE7B"/>
      </colorScale>
    </cfRule>
  </conditionalFormatting>
  <conditionalFormatting sqref="P63">
    <cfRule type="colorScale" priority="2000">
      <colorScale>
        <cfvo type="min"/>
        <cfvo type="percentile" val="50"/>
        <cfvo type="max"/>
        <color rgb="FFF8696B"/>
        <color rgb="FFFFEB84"/>
        <color rgb="FF63BE7B"/>
      </colorScale>
    </cfRule>
  </conditionalFormatting>
  <conditionalFormatting sqref="P63">
    <cfRule type="colorScale" priority="1999">
      <colorScale>
        <cfvo type="min"/>
        <cfvo type="percentile" val="50"/>
        <cfvo type="max"/>
        <color rgb="FFF8696B"/>
        <color rgb="FFFFEB84"/>
        <color rgb="FF63BE7B"/>
      </colorScale>
    </cfRule>
  </conditionalFormatting>
  <conditionalFormatting sqref="P61">
    <cfRule type="colorScale" priority="1998">
      <colorScale>
        <cfvo type="min"/>
        <cfvo type="percentile" val="50"/>
        <cfvo type="max"/>
        <color rgb="FFF8696B"/>
        <color rgb="FFFFEB84"/>
        <color rgb="FF63BE7B"/>
      </colorScale>
    </cfRule>
  </conditionalFormatting>
  <conditionalFormatting sqref="P63">
    <cfRule type="colorScale" priority="1997">
      <colorScale>
        <cfvo type="min"/>
        <cfvo type="percentile" val="50"/>
        <cfvo type="max"/>
        <color rgb="FFF8696B"/>
        <color rgb="FFFFEB84"/>
        <color rgb="FF63BE7B"/>
      </colorScale>
    </cfRule>
  </conditionalFormatting>
  <conditionalFormatting sqref="P61">
    <cfRule type="colorScale" priority="1995">
      <colorScale>
        <cfvo type="min"/>
        <cfvo type="percentile" val="50"/>
        <cfvo type="max"/>
        <color rgb="FFF8696B"/>
        <color rgb="FFFFEB84"/>
        <color rgb="FF63BE7B"/>
      </colorScale>
    </cfRule>
  </conditionalFormatting>
  <conditionalFormatting sqref="P61">
    <cfRule type="colorScale" priority="1994">
      <colorScale>
        <cfvo type="min"/>
        <cfvo type="percentile" val="50"/>
        <cfvo type="max"/>
        <color rgb="FFF8696B"/>
        <color rgb="FFFFEB84"/>
        <color rgb="FF63BE7B"/>
      </colorScale>
    </cfRule>
  </conditionalFormatting>
  <conditionalFormatting sqref="P62">
    <cfRule type="colorScale" priority="1993">
      <colorScale>
        <cfvo type="min"/>
        <cfvo type="percentile" val="50"/>
        <cfvo type="max"/>
        <color rgb="FFF8696B"/>
        <color rgb="FFFFEB84"/>
        <color rgb="FF63BE7B"/>
      </colorScale>
    </cfRule>
  </conditionalFormatting>
  <conditionalFormatting sqref="P63">
    <cfRule type="colorScale" priority="1991">
      <colorScale>
        <cfvo type="min"/>
        <cfvo type="percentile" val="50"/>
        <cfvo type="max"/>
        <color rgb="FFF8696B"/>
        <color rgb="FFFFEB84"/>
        <color rgb="FF63BE7B"/>
      </colorScale>
    </cfRule>
  </conditionalFormatting>
  <conditionalFormatting sqref="P63">
    <cfRule type="colorScale" priority="1990">
      <colorScale>
        <cfvo type="min"/>
        <cfvo type="percentile" val="50"/>
        <cfvo type="max"/>
        <color rgb="FFF8696B"/>
        <color rgb="FFFFEB84"/>
        <color rgb="FF63BE7B"/>
      </colorScale>
    </cfRule>
  </conditionalFormatting>
  <conditionalFormatting sqref="P62">
    <cfRule type="colorScale" priority="1989">
      <colorScale>
        <cfvo type="min"/>
        <cfvo type="percentile" val="50"/>
        <cfvo type="max"/>
        <color rgb="FFF8696B"/>
        <color rgb="FFFFEB84"/>
        <color rgb="FF63BE7B"/>
      </colorScale>
    </cfRule>
  </conditionalFormatting>
  <conditionalFormatting sqref="P61">
    <cfRule type="colorScale" priority="1987">
      <colorScale>
        <cfvo type="min"/>
        <cfvo type="percentile" val="50"/>
        <cfvo type="max"/>
        <color rgb="FFF8696B"/>
        <color rgb="FFFFEB84"/>
        <color rgb="FF63BE7B"/>
      </colorScale>
    </cfRule>
  </conditionalFormatting>
  <conditionalFormatting sqref="P62">
    <cfRule type="colorScale" priority="1986">
      <colorScale>
        <cfvo type="min"/>
        <cfvo type="percentile" val="50"/>
        <cfvo type="max"/>
        <color rgb="FFF8696B"/>
        <color rgb="FFFFEB84"/>
        <color rgb="FF63BE7B"/>
      </colorScale>
    </cfRule>
  </conditionalFormatting>
  <conditionalFormatting sqref="P63">
    <cfRule type="colorScale" priority="1984">
      <colorScale>
        <cfvo type="min"/>
        <cfvo type="percentile" val="50"/>
        <cfvo type="max"/>
        <color rgb="FFF8696B"/>
        <color rgb="FFFFEB84"/>
        <color rgb="FF63BE7B"/>
      </colorScale>
    </cfRule>
  </conditionalFormatting>
  <conditionalFormatting sqref="P61">
    <cfRule type="colorScale" priority="1981">
      <colorScale>
        <cfvo type="min"/>
        <cfvo type="percentile" val="50"/>
        <cfvo type="max"/>
        <color rgb="FFF8696B"/>
        <color rgb="FFFFEB84"/>
        <color rgb="FF63BE7B"/>
      </colorScale>
    </cfRule>
  </conditionalFormatting>
  <conditionalFormatting sqref="P62">
    <cfRule type="colorScale" priority="1980">
      <colorScale>
        <cfvo type="min"/>
        <cfvo type="percentile" val="50"/>
        <cfvo type="max"/>
        <color rgb="FFF8696B"/>
        <color rgb="FFFFEB84"/>
        <color rgb="FF63BE7B"/>
      </colorScale>
    </cfRule>
  </conditionalFormatting>
  <conditionalFormatting sqref="P63">
    <cfRule type="colorScale" priority="1978">
      <colorScale>
        <cfvo type="min"/>
        <cfvo type="percentile" val="50"/>
        <cfvo type="max"/>
        <color rgb="FFF8696B"/>
        <color rgb="FFFFEB84"/>
        <color rgb="FF63BE7B"/>
      </colorScale>
    </cfRule>
  </conditionalFormatting>
  <conditionalFormatting sqref="P63">
    <cfRule type="colorScale" priority="1977">
      <colorScale>
        <cfvo type="min"/>
        <cfvo type="percentile" val="50"/>
        <cfvo type="max"/>
        <color rgb="FFF8696B"/>
        <color rgb="FFFFEB84"/>
        <color rgb="FF63BE7B"/>
      </colorScale>
    </cfRule>
  </conditionalFormatting>
  <conditionalFormatting sqref="P64">
    <cfRule type="colorScale" priority="1975">
      <colorScale>
        <cfvo type="min"/>
        <cfvo type="percentile" val="50"/>
        <cfvo type="max"/>
        <color rgb="FFF8696B"/>
        <color rgb="FFFFEB84"/>
        <color rgb="FF63BE7B"/>
      </colorScale>
    </cfRule>
  </conditionalFormatting>
  <conditionalFormatting sqref="P65">
    <cfRule type="colorScale" priority="1976">
      <colorScale>
        <cfvo type="min"/>
        <cfvo type="percentile" val="50"/>
        <cfvo type="max"/>
        <color rgb="FFF8696B"/>
        <color rgb="FFFFEB84"/>
        <color rgb="FF63BE7B"/>
      </colorScale>
    </cfRule>
  </conditionalFormatting>
  <conditionalFormatting sqref="P66">
    <cfRule type="colorScale" priority="1973">
      <colorScale>
        <cfvo type="min"/>
        <cfvo type="percentile" val="50"/>
        <cfvo type="max"/>
        <color rgb="FFF8696B"/>
        <color rgb="FFFFEB84"/>
        <color rgb="FF63BE7B"/>
      </colorScale>
    </cfRule>
  </conditionalFormatting>
  <conditionalFormatting sqref="P67">
    <cfRule type="colorScale" priority="1971">
      <colorScale>
        <cfvo type="min"/>
        <cfvo type="percentile" val="50"/>
        <cfvo type="max"/>
        <color rgb="FFF8696B"/>
        <color rgb="FFFFEB84"/>
        <color rgb="FF63BE7B"/>
      </colorScale>
    </cfRule>
  </conditionalFormatting>
  <conditionalFormatting sqref="P67">
    <cfRule type="colorScale" priority="1970">
      <colorScale>
        <cfvo type="min"/>
        <cfvo type="percentile" val="50"/>
        <cfvo type="max"/>
        <color rgb="FFF8696B"/>
        <color rgb="FFFFEB84"/>
        <color rgb="FF63BE7B"/>
      </colorScale>
    </cfRule>
  </conditionalFormatting>
  <conditionalFormatting sqref="P65">
    <cfRule type="colorScale" priority="1969">
      <colorScale>
        <cfvo type="min"/>
        <cfvo type="percentile" val="50"/>
        <cfvo type="max"/>
        <color rgb="FFF8696B"/>
        <color rgb="FFFFEB84"/>
        <color rgb="FF63BE7B"/>
      </colorScale>
    </cfRule>
  </conditionalFormatting>
  <conditionalFormatting sqref="P67">
    <cfRule type="colorScale" priority="1968">
      <colorScale>
        <cfvo type="min"/>
        <cfvo type="percentile" val="50"/>
        <cfvo type="max"/>
        <color rgb="FFF8696B"/>
        <color rgb="FFFFEB84"/>
        <color rgb="FF63BE7B"/>
      </colorScale>
    </cfRule>
  </conditionalFormatting>
  <conditionalFormatting sqref="P65">
    <cfRule type="colorScale" priority="1966">
      <colorScale>
        <cfvo type="min"/>
        <cfvo type="percentile" val="50"/>
        <cfvo type="max"/>
        <color rgb="FFF8696B"/>
        <color rgb="FFFFEB84"/>
        <color rgb="FF63BE7B"/>
      </colorScale>
    </cfRule>
  </conditionalFormatting>
  <conditionalFormatting sqref="P65">
    <cfRule type="colorScale" priority="1965">
      <colorScale>
        <cfvo type="min"/>
        <cfvo type="percentile" val="50"/>
        <cfvo type="max"/>
        <color rgb="FFF8696B"/>
        <color rgb="FFFFEB84"/>
        <color rgb="FF63BE7B"/>
      </colorScale>
    </cfRule>
  </conditionalFormatting>
  <conditionalFormatting sqref="P66">
    <cfRule type="colorScale" priority="1964">
      <colorScale>
        <cfvo type="min"/>
        <cfvo type="percentile" val="50"/>
        <cfvo type="max"/>
        <color rgb="FFF8696B"/>
        <color rgb="FFFFEB84"/>
        <color rgb="FF63BE7B"/>
      </colorScale>
    </cfRule>
  </conditionalFormatting>
  <conditionalFormatting sqref="P67">
    <cfRule type="colorScale" priority="1962">
      <colorScale>
        <cfvo type="min"/>
        <cfvo type="percentile" val="50"/>
        <cfvo type="max"/>
        <color rgb="FFF8696B"/>
        <color rgb="FFFFEB84"/>
        <color rgb="FF63BE7B"/>
      </colorScale>
    </cfRule>
  </conditionalFormatting>
  <conditionalFormatting sqref="P67">
    <cfRule type="colorScale" priority="1961">
      <colorScale>
        <cfvo type="min"/>
        <cfvo type="percentile" val="50"/>
        <cfvo type="max"/>
        <color rgb="FFF8696B"/>
        <color rgb="FFFFEB84"/>
        <color rgb="FF63BE7B"/>
      </colorScale>
    </cfRule>
  </conditionalFormatting>
  <conditionalFormatting sqref="P66">
    <cfRule type="colorScale" priority="1960">
      <colorScale>
        <cfvo type="min"/>
        <cfvo type="percentile" val="50"/>
        <cfvo type="max"/>
        <color rgb="FFF8696B"/>
        <color rgb="FFFFEB84"/>
        <color rgb="FF63BE7B"/>
      </colorScale>
    </cfRule>
  </conditionalFormatting>
  <conditionalFormatting sqref="P65">
    <cfRule type="colorScale" priority="1958">
      <colorScale>
        <cfvo type="min"/>
        <cfvo type="percentile" val="50"/>
        <cfvo type="max"/>
        <color rgb="FFF8696B"/>
        <color rgb="FFFFEB84"/>
        <color rgb="FF63BE7B"/>
      </colorScale>
    </cfRule>
  </conditionalFormatting>
  <conditionalFormatting sqref="P66">
    <cfRule type="colorScale" priority="1957">
      <colorScale>
        <cfvo type="min"/>
        <cfvo type="percentile" val="50"/>
        <cfvo type="max"/>
        <color rgb="FFF8696B"/>
        <color rgb="FFFFEB84"/>
        <color rgb="FF63BE7B"/>
      </colorScale>
    </cfRule>
  </conditionalFormatting>
  <conditionalFormatting sqref="P67">
    <cfRule type="colorScale" priority="1955">
      <colorScale>
        <cfvo type="min"/>
        <cfvo type="percentile" val="50"/>
        <cfvo type="max"/>
        <color rgb="FFF8696B"/>
        <color rgb="FFFFEB84"/>
        <color rgb="FF63BE7B"/>
      </colorScale>
    </cfRule>
  </conditionalFormatting>
  <conditionalFormatting sqref="P65">
    <cfRule type="colorScale" priority="1952">
      <colorScale>
        <cfvo type="min"/>
        <cfvo type="percentile" val="50"/>
        <cfvo type="max"/>
        <color rgb="FFF8696B"/>
        <color rgb="FFFFEB84"/>
        <color rgb="FF63BE7B"/>
      </colorScale>
    </cfRule>
  </conditionalFormatting>
  <conditionalFormatting sqref="P66">
    <cfRule type="colorScale" priority="1951">
      <colorScale>
        <cfvo type="min"/>
        <cfvo type="percentile" val="50"/>
        <cfvo type="max"/>
        <color rgb="FFF8696B"/>
        <color rgb="FFFFEB84"/>
        <color rgb="FF63BE7B"/>
      </colorScale>
    </cfRule>
  </conditionalFormatting>
  <conditionalFormatting sqref="P67">
    <cfRule type="colorScale" priority="1949">
      <colorScale>
        <cfvo type="min"/>
        <cfvo type="percentile" val="50"/>
        <cfvo type="max"/>
        <color rgb="FFF8696B"/>
        <color rgb="FFFFEB84"/>
        <color rgb="FF63BE7B"/>
      </colorScale>
    </cfRule>
  </conditionalFormatting>
  <conditionalFormatting sqref="P67">
    <cfRule type="colorScale" priority="1948">
      <colorScale>
        <cfvo type="min"/>
        <cfvo type="percentile" val="50"/>
        <cfvo type="max"/>
        <color rgb="FFF8696B"/>
        <color rgb="FFFFEB84"/>
        <color rgb="FF63BE7B"/>
      </colorScale>
    </cfRule>
  </conditionalFormatting>
  <conditionalFormatting sqref="P64">
    <cfRule type="colorScale" priority="1947">
      <colorScale>
        <cfvo type="min"/>
        <cfvo type="percentile" val="50"/>
        <cfvo type="max"/>
        <color rgb="FFF8696B"/>
        <color rgb="FFFFEB84"/>
        <color rgb="FF63BE7B"/>
      </colorScale>
    </cfRule>
  </conditionalFormatting>
  <conditionalFormatting sqref="P64">
    <cfRule type="colorScale" priority="1944">
      <colorScale>
        <cfvo type="min"/>
        <cfvo type="percentile" val="50"/>
        <cfvo type="max"/>
        <color rgb="FFF8696B"/>
        <color rgb="FFFFEB84"/>
        <color rgb="FF63BE7B"/>
      </colorScale>
    </cfRule>
  </conditionalFormatting>
  <conditionalFormatting sqref="P64">
    <cfRule type="colorScale" priority="1943">
      <colorScale>
        <cfvo type="min"/>
        <cfvo type="percentile" val="50"/>
        <cfvo type="max"/>
        <color rgb="FFF8696B"/>
        <color rgb="FFFFEB84"/>
        <color rgb="FF63BE7B"/>
      </colorScale>
    </cfRule>
  </conditionalFormatting>
  <conditionalFormatting sqref="P64">
    <cfRule type="colorScale" priority="1942">
      <colorScale>
        <cfvo type="min"/>
        <cfvo type="percentile" val="50"/>
        <cfvo type="max"/>
        <color rgb="FFF8696B"/>
        <color rgb="FFFFEB84"/>
        <color rgb="FF63BE7B"/>
      </colorScale>
    </cfRule>
  </conditionalFormatting>
  <conditionalFormatting sqref="P65">
    <cfRule type="colorScale" priority="1941">
      <colorScale>
        <cfvo type="min"/>
        <cfvo type="percentile" val="50"/>
        <cfvo type="max"/>
        <color rgb="FFF8696B"/>
        <color rgb="FFFFEB84"/>
        <color rgb="FF63BE7B"/>
      </colorScale>
    </cfRule>
  </conditionalFormatting>
  <conditionalFormatting sqref="P66">
    <cfRule type="colorScale" priority="1940">
      <colorScale>
        <cfvo type="min"/>
        <cfvo type="percentile" val="50"/>
        <cfvo type="max"/>
        <color rgb="FFF8696B"/>
        <color rgb="FFFFEB84"/>
        <color rgb="FF63BE7B"/>
      </colorScale>
    </cfRule>
  </conditionalFormatting>
  <conditionalFormatting sqref="P67">
    <cfRule type="colorScale" priority="1936">
      <colorScale>
        <cfvo type="min"/>
        <cfvo type="percentile" val="50"/>
        <cfvo type="max"/>
        <color rgb="FFF8696B"/>
        <color rgb="FFFFEB84"/>
        <color rgb="FF63BE7B"/>
      </colorScale>
    </cfRule>
  </conditionalFormatting>
  <conditionalFormatting sqref="P64">
    <cfRule type="colorScale" priority="1935">
      <colorScale>
        <cfvo type="min"/>
        <cfvo type="percentile" val="50"/>
        <cfvo type="max"/>
        <color rgb="FFF8696B"/>
        <color rgb="FFFFEB84"/>
        <color rgb="FF63BE7B"/>
      </colorScale>
    </cfRule>
  </conditionalFormatting>
  <conditionalFormatting sqref="P64">
    <cfRule type="colorScale" priority="1934">
      <colorScale>
        <cfvo type="min"/>
        <cfvo type="percentile" val="50"/>
        <cfvo type="max"/>
        <color rgb="FFF8696B"/>
        <color rgb="FFFFEB84"/>
        <color rgb="FF63BE7B"/>
      </colorScale>
    </cfRule>
  </conditionalFormatting>
  <conditionalFormatting sqref="P64">
    <cfRule type="colorScale" priority="1933">
      <colorScale>
        <cfvo type="min"/>
        <cfvo type="percentile" val="50"/>
        <cfvo type="max"/>
        <color rgb="FFF8696B"/>
        <color rgb="FFFFEB84"/>
        <color rgb="FF63BE7B"/>
      </colorScale>
    </cfRule>
  </conditionalFormatting>
  <conditionalFormatting sqref="P66">
    <cfRule type="colorScale" priority="1932">
      <colorScale>
        <cfvo type="min"/>
        <cfvo type="percentile" val="50"/>
        <cfvo type="max"/>
        <color rgb="FFF8696B"/>
        <color rgb="FFFFEB84"/>
        <color rgb="FF63BE7B"/>
      </colorScale>
    </cfRule>
  </conditionalFormatting>
  <conditionalFormatting sqref="P65">
    <cfRule type="colorScale" priority="1931">
      <colorScale>
        <cfvo type="min"/>
        <cfvo type="percentile" val="50"/>
        <cfvo type="max"/>
        <color rgb="FFF8696B"/>
        <color rgb="FFFFEB84"/>
        <color rgb="FF63BE7B"/>
      </colorScale>
    </cfRule>
  </conditionalFormatting>
  <conditionalFormatting sqref="P66">
    <cfRule type="colorScale" priority="1930">
      <colorScale>
        <cfvo type="min"/>
        <cfvo type="percentile" val="50"/>
        <cfvo type="max"/>
        <color rgb="FFF8696B"/>
        <color rgb="FFFFEB84"/>
        <color rgb="FF63BE7B"/>
      </colorScale>
    </cfRule>
  </conditionalFormatting>
  <conditionalFormatting sqref="P66">
    <cfRule type="colorScale" priority="1929">
      <colorScale>
        <cfvo type="min"/>
        <cfvo type="percentile" val="50"/>
        <cfvo type="max"/>
        <color rgb="FFF8696B"/>
        <color rgb="FFFFEB84"/>
        <color rgb="FF63BE7B"/>
      </colorScale>
    </cfRule>
  </conditionalFormatting>
  <conditionalFormatting sqref="P67">
    <cfRule type="colorScale" priority="1927">
      <colorScale>
        <cfvo type="min"/>
        <cfvo type="percentile" val="50"/>
        <cfvo type="max"/>
        <color rgb="FFF8696B"/>
        <color rgb="FFFFEB84"/>
        <color rgb="FF63BE7B"/>
      </colorScale>
    </cfRule>
  </conditionalFormatting>
  <conditionalFormatting sqref="P65">
    <cfRule type="colorScale" priority="1926">
      <colorScale>
        <cfvo type="min"/>
        <cfvo type="percentile" val="50"/>
        <cfvo type="max"/>
        <color rgb="FFF8696B"/>
        <color rgb="FFFFEB84"/>
        <color rgb="FF63BE7B"/>
      </colorScale>
    </cfRule>
  </conditionalFormatting>
  <conditionalFormatting sqref="P67">
    <cfRule type="colorScale" priority="1925">
      <colorScale>
        <cfvo type="min"/>
        <cfvo type="percentile" val="50"/>
        <cfvo type="max"/>
        <color rgb="FFF8696B"/>
        <color rgb="FFFFEB84"/>
        <color rgb="FF63BE7B"/>
      </colorScale>
    </cfRule>
  </conditionalFormatting>
  <conditionalFormatting sqref="P66">
    <cfRule type="colorScale" priority="1924">
      <colorScale>
        <cfvo type="min"/>
        <cfvo type="percentile" val="50"/>
        <cfvo type="max"/>
        <color rgb="FFF8696B"/>
        <color rgb="FFFFEB84"/>
        <color rgb="FF63BE7B"/>
      </colorScale>
    </cfRule>
  </conditionalFormatting>
  <conditionalFormatting sqref="P67">
    <cfRule type="colorScale" priority="1922">
      <colorScale>
        <cfvo type="min"/>
        <cfvo type="percentile" val="50"/>
        <cfvo type="max"/>
        <color rgb="FFF8696B"/>
        <color rgb="FFFFEB84"/>
        <color rgb="FF63BE7B"/>
      </colorScale>
    </cfRule>
  </conditionalFormatting>
  <conditionalFormatting sqref="P66">
    <cfRule type="colorScale" priority="1921">
      <colorScale>
        <cfvo type="min"/>
        <cfvo type="percentile" val="50"/>
        <cfvo type="max"/>
        <color rgb="FFF8696B"/>
        <color rgb="FFFFEB84"/>
        <color rgb="FF63BE7B"/>
      </colorScale>
    </cfRule>
  </conditionalFormatting>
  <conditionalFormatting sqref="P64">
    <cfRule type="colorScale" priority="1920">
      <colorScale>
        <cfvo type="min"/>
        <cfvo type="percentile" val="50"/>
        <cfvo type="max"/>
        <color rgb="FFF8696B"/>
        <color rgb="FFFFEB84"/>
        <color rgb="FF63BE7B"/>
      </colorScale>
    </cfRule>
  </conditionalFormatting>
  <conditionalFormatting sqref="P65">
    <cfRule type="colorScale" priority="1919">
      <colorScale>
        <cfvo type="min"/>
        <cfvo type="percentile" val="50"/>
        <cfvo type="max"/>
        <color rgb="FFF8696B"/>
        <color rgb="FFFFEB84"/>
        <color rgb="FF63BE7B"/>
      </colorScale>
    </cfRule>
  </conditionalFormatting>
  <conditionalFormatting sqref="P66">
    <cfRule type="colorScale" priority="1918">
      <colorScale>
        <cfvo type="min"/>
        <cfvo type="percentile" val="50"/>
        <cfvo type="max"/>
        <color rgb="FFF8696B"/>
        <color rgb="FFFFEB84"/>
        <color rgb="FF63BE7B"/>
      </colorScale>
    </cfRule>
  </conditionalFormatting>
  <conditionalFormatting sqref="P66">
    <cfRule type="colorScale" priority="1917">
      <colorScale>
        <cfvo type="min"/>
        <cfvo type="percentile" val="50"/>
        <cfvo type="max"/>
        <color rgb="FFF8696B"/>
        <color rgb="FFFFEB84"/>
        <color rgb="FF63BE7B"/>
      </colorScale>
    </cfRule>
  </conditionalFormatting>
  <conditionalFormatting sqref="P66">
    <cfRule type="colorScale" priority="1916">
      <colorScale>
        <cfvo type="min"/>
        <cfvo type="percentile" val="50"/>
        <cfvo type="max"/>
        <color rgb="FFF8696B"/>
        <color rgb="FFFFEB84"/>
        <color rgb="FF63BE7B"/>
      </colorScale>
    </cfRule>
  </conditionalFormatting>
  <conditionalFormatting sqref="P67">
    <cfRule type="colorScale" priority="1914">
      <colorScale>
        <cfvo type="min"/>
        <cfvo type="percentile" val="50"/>
        <cfvo type="max"/>
        <color rgb="FFF8696B"/>
        <color rgb="FFFFEB84"/>
        <color rgb="FF63BE7B"/>
      </colorScale>
    </cfRule>
  </conditionalFormatting>
  <conditionalFormatting sqref="P65">
    <cfRule type="colorScale" priority="1913">
      <colorScale>
        <cfvo type="min"/>
        <cfvo type="percentile" val="50"/>
        <cfvo type="max"/>
        <color rgb="FFF8696B"/>
        <color rgb="FFFFEB84"/>
        <color rgb="FF63BE7B"/>
      </colorScale>
    </cfRule>
  </conditionalFormatting>
  <conditionalFormatting sqref="P64">
    <cfRule type="colorScale" priority="1912">
      <colorScale>
        <cfvo type="min"/>
        <cfvo type="percentile" val="50"/>
        <cfvo type="max"/>
        <color rgb="FFF8696B"/>
        <color rgb="FFFFEB84"/>
        <color rgb="FF63BE7B"/>
      </colorScale>
    </cfRule>
  </conditionalFormatting>
  <conditionalFormatting sqref="P65">
    <cfRule type="colorScale" priority="1911">
      <colorScale>
        <cfvo type="min"/>
        <cfvo type="percentile" val="50"/>
        <cfvo type="max"/>
        <color rgb="FFF8696B"/>
        <color rgb="FFFFEB84"/>
        <color rgb="FF63BE7B"/>
      </colorScale>
    </cfRule>
  </conditionalFormatting>
  <conditionalFormatting sqref="P66">
    <cfRule type="colorScale" priority="1909">
      <colorScale>
        <cfvo type="min"/>
        <cfvo type="percentile" val="50"/>
        <cfvo type="max"/>
        <color rgb="FFF8696B"/>
        <color rgb="FFFFEB84"/>
        <color rgb="FF63BE7B"/>
      </colorScale>
    </cfRule>
  </conditionalFormatting>
  <conditionalFormatting sqref="P67">
    <cfRule type="colorScale" priority="1906">
      <colorScale>
        <cfvo type="min"/>
        <cfvo type="percentile" val="50"/>
        <cfvo type="max"/>
        <color rgb="FFF8696B"/>
        <color rgb="FFFFEB84"/>
        <color rgb="FF63BE7B"/>
      </colorScale>
    </cfRule>
  </conditionalFormatting>
  <conditionalFormatting sqref="P66">
    <cfRule type="colorScale" priority="1905">
      <colorScale>
        <cfvo type="min"/>
        <cfvo type="percentile" val="50"/>
        <cfvo type="max"/>
        <color rgb="FFF8696B"/>
        <color rgb="FFFFEB84"/>
        <color rgb="FF63BE7B"/>
      </colorScale>
    </cfRule>
  </conditionalFormatting>
  <conditionalFormatting sqref="P67">
    <cfRule type="colorScale" priority="1903">
      <colorScale>
        <cfvo type="min"/>
        <cfvo type="percentile" val="50"/>
        <cfvo type="max"/>
        <color rgb="FFF8696B"/>
        <color rgb="FFFFEB84"/>
        <color rgb="FF63BE7B"/>
      </colorScale>
    </cfRule>
  </conditionalFormatting>
  <conditionalFormatting sqref="P64">
    <cfRule type="colorScale" priority="1902">
      <colorScale>
        <cfvo type="min"/>
        <cfvo type="percentile" val="50"/>
        <cfvo type="max"/>
        <color rgb="FFF8696B"/>
        <color rgb="FFFFEB84"/>
        <color rgb="FF63BE7B"/>
      </colorScale>
    </cfRule>
  </conditionalFormatting>
  <conditionalFormatting sqref="P65">
    <cfRule type="colorScale" priority="1900">
      <colorScale>
        <cfvo type="min"/>
        <cfvo type="percentile" val="50"/>
        <cfvo type="max"/>
        <color rgb="FFF8696B"/>
        <color rgb="FFFFEB84"/>
        <color rgb="FF63BE7B"/>
      </colorScale>
    </cfRule>
  </conditionalFormatting>
  <conditionalFormatting sqref="P66">
    <cfRule type="colorScale" priority="1899">
      <colorScale>
        <cfvo type="min"/>
        <cfvo type="percentile" val="50"/>
        <cfvo type="max"/>
        <color rgb="FFF8696B"/>
        <color rgb="FFFFEB84"/>
        <color rgb="FF63BE7B"/>
      </colorScale>
    </cfRule>
  </conditionalFormatting>
  <conditionalFormatting sqref="P67">
    <cfRule type="colorScale" priority="1897">
      <colorScale>
        <cfvo type="min"/>
        <cfvo type="percentile" val="50"/>
        <cfvo type="max"/>
        <color rgb="FFF8696B"/>
        <color rgb="FFFFEB84"/>
        <color rgb="FF63BE7B"/>
      </colorScale>
    </cfRule>
  </conditionalFormatting>
  <conditionalFormatting sqref="P67">
    <cfRule type="colorScale" priority="1896">
      <colorScale>
        <cfvo type="min"/>
        <cfvo type="percentile" val="50"/>
        <cfvo type="max"/>
        <color rgb="FFF8696B"/>
        <color rgb="FFFFEB84"/>
        <color rgb="FF63BE7B"/>
      </colorScale>
    </cfRule>
  </conditionalFormatting>
  <conditionalFormatting sqref="P65">
    <cfRule type="colorScale" priority="1895">
      <colorScale>
        <cfvo type="min"/>
        <cfvo type="percentile" val="50"/>
        <cfvo type="max"/>
        <color rgb="FFF8696B"/>
        <color rgb="FFFFEB84"/>
        <color rgb="FF63BE7B"/>
      </colorScale>
    </cfRule>
  </conditionalFormatting>
  <conditionalFormatting sqref="P67">
    <cfRule type="colorScale" priority="1894">
      <colorScale>
        <cfvo type="min"/>
        <cfvo type="percentile" val="50"/>
        <cfvo type="max"/>
        <color rgb="FFF8696B"/>
        <color rgb="FFFFEB84"/>
        <color rgb="FF63BE7B"/>
      </colorScale>
    </cfRule>
  </conditionalFormatting>
  <conditionalFormatting sqref="P65">
    <cfRule type="colorScale" priority="1892">
      <colorScale>
        <cfvo type="min"/>
        <cfvo type="percentile" val="50"/>
        <cfvo type="max"/>
        <color rgb="FFF8696B"/>
        <color rgb="FFFFEB84"/>
        <color rgb="FF63BE7B"/>
      </colorScale>
    </cfRule>
  </conditionalFormatting>
  <conditionalFormatting sqref="P65">
    <cfRule type="colorScale" priority="1891">
      <colorScale>
        <cfvo type="min"/>
        <cfvo type="percentile" val="50"/>
        <cfvo type="max"/>
        <color rgb="FFF8696B"/>
        <color rgb="FFFFEB84"/>
        <color rgb="FF63BE7B"/>
      </colorScale>
    </cfRule>
  </conditionalFormatting>
  <conditionalFormatting sqref="P66">
    <cfRule type="colorScale" priority="1890">
      <colorScale>
        <cfvo type="min"/>
        <cfvo type="percentile" val="50"/>
        <cfvo type="max"/>
        <color rgb="FFF8696B"/>
        <color rgb="FFFFEB84"/>
        <color rgb="FF63BE7B"/>
      </colorScale>
    </cfRule>
  </conditionalFormatting>
  <conditionalFormatting sqref="P67">
    <cfRule type="colorScale" priority="1888">
      <colorScale>
        <cfvo type="min"/>
        <cfvo type="percentile" val="50"/>
        <cfvo type="max"/>
        <color rgb="FFF8696B"/>
        <color rgb="FFFFEB84"/>
        <color rgb="FF63BE7B"/>
      </colorScale>
    </cfRule>
  </conditionalFormatting>
  <conditionalFormatting sqref="P67">
    <cfRule type="colorScale" priority="1887">
      <colorScale>
        <cfvo type="min"/>
        <cfvo type="percentile" val="50"/>
        <cfvo type="max"/>
        <color rgb="FFF8696B"/>
        <color rgb="FFFFEB84"/>
        <color rgb="FF63BE7B"/>
      </colorScale>
    </cfRule>
  </conditionalFormatting>
  <conditionalFormatting sqref="P66">
    <cfRule type="colorScale" priority="1886">
      <colorScale>
        <cfvo type="min"/>
        <cfvo type="percentile" val="50"/>
        <cfvo type="max"/>
        <color rgb="FFF8696B"/>
        <color rgb="FFFFEB84"/>
        <color rgb="FF63BE7B"/>
      </colorScale>
    </cfRule>
  </conditionalFormatting>
  <conditionalFormatting sqref="P65">
    <cfRule type="colorScale" priority="1884">
      <colorScale>
        <cfvo type="min"/>
        <cfvo type="percentile" val="50"/>
        <cfvo type="max"/>
        <color rgb="FFF8696B"/>
        <color rgb="FFFFEB84"/>
        <color rgb="FF63BE7B"/>
      </colorScale>
    </cfRule>
  </conditionalFormatting>
  <conditionalFormatting sqref="P66">
    <cfRule type="colorScale" priority="1883">
      <colorScale>
        <cfvo type="min"/>
        <cfvo type="percentile" val="50"/>
        <cfvo type="max"/>
        <color rgb="FFF8696B"/>
        <color rgb="FFFFEB84"/>
        <color rgb="FF63BE7B"/>
      </colorScale>
    </cfRule>
  </conditionalFormatting>
  <conditionalFormatting sqref="P67">
    <cfRule type="colorScale" priority="1881">
      <colorScale>
        <cfvo type="min"/>
        <cfvo type="percentile" val="50"/>
        <cfvo type="max"/>
        <color rgb="FFF8696B"/>
        <color rgb="FFFFEB84"/>
        <color rgb="FF63BE7B"/>
      </colorScale>
    </cfRule>
  </conditionalFormatting>
  <conditionalFormatting sqref="P65">
    <cfRule type="colorScale" priority="1878">
      <colorScale>
        <cfvo type="min"/>
        <cfvo type="percentile" val="50"/>
        <cfvo type="max"/>
        <color rgb="FFF8696B"/>
        <color rgb="FFFFEB84"/>
        <color rgb="FF63BE7B"/>
      </colorScale>
    </cfRule>
  </conditionalFormatting>
  <conditionalFormatting sqref="P66">
    <cfRule type="colorScale" priority="1877">
      <colorScale>
        <cfvo type="min"/>
        <cfvo type="percentile" val="50"/>
        <cfvo type="max"/>
        <color rgb="FFF8696B"/>
        <color rgb="FFFFEB84"/>
        <color rgb="FF63BE7B"/>
      </colorScale>
    </cfRule>
  </conditionalFormatting>
  <conditionalFormatting sqref="P67">
    <cfRule type="colorScale" priority="1875">
      <colorScale>
        <cfvo type="min"/>
        <cfvo type="percentile" val="50"/>
        <cfvo type="max"/>
        <color rgb="FFF8696B"/>
        <color rgb="FFFFEB84"/>
        <color rgb="FF63BE7B"/>
      </colorScale>
    </cfRule>
  </conditionalFormatting>
  <conditionalFormatting sqref="P67">
    <cfRule type="colorScale" priority="1874">
      <colorScale>
        <cfvo type="min"/>
        <cfvo type="percentile" val="50"/>
        <cfvo type="max"/>
        <color rgb="FFF8696B"/>
        <color rgb="FFFFEB84"/>
        <color rgb="FF63BE7B"/>
      </colorScale>
    </cfRule>
  </conditionalFormatting>
  <conditionalFormatting sqref="P68">
    <cfRule type="colorScale" priority="1872">
      <colorScale>
        <cfvo type="min"/>
        <cfvo type="percentile" val="50"/>
        <cfvo type="max"/>
        <color rgb="FFF8696B"/>
        <color rgb="FFFFEB84"/>
        <color rgb="FF63BE7B"/>
      </colorScale>
    </cfRule>
  </conditionalFormatting>
  <conditionalFormatting sqref="P69">
    <cfRule type="colorScale" priority="1873">
      <colorScale>
        <cfvo type="min"/>
        <cfvo type="percentile" val="50"/>
        <cfvo type="max"/>
        <color rgb="FFF8696B"/>
        <color rgb="FFFFEB84"/>
        <color rgb="FF63BE7B"/>
      </colorScale>
    </cfRule>
  </conditionalFormatting>
  <conditionalFormatting sqref="P70">
    <cfRule type="colorScale" priority="1869">
      <colorScale>
        <cfvo type="min"/>
        <cfvo type="percentile" val="50"/>
        <cfvo type="max"/>
        <color rgb="FFF8696B"/>
        <color rgb="FFFFEB84"/>
        <color rgb="FF63BE7B"/>
      </colorScale>
    </cfRule>
  </conditionalFormatting>
  <conditionalFormatting sqref="P71">
    <cfRule type="colorScale" priority="1867">
      <colorScale>
        <cfvo type="min"/>
        <cfvo type="percentile" val="50"/>
        <cfvo type="max"/>
        <color rgb="FFF8696B"/>
        <color rgb="FFFFEB84"/>
        <color rgb="FF63BE7B"/>
      </colorScale>
    </cfRule>
  </conditionalFormatting>
  <conditionalFormatting sqref="P71">
    <cfRule type="colorScale" priority="1866">
      <colorScale>
        <cfvo type="min"/>
        <cfvo type="percentile" val="50"/>
        <cfvo type="max"/>
        <color rgb="FFF8696B"/>
        <color rgb="FFFFEB84"/>
        <color rgb="FF63BE7B"/>
      </colorScale>
    </cfRule>
  </conditionalFormatting>
  <conditionalFormatting sqref="P69">
    <cfRule type="colorScale" priority="1865">
      <colorScale>
        <cfvo type="min"/>
        <cfvo type="percentile" val="50"/>
        <cfvo type="max"/>
        <color rgb="FFF8696B"/>
        <color rgb="FFFFEB84"/>
        <color rgb="FF63BE7B"/>
      </colorScale>
    </cfRule>
  </conditionalFormatting>
  <conditionalFormatting sqref="P71">
    <cfRule type="colorScale" priority="1864">
      <colorScale>
        <cfvo type="min"/>
        <cfvo type="percentile" val="50"/>
        <cfvo type="max"/>
        <color rgb="FFF8696B"/>
        <color rgb="FFFFEB84"/>
        <color rgb="FF63BE7B"/>
      </colorScale>
    </cfRule>
  </conditionalFormatting>
  <conditionalFormatting sqref="P69">
    <cfRule type="colorScale" priority="1862">
      <colorScale>
        <cfvo type="min"/>
        <cfvo type="percentile" val="50"/>
        <cfvo type="max"/>
        <color rgb="FFF8696B"/>
        <color rgb="FFFFEB84"/>
        <color rgb="FF63BE7B"/>
      </colorScale>
    </cfRule>
  </conditionalFormatting>
  <conditionalFormatting sqref="P69">
    <cfRule type="colorScale" priority="1861">
      <colorScale>
        <cfvo type="min"/>
        <cfvo type="percentile" val="50"/>
        <cfvo type="max"/>
        <color rgb="FFF8696B"/>
        <color rgb="FFFFEB84"/>
        <color rgb="FF63BE7B"/>
      </colorScale>
    </cfRule>
  </conditionalFormatting>
  <conditionalFormatting sqref="P70">
    <cfRule type="colorScale" priority="1860">
      <colorScale>
        <cfvo type="min"/>
        <cfvo type="percentile" val="50"/>
        <cfvo type="max"/>
        <color rgb="FFF8696B"/>
        <color rgb="FFFFEB84"/>
        <color rgb="FF63BE7B"/>
      </colorScale>
    </cfRule>
  </conditionalFormatting>
  <conditionalFormatting sqref="P71">
    <cfRule type="colorScale" priority="1858">
      <colorScale>
        <cfvo type="min"/>
        <cfvo type="percentile" val="50"/>
        <cfvo type="max"/>
        <color rgb="FFF8696B"/>
        <color rgb="FFFFEB84"/>
        <color rgb="FF63BE7B"/>
      </colorScale>
    </cfRule>
  </conditionalFormatting>
  <conditionalFormatting sqref="P71">
    <cfRule type="colorScale" priority="1857">
      <colorScale>
        <cfvo type="min"/>
        <cfvo type="percentile" val="50"/>
        <cfvo type="max"/>
        <color rgb="FFF8696B"/>
        <color rgb="FFFFEB84"/>
        <color rgb="FF63BE7B"/>
      </colorScale>
    </cfRule>
  </conditionalFormatting>
  <conditionalFormatting sqref="P70">
    <cfRule type="colorScale" priority="1856">
      <colorScale>
        <cfvo type="min"/>
        <cfvo type="percentile" val="50"/>
        <cfvo type="max"/>
        <color rgb="FFF8696B"/>
        <color rgb="FFFFEB84"/>
        <color rgb="FF63BE7B"/>
      </colorScale>
    </cfRule>
  </conditionalFormatting>
  <conditionalFormatting sqref="P69">
    <cfRule type="colorScale" priority="1854">
      <colorScale>
        <cfvo type="min"/>
        <cfvo type="percentile" val="50"/>
        <cfvo type="max"/>
        <color rgb="FFF8696B"/>
        <color rgb="FFFFEB84"/>
        <color rgb="FF63BE7B"/>
      </colorScale>
    </cfRule>
  </conditionalFormatting>
  <conditionalFormatting sqref="P70">
    <cfRule type="colorScale" priority="1853">
      <colorScale>
        <cfvo type="min"/>
        <cfvo type="percentile" val="50"/>
        <cfvo type="max"/>
        <color rgb="FFF8696B"/>
        <color rgb="FFFFEB84"/>
        <color rgb="FF63BE7B"/>
      </colorScale>
    </cfRule>
  </conditionalFormatting>
  <conditionalFormatting sqref="P71">
    <cfRule type="colorScale" priority="1851">
      <colorScale>
        <cfvo type="min"/>
        <cfvo type="percentile" val="50"/>
        <cfvo type="max"/>
        <color rgb="FFF8696B"/>
        <color rgb="FFFFEB84"/>
        <color rgb="FF63BE7B"/>
      </colorScale>
    </cfRule>
  </conditionalFormatting>
  <conditionalFormatting sqref="P69">
    <cfRule type="colorScale" priority="1848">
      <colorScale>
        <cfvo type="min"/>
        <cfvo type="percentile" val="50"/>
        <cfvo type="max"/>
        <color rgb="FFF8696B"/>
        <color rgb="FFFFEB84"/>
        <color rgb="FF63BE7B"/>
      </colorScale>
    </cfRule>
  </conditionalFormatting>
  <conditionalFormatting sqref="P70">
    <cfRule type="colorScale" priority="1847">
      <colorScale>
        <cfvo type="min"/>
        <cfvo type="percentile" val="50"/>
        <cfvo type="max"/>
        <color rgb="FFF8696B"/>
        <color rgb="FFFFEB84"/>
        <color rgb="FF63BE7B"/>
      </colorScale>
    </cfRule>
  </conditionalFormatting>
  <conditionalFormatting sqref="P71">
    <cfRule type="colorScale" priority="1845">
      <colorScale>
        <cfvo type="min"/>
        <cfvo type="percentile" val="50"/>
        <cfvo type="max"/>
        <color rgb="FFF8696B"/>
        <color rgb="FFFFEB84"/>
        <color rgb="FF63BE7B"/>
      </colorScale>
    </cfRule>
  </conditionalFormatting>
  <conditionalFormatting sqref="P71">
    <cfRule type="colorScale" priority="1844">
      <colorScale>
        <cfvo type="min"/>
        <cfvo type="percentile" val="50"/>
        <cfvo type="max"/>
        <color rgb="FFF8696B"/>
        <color rgb="FFFFEB84"/>
        <color rgb="FF63BE7B"/>
      </colorScale>
    </cfRule>
  </conditionalFormatting>
  <conditionalFormatting sqref="P68">
    <cfRule type="colorScale" priority="1843">
      <colorScale>
        <cfvo type="min"/>
        <cfvo type="percentile" val="50"/>
        <cfvo type="max"/>
        <color rgb="FFF8696B"/>
        <color rgb="FFFFEB84"/>
        <color rgb="FF63BE7B"/>
      </colorScale>
    </cfRule>
  </conditionalFormatting>
  <conditionalFormatting sqref="P68">
    <cfRule type="colorScale" priority="1840">
      <colorScale>
        <cfvo type="min"/>
        <cfvo type="percentile" val="50"/>
        <cfvo type="max"/>
        <color rgb="FFF8696B"/>
        <color rgb="FFFFEB84"/>
        <color rgb="FF63BE7B"/>
      </colorScale>
    </cfRule>
  </conditionalFormatting>
  <conditionalFormatting sqref="P68">
    <cfRule type="colorScale" priority="1839">
      <colorScale>
        <cfvo type="min"/>
        <cfvo type="percentile" val="50"/>
        <cfvo type="max"/>
        <color rgb="FFF8696B"/>
        <color rgb="FFFFEB84"/>
        <color rgb="FF63BE7B"/>
      </colorScale>
    </cfRule>
  </conditionalFormatting>
  <conditionalFormatting sqref="P68">
    <cfRule type="colorScale" priority="1838">
      <colorScale>
        <cfvo type="min"/>
        <cfvo type="percentile" val="50"/>
        <cfvo type="max"/>
        <color rgb="FFF8696B"/>
        <color rgb="FFFFEB84"/>
        <color rgb="FF63BE7B"/>
      </colorScale>
    </cfRule>
  </conditionalFormatting>
  <conditionalFormatting sqref="P69">
    <cfRule type="colorScale" priority="1837">
      <colorScale>
        <cfvo type="min"/>
        <cfvo type="percentile" val="50"/>
        <cfvo type="max"/>
        <color rgb="FFF8696B"/>
        <color rgb="FFFFEB84"/>
        <color rgb="FF63BE7B"/>
      </colorScale>
    </cfRule>
  </conditionalFormatting>
  <conditionalFormatting sqref="P70">
    <cfRule type="colorScale" priority="1836">
      <colorScale>
        <cfvo type="min"/>
        <cfvo type="percentile" val="50"/>
        <cfvo type="max"/>
        <color rgb="FFF8696B"/>
        <color rgb="FFFFEB84"/>
        <color rgb="FF63BE7B"/>
      </colorScale>
    </cfRule>
  </conditionalFormatting>
  <conditionalFormatting sqref="P71">
    <cfRule type="colorScale" priority="1832">
      <colorScale>
        <cfvo type="min"/>
        <cfvo type="percentile" val="50"/>
        <cfvo type="max"/>
        <color rgb="FFF8696B"/>
        <color rgb="FFFFEB84"/>
        <color rgb="FF63BE7B"/>
      </colorScale>
    </cfRule>
  </conditionalFormatting>
  <conditionalFormatting sqref="P68">
    <cfRule type="colorScale" priority="1831">
      <colorScale>
        <cfvo type="min"/>
        <cfvo type="percentile" val="50"/>
        <cfvo type="max"/>
        <color rgb="FFF8696B"/>
        <color rgb="FFFFEB84"/>
        <color rgb="FF63BE7B"/>
      </colorScale>
    </cfRule>
  </conditionalFormatting>
  <conditionalFormatting sqref="P68">
    <cfRule type="colorScale" priority="1830">
      <colorScale>
        <cfvo type="min"/>
        <cfvo type="percentile" val="50"/>
        <cfvo type="max"/>
        <color rgb="FFF8696B"/>
        <color rgb="FFFFEB84"/>
        <color rgb="FF63BE7B"/>
      </colorScale>
    </cfRule>
  </conditionalFormatting>
  <conditionalFormatting sqref="P68">
    <cfRule type="colorScale" priority="1829">
      <colorScale>
        <cfvo type="min"/>
        <cfvo type="percentile" val="50"/>
        <cfvo type="max"/>
        <color rgb="FFF8696B"/>
        <color rgb="FFFFEB84"/>
        <color rgb="FF63BE7B"/>
      </colorScale>
    </cfRule>
  </conditionalFormatting>
  <conditionalFormatting sqref="P70">
    <cfRule type="colorScale" priority="1828">
      <colorScale>
        <cfvo type="min"/>
        <cfvo type="percentile" val="50"/>
        <cfvo type="max"/>
        <color rgb="FFF8696B"/>
        <color rgb="FFFFEB84"/>
        <color rgb="FF63BE7B"/>
      </colorScale>
    </cfRule>
  </conditionalFormatting>
  <conditionalFormatting sqref="P69">
    <cfRule type="colorScale" priority="1827">
      <colorScale>
        <cfvo type="min"/>
        <cfvo type="percentile" val="50"/>
        <cfvo type="max"/>
        <color rgb="FFF8696B"/>
        <color rgb="FFFFEB84"/>
        <color rgb="FF63BE7B"/>
      </colorScale>
    </cfRule>
  </conditionalFormatting>
  <conditionalFormatting sqref="P70">
    <cfRule type="colorScale" priority="1826">
      <colorScale>
        <cfvo type="min"/>
        <cfvo type="percentile" val="50"/>
        <cfvo type="max"/>
        <color rgb="FFF8696B"/>
        <color rgb="FFFFEB84"/>
        <color rgb="FF63BE7B"/>
      </colorScale>
    </cfRule>
  </conditionalFormatting>
  <conditionalFormatting sqref="P70">
    <cfRule type="colorScale" priority="1825">
      <colorScale>
        <cfvo type="min"/>
        <cfvo type="percentile" val="50"/>
        <cfvo type="max"/>
        <color rgb="FFF8696B"/>
        <color rgb="FFFFEB84"/>
        <color rgb="FF63BE7B"/>
      </colorScale>
    </cfRule>
  </conditionalFormatting>
  <conditionalFormatting sqref="P71">
    <cfRule type="colorScale" priority="1823">
      <colorScale>
        <cfvo type="min"/>
        <cfvo type="percentile" val="50"/>
        <cfvo type="max"/>
        <color rgb="FFF8696B"/>
        <color rgb="FFFFEB84"/>
        <color rgb="FF63BE7B"/>
      </colorScale>
    </cfRule>
  </conditionalFormatting>
  <conditionalFormatting sqref="P69">
    <cfRule type="colorScale" priority="1822">
      <colorScale>
        <cfvo type="min"/>
        <cfvo type="percentile" val="50"/>
        <cfvo type="max"/>
        <color rgb="FFF8696B"/>
        <color rgb="FFFFEB84"/>
        <color rgb="FF63BE7B"/>
      </colorScale>
    </cfRule>
  </conditionalFormatting>
  <conditionalFormatting sqref="P71">
    <cfRule type="colorScale" priority="1821">
      <colorScale>
        <cfvo type="min"/>
        <cfvo type="percentile" val="50"/>
        <cfvo type="max"/>
        <color rgb="FFF8696B"/>
        <color rgb="FFFFEB84"/>
        <color rgb="FF63BE7B"/>
      </colorScale>
    </cfRule>
  </conditionalFormatting>
  <conditionalFormatting sqref="P70">
    <cfRule type="colorScale" priority="1820">
      <colorScale>
        <cfvo type="min"/>
        <cfvo type="percentile" val="50"/>
        <cfvo type="max"/>
        <color rgb="FFF8696B"/>
        <color rgb="FFFFEB84"/>
        <color rgb="FF63BE7B"/>
      </colorScale>
    </cfRule>
  </conditionalFormatting>
  <conditionalFormatting sqref="P71">
    <cfRule type="colorScale" priority="1818">
      <colorScale>
        <cfvo type="min"/>
        <cfvo type="percentile" val="50"/>
        <cfvo type="max"/>
        <color rgb="FFF8696B"/>
        <color rgb="FFFFEB84"/>
        <color rgb="FF63BE7B"/>
      </colorScale>
    </cfRule>
  </conditionalFormatting>
  <conditionalFormatting sqref="P70">
    <cfRule type="colorScale" priority="1817">
      <colorScale>
        <cfvo type="min"/>
        <cfvo type="percentile" val="50"/>
        <cfvo type="max"/>
        <color rgb="FFF8696B"/>
        <color rgb="FFFFEB84"/>
        <color rgb="FF63BE7B"/>
      </colorScale>
    </cfRule>
  </conditionalFormatting>
  <conditionalFormatting sqref="P68">
    <cfRule type="colorScale" priority="1816">
      <colorScale>
        <cfvo type="min"/>
        <cfvo type="percentile" val="50"/>
        <cfvo type="max"/>
        <color rgb="FFF8696B"/>
        <color rgb="FFFFEB84"/>
        <color rgb="FF63BE7B"/>
      </colorScale>
    </cfRule>
  </conditionalFormatting>
  <conditionalFormatting sqref="P69">
    <cfRule type="colorScale" priority="1815">
      <colorScale>
        <cfvo type="min"/>
        <cfvo type="percentile" val="50"/>
        <cfvo type="max"/>
        <color rgb="FFF8696B"/>
        <color rgb="FFFFEB84"/>
        <color rgb="FF63BE7B"/>
      </colorScale>
    </cfRule>
  </conditionalFormatting>
  <conditionalFormatting sqref="P70">
    <cfRule type="colorScale" priority="1814">
      <colorScale>
        <cfvo type="min"/>
        <cfvo type="percentile" val="50"/>
        <cfvo type="max"/>
        <color rgb="FFF8696B"/>
        <color rgb="FFFFEB84"/>
        <color rgb="FF63BE7B"/>
      </colorScale>
    </cfRule>
  </conditionalFormatting>
  <conditionalFormatting sqref="P70">
    <cfRule type="colorScale" priority="1813">
      <colorScale>
        <cfvo type="min"/>
        <cfvo type="percentile" val="50"/>
        <cfvo type="max"/>
        <color rgb="FFF8696B"/>
        <color rgb="FFFFEB84"/>
        <color rgb="FF63BE7B"/>
      </colorScale>
    </cfRule>
  </conditionalFormatting>
  <conditionalFormatting sqref="P70">
    <cfRule type="colorScale" priority="1812">
      <colorScale>
        <cfvo type="min"/>
        <cfvo type="percentile" val="50"/>
        <cfvo type="max"/>
        <color rgb="FFF8696B"/>
        <color rgb="FFFFEB84"/>
        <color rgb="FF63BE7B"/>
      </colorScale>
    </cfRule>
  </conditionalFormatting>
  <conditionalFormatting sqref="P71">
    <cfRule type="colorScale" priority="1810">
      <colorScale>
        <cfvo type="min"/>
        <cfvo type="percentile" val="50"/>
        <cfvo type="max"/>
        <color rgb="FFF8696B"/>
        <color rgb="FFFFEB84"/>
        <color rgb="FF63BE7B"/>
      </colorScale>
    </cfRule>
  </conditionalFormatting>
  <conditionalFormatting sqref="P69">
    <cfRule type="colorScale" priority="1809">
      <colorScale>
        <cfvo type="min"/>
        <cfvo type="percentile" val="50"/>
        <cfvo type="max"/>
        <color rgb="FFF8696B"/>
        <color rgb="FFFFEB84"/>
        <color rgb="FF63BE7B"/>
      </colorScale>
    </cfRule>
  </conditionalFormatting>
  <conditionalFormatting sqref="P68">
    <cfRule type="colorScale" priority="1808">
      <colorScale>
        <cfvo type="min"/>
        <cfvo type="percentile" val="50"/>
        <cfvo type="max"/>
        <color rgb="FFF8696B"/>
        <color rgb="FFFFEB84"/>
        <color rgb="FF63BE7B"/>
      </colorScale>
    </cfRule>
  </conditionalFormatting>
  <conditionalFormatting sqref="P69">
    <cfRule type="colorScale" priority="1807">
      <colorScale>
        <cfvo type="min"/>
        <cfvo type="percentile" val="50"/>
        <cfvo type="max"/>
        <color rgb="FFF8696B"/>
        <color rgb="FFFFEB84"/>
        <color rgb="FF63BE7B"/>
      </colorScale>
    </cfRule>
  </conditionalFormatting>
  <conditionalFormatting sqref="P70">
    <cfRule type="colorScale" priority="1805">
      <colorScale>
        <cfvo type="min"/>
        <cfvo type="percentile" val="50"/>
        <cfvo type="max"/>
        <color rgb="FFF8696B"/>
        <color rgb="FFFFEB84"/>
        <color rgb="FF63BE7B"/>
      </colorScale>
    </cfRule>
  </conditionalFormatting>
  <conditionalFormatting sqref="P71">
    <cfRule type="colorScale" priority="1802">
      <colorScale>
        <cfvo type="min"/>
        <cfvo type="percentile" val="50"/>
        <cfvo type="max"/>
        <color rgb="FFF8696B"/>
        <color rgb="FFFFEB84"/>
        <color rgb="FF63BE7B"/>
      </colorScale>
    </cfRule>
  </conditionalFormatting>
  <conditionalFormatting sqref="P70">
    <cfRule type="colorScale" priority="1801">
      <colorScale>
        <cfvo type="min"/>
        <cfvo type="percentile" val="50"/>
        <cfvo type="max"/>
        <color rgb="FFF8696B"/>
        <color rgb="FFFFEB84"/>
        <color rgb="FF63BE7B"/>
      </colorScale>
    </cfRule>
  </conditionalFormatting>
  <conditionalFormatting sqref="P71">
    <cfRule type="colorScale" priority="1799">
      <colorScale>
        <cfvo type="min"/>
        <cfvo type="percentile" val="50"/>
        <cfvo type="max"/>
        <color rgb="FFF8696B"/>
        <color rgb="FFFFEB84"/>
        <color rgb="FF63BE7B"/>
      </colorScale>
    </cfRule>
  </conditionalFormatting>
  <conditionalFormatting sqref="P68">
    <cfRule type="colorScale" priority="1798">
      <colorScale>
        <cfvo type="min"/>
        <cfvo type="percentile" val="50"/>
        <cfvo type="max"/>
        <color rgb="FFF8696B"/>
        <color rgb="FFFFEB84"/>
        <color rgb="FF63BE7B"/>
      </colorScale>
    </cfRule>
  </conditionalFormatting>
  <conditionalFormatting sqref="P69">
    <cfRule type="colorScale" priority="1796">
      <colorScale>
        <cfvo type="min"/>
        <cfvo type="percentile" val="50"/>
        <cfvo type="max"/>
        <color rgb="FFF8696B"/>
        <color rgb="FFFFEB84"/>
        <color rgb="FF63BE7B"/>
      </colorScale>
    </cfRule>
  </conditionalFormatting>
  <conditionalFormatting sqref="P70">
    <cfRule type="colorScale" priority="1795">
      <colorScale>
        <cfvo type="min"/>
        <cfvo type="percentile" val="50"/>
        <cfvo type="max"/>
        <color rgb="FFF8696B"/>
        <color rgb="FFFFEB84"/>
        <color rgb="FF63BE7B"/>
      </colorScale>
    </cfRule>
  </conditionalFormatting>
  <conditionalFormatting sqref="P71">
    <cfRule type="colorScale" priority="1793">
      <colorScale>
        <cfvo type="min"/>
        <cfvo type="percentile" val="50"/>
        <cfvo type="max"/>
        <color rgb="FFF8696B"/>
        <color rgb="FFFFEB84"/>
        <color rgb="FF63BE7B"/>
      </colorScale>
    </cfRule>
  </conditionalFormatting>
  <conditionalFormatting sqref="P71">
    <cfRule type="colorScale" priority="1792">
      <colorScale>
        <cfvo type="min"/>
        <cfvo type="percentile" val="50"/>
        <cfvo type="max"/>
        <color rgb="FFF8696B"/>
        <color rgb="FFFFEB84"/>
        <color rgb="FF63BE7B"/>
      </colorScale>
    </cfRule>
  </conditionalFormatting>
  <conditionalFormatting sqref="P69">
    <cfRule type="colorScale" priority="1791">
      <colorScale>
        <cfvo type="min"/>
        <cfvo type="percentile" val="50"/>
        <cfvo type="max"/>
        <color rgb="FFF8696B"/>
        <color rgb="FFFFEB84"/>
        <color rgb="FF63BE7B"/>
      </colorScale>
    </cfRule>
  </conditionalFormatting>
  <conditionalFormatting sqref="P71">
    <cfRule type="colorScale" priority="1790">
      <colorScale>
        <cfvo type="min"/>
        <cfvo type="percentile" val="50"/>
        <cfvo type="max"/>
        <color rgb="FFF8696B"/>
        <color rgb="FFFFEB84"/>
        <color rgb="FF63BE7B"/>
      </colorScale>
    </cfRule>
  </conditionalFormatting>
  <conditionalFormatting sqref="P69">
    <cfRule type="colorScale" priority="1788">
      <colorScale>
        <cfvo type="min"/>
        <cfvo type="percentile" val="50"/>
        <cfvo type="max"/>
        <color rgb="FFF8696B"/>
        <color rgb="FFFFEB84"/>
        <color rgb="FF63BE7B"/>
      </colorScale>
    </cfRule>
  </conditionalFormatting>
  <conditionalFormatting sqref="P69">
    <cfRule type="colorScale" priority="1787">
      <colorScale>
        <cfvo type="min"/>
        <cfvo type="percentile" val="50"/>
        <cfvo type="max"/>
        <color rgb="FFF8696B"/>
        <color rgb="FFFFEB84"/>
        <color rgb="FF63BE7B"/>
      </colorScale>
    </cfRule>
  </conditionalFormatting>
  <conditionalFormatting sqref="P70">
    <cfRule type="colorScale" priority="1786">
      <colorScale>
        <cfvo type="min"/>
        <cfvo type="percentile" val="50"/>
        <cfvo type="max"/>
        <color rgb="FFF8696B"/>
        <color rgb="FFFFEB84"/>
        <color rgb="FF63BE7B"/>
      </colorScale>
    </cfRule>
  </conditionalFormatting>
  <conditionalFormatting sqref="P71">
    <cfRule type="colorScale" priority="1784">
      <colorScale>
        <cfvo type="min"/>
        <cfvo type="percentile" val="50"/>
        <cfvo type="max"/>
        <color rgb="FFF8696B"/>
        <color rgb="FFFFEB84"/>
        <color rgb="FF63BE7B"/>
      </colorScale>
    </cfRule>
  </conditionalFormatting>
  <conditionalFormatting sqref="P71">
    <cfRule type="colorScale" priority="1783">
      <colorScale>
        <cfvo type="min"/>
        <cfvo type="percentile" val="50"/>
        <cfvo type="max"/>
        <color rgb="FFF8696B"/>
        <color rgb="FFFFEB84"/>
        <color rgb="FF63BE7B"/>
      </colorScale>
    </cfRule>
  </conditionalFormatting>
  <conditionalFormatting sqref="P70">
    <cfRule type="colorScale" priority="1782">
      <colorScale>
        <cfvo type="min"/>
        <cfvo type="percentile" val="50"/>
        <cfvo type="max"/>
        <color rgb="FFF8696B"/>
        <color rgb="FFFFEB84"/>
        <color rgb="FF63BE7B"/>
      </colorScale>
    </cfRule>
  </conditionalFormatting>
  <conditionalFormatting sqref="P69">
    <cfRule type="colorScale" priority="1780">
      <colorScale>
        <cfvo type="min"/>
        <cfvo type="percentile" val="50"/>
        <cfvo type="max"/>
        <color rgb="FFF8696B"/>
        <color rgb="FFFFEB84"/>
        <color rgb="FF63BE7B"/>
      </colorScale>
    </cfRule>
  </conditionalFormatting>
  <conditionalFormatting sqref="P70">
    <cfRule type="colorScale" priority="1779">
      <colorScale>
        <cfvo type="min"/>
        <cfvo type="percentile" val="50"/>
        <cfvo type="max"/>
        <color rgb="FFF8696B"/>
        <color rgb="FFFFEB84"/>
        <color rgb="FF63BE7B"/>
      </colorScale>
    </cfRule>
  </conditionalFormatting>
  <conditionalFormatting sqref="P71">
    <cfRule type="colorScale" priority="1777">
      <colorScale>
        <cfvo type="min"/>
        <cfvo type="percentile" val="50"/>
        <cfvo type="max"/>
        <color rgb="FFF8696B"/>
        <color rgb="FFFFEB84"/>
        <color rgb="FF63BE7B"/>
      </colorScale>
    </cfRule>
  </conditionalFormatting>
  <conditionalFormatting sqref="P69">
    <cfRule type="colorScale" priority="1774">
      <colorScale>
        <cfvo type="min"/>
        <cfvo type="percentile" val="50"/>
        <cfvo type="max"/>
        <color rgb="FFF8696B"/>
        <color rgb="FFFFEB84"/>
        <color rgb="FF63BE7B"/>
      </colorScale>
    </cfRule>
  </conditionalFormatting>
  <conditionalFormatting sqref="P70">
    <cfRule type="colorScale" priority="1773">
      <colorScale>
        <cfvo type="min"/>
        <cfvo type="percentile" val="50"/>
        <cfvo type="max"/>
        <color rgb="FFF8696B"/>
        <color rgb="FFFFEB84"/>
        <color rgb="FF63BE7B"/>
      </colorScale>
    </cfRule>
  </conditionalFormatting>
  <conditionalFormatting sqref="P71">
    <cfRule type="colorScale" priority="1771">
      <colorScale>
        <cfvo type="min"/>
        <cfvo type="percentile" val="50"/>
        <cfvo type="max"/>
        <color rgb="FFF8696B"/>
        <color rgb="FFFFEB84"/>
        <color rgb="FF63BE7B"/>
      </colorScale>
    </cfRule>
  </conditionalFormatting>
  <conditionalFormatting sqref="P71">
    <cfRule type="colorScale" priority="1770">
      <colorScale>
        <cfvo type="min"/>
        <cfvo type="percentile" val="50"/>
        <cfvo type="max"/>
        <color rgb="FFF8696B"/>
        <color rgb="FFFFEB84"/>
        <color rgb="FF63BE7B"/>
      </colorScale>
    </cfRule>
  </conditionalFormatting>
  <conditionalFormatting sqref="P72">
    <cfRule type="colorScale" priority="1768">
      <colorScale>
        <cfvo type="min"/>
        <cfvo type="percentile" val="50"/>
        <cfvo type="max"/>
        <color rgb="FFF8696B"/>
        <color rgb="FFFFEB84"/>
        <color rgb="FF63BE7B"/>
      </colorScale>
    </cfRule>
  </conditionalFormatting>
  <conditionalFormatting sqref="P73">
    <cfRule type="colorScale" priority="1769">
      <colorScale>
        <cfvo type="min"/>
        <cfvo type="percentile" val="50"/>
        <cfvo type="max"/>
        <color rgb="FFF8696B"/>
        <color rgb="FFFFEB84"/>
        <color rgb="FF63BE7B"/>
      </colorScale>
    </cfRule>
  </conditionalFormatting>
  <conditionalFormatting sqref="P74">
    <cfRule type="colorScale" priority="1765">
      <colorScale>
        <cfvo type="min"/>
        <cfvo type="percentile" val="50"/>
        <cfvo type="max"/>
        <color rgb="FFF8696B"/>
        <color rgb="FFFFEB84"/>
        <color rgb="FF63BE7B"/>
      </colorScale>
    </cfRule>
  </conditionalFormatting>
  <conditionalFormatting sqref="P75">
    <cfRule type="colorScale" priority="1763">
      <colorScale>
        <cfvo type="min"/>
        <cfvo type="percentile" val="50"/>
        <cfvo type="max"/>
        <color rgb="FFF8696B"/>
        <color rgb="FFFFEB84"/>
        <color rgb="FF63BE7B"/>
      </colorScale>
    </cfRule>
  </conditionalFormatting>
  <conditionalFormatting sqref="P75">
    <cfRule type="colorScale" priority="1762">
      <colorScale>
        <cfvo type="min"/>
        <cfvo type="percentile" val="50"/>
        <cfvo type="max"/>
        <color rgb="FFF8696B"/>
        <color rgb="FFFFEB84"/>
        <color rgb="FF63BE7B"/>
      </colorScale>
    </cfRule>
  </conditionalFormatting>
  <conditionalFormatting sqref="P73">
    <cfRule type="colorScale" priority="1761">
      <colorScale>
        <cfvo type="min"/>
        <cfvo type="percentile" val="50"/>
        <cfvo type="max"/>
        <color rgb="FFF8696B"/>
        <color rgb="FFFFEB84"/>
        <color rgb="FF63BE7B"/>
      </colorScale>
    </cfRule>
  </conditionalFormatting>
  <conditionalFormatting sqref="P75">
    <cfRule type="colorScale" priority="1760">
      <colorScale>
        <cfvo type="min"/>
        <cfvo type="percentile" val="50"/>
        <cfvo type="max"/>
        <color rgb="FFF8696B"/>
        <color rgb="FFFFEB84"/>
        <color rgb="FF63BE7B"/>
      </colorScale>
    </cfRule>
  </conditionalFormatting>
  <conditionalFormatting sqref="P73">
    <cfRule type="colorScale" priority="1758">
      <colorScale>
        <cfvo type="min"/>
        <cfvo type="percentile" val="50"/>
        <cfvo type="max"/>
        <color rgb="FFF8696B"/>
        <color rgb="FFFFEB84"/>
        <color rgb="FF63BE7B"/>
      </colorScale>
    </cfRule>
  </conditionalFormatting>
  <conditionalFormatting sqref="P73">
    <cfRule type="colorScale" priority="1757">
      <colorScale>
        <cfvo type="min"/>
        <cfvo type="percentile" val="50"/>
        <cfvo type="max"/>
        <color rgb="FFF8696B"/>
        <color rgb="FFFFEB84"/>
        <color rgb="FF63BE7B"/>
      </colorScale>
    </cfRule>
  </conditionalFormatting>
  <conditionalFormatting sqref="P74">
    <cfRule type="colorScale" priority="1756">
      <colorScale>
        <cfvo type="min"/>
        <cfvo type="percentile" val="50"/>
        <cfvo type="max"/>
        <color rgb="FFF8696B"/>
        <color rgb="FFFFEB84"/>
        <color rgb="FF63BE7B"/>
      </colorScale>
    </cfRule>
  </conditionalFormatting>
  <conditionalFormatting sqref="P75">
    <cfRule type="colorScale" priority="1754">
      <colorScale>
        <cfvo type="min"/>
        <cfvo type="percentile" val="50"/>
        <cfvo type="max"/>
        <color rgb="FFF8696B"/>
        <color rgb="FFFFEB84"/>
        <color rgb="FF63BE7B"/>
      </colorScale>
    </cfRule>
  </conditionalFormatting>
  <conditionalFormatting sqref="P75">
    <cfRule type="colorScale" priority="1753">
      <colorScale>
        <cfvo type="min"/>
        <cfvo type="percentile" val="50"/>
        <cfvo type="max"/>
        <color rgb="FFF8696B"/>
        <color rgb="FFFFEB84"/>
        <color rgb="FF63BE7B"/>
      </colorScale>
    </cfRule>
  </conditionalFormatting>
  <conditionalFormatting sqref="P74">
    <cfRule type="colorScale" priority="1752">
      <colorScale>
        <cfvo type="min"/>
        <cfvo type="percentile" val="50"/>
        <cfvo type="max"/>
        <color rgb="FFF8696B"/>
        <color rgb="FFFFEB84"/>
        <color rgb="FF63BE7B"/>
      </colorScale>
    </cfRule>
  </conditionalFormatting>
  <conditionalFormatting sqref="P73">
    <cfRule type="colorScale" priority="1750">
      <colorScale>
        <cfvo type="min"/>
        <cfvo type="percentile" val="50"/>
        <cfvo type="max"/>
        <color rgb="FFF8696B"/>
        <color rgb="FFFFEB84"/>
        <color rgb="FF63BE7B"/>
      </colorScale>
    </cfRule>
  </conditionalFormatting>
  <conditionalFormatting sqref="P74">
    <cfRule type="colorScale" priority="1749">
      <colorScale>
        <cfvo type="min"/>
        <cfvo type="percentile" val="50"/>
        <cfvo type="max"/>
        <color rgb="FFF8696B"/>
        <color rgb="FFFFEB84"/>
        <color rgb="FF63BE7B"/>
      </colorScale>
    </cfRule>
  </conditionalFormatting>
  <conditionalFormatting sqref="P75">
    <cfRule type="colorScale" priority="1747">
      <colorScale>
        <cfvo type="min"/>
        <cfvo type="percentile" val="50"/>
        <cfvo type="max"/>
        <color rgb="FFF8696B"/>
        <color rgb="FFFFEB84"/>
        <color rgb="FF63BE7B"/>
      </colorScale>
    </cfRule>
  </conditionalFormatting>
  <conditionalFormatting sqref="P73">
    <cfRule type="colorScale" priority="1744">
      <colorScale>
        <cfvo type="min"/>
        <cfvo type="percentile" val="50"/>
        <cfvo type="max"/>
        <color rgb="FFF8696B"/>
        <color rgb="FFFFEB84"/>
        <color rgb="FF63BE7B"/>
      </colorScale>
    </cfRule>
  </conditionalFormatting>
  <conditionalFormatting sqref="P74">
    <cfRule type="colorScale" priority="1743">
      <colorScale>
        <cfvo type="min"/>
        <cfvo type="percentile" val="50"/>
        <cfvo type="max"/>
        <color rgb="FFF8696B"/>
        <color rgb="FFFFEB84"/>
        <color rgb="FF63BE7B"/>
      </colorScale>
    </cfRule>
  </conditionalFormatting>
  <conditionalFormatting sqref="P75">
    <cfRule type="colorScale" priority="1741">
      <colorScale>
        <cfvo type="min"/>
        <cfvo type="percentile" val="50"/>
        <cfvo type="max"/>
        <color rgb="FFF8696B"/>
        <color rgb="FFFFEB84"/>
        <color rgb="FF63BE7B"/>
      </colorScale>
    </cfRule>
  </conditionalFormatting>
  <conditionalFormatting sqref="P75">
    <cfRule type="colorScale" priority="1740">
      <colorScale>
        <cfvo type="min"/>
        <cfvo type="percentile" val="50"/>
        <cfvo type="max"/>
        <color rgb="FFF8696B"/>
        <color rgb="FFFFEB84"/>
        <color rgb="FF63BE7B"/>
      </colorScale>
    </cfRule>
  </conditionalFormatting>
  <conditionalFormatting sqref="P72">
    <cfRule type="colorScale" priority="1739">
      <colorScale>
        <cfvo type="min"/>
        <cfvo type="percentile" val="50"/>
        <cfvo type="max"/>
        <color rgb="FFF8696B"/>
        <color rgb="FFFFEB84"/>
        <color rgb="FF63BE7B"/>
      </colorScale>
    </cfRule>
  </conditionalFormatting>
  <conditionalFormatting sqref="P72">
    <cfRule type="colorScale" priority="1736">
      <colorScale>
        <cfvo type="min"/>
        <cfvo type="percentile" val="50"/>
        <cfvo type="max"/>
        <color rgb="FFF8696B"/>
        <color rgb="FFFFEB84"/>
        <color rgb="FF63BE7B"/>
      </colorScale>
    </cfRule>
  </conditionalFormatting>
  <conditionalFormatting sqref="P72">
    <cfRule type="colorScale" priority="1735">
      <colorScale>
        <cfvo type="min"/>
        <cfvo type="percentile" val="50"/>
        <cfvo type="max"/>
        <color rgb="FFF8696B"/>
        <color rgb="FFFFEB84"/>
        <color rgb="FF63BE7B"/>
      </colorScale>
    </cfRule>
  </conditionalFormatting>
  <conditionalFormatting sqref="P72">
    <cfRule type="colorScale" priority="1734">
      <colorScale>
        <cfvo type="min"/>
        <cfvo type="percentile" val="50"/>
        <cfvo type="max"/>
        <color rgb="FFF8696B"/>
        <color rgb="FFFFEB84"/>
        <color rgb="FF63BE7B"/>
      </colorScale>
    </cfRule>
  </conditionalFormatting>
  <conditionalFormatting sqref="P73">
    <cfRule type="colorScale" priority="1733">
      <colorScale>
        <cfvo type="min"/>
        <cfvo type="percentile" val="50"/>
        <cfvo type="max"/>
        <color rgb="FFF8696B"/>
        <color rgb="FFFFEB84"/>
        <color rgb="FF63BE7B"/>
      </colorScale>
    </cfRule>
  </conditionalFormatting>
  <conditionalFormatting sqref="P74">
    <cfRule type="colorScale" priority="1732">
      <colorScale>
        <cfvo type="min"/>
        <cfvo type="percentile" val="50"/>
        <cfvo type="max"/>
        <color rgb="FFF8696B"/>
        <color rgb="FFFFEB84"/>
        <color rgb="FF63BE7B"/>
      </colorScale>
    </cfRule>
  </conditionalFormatting>
  <conditionalFormatting sqref="P75">
    <cfRule type="colorScale" priority="1728">
      <colorScale>
        <cfvo type="min"/>
        <cfvo type="percentile" val="50"/>
        <cfvo type="max"/>
        <color rgb="FFF8696B"/>
        <color rgb="FFFFEB84"/>
        <color rgb="FF63BE7B"/>
      </colorScale>
    </cfRule>
  </conditionalFormatting>
  <conditionalFormatting sqref="P72">
    <cfRule type="colorScale" priority="1727">
      <colorScale>
        <cfvo type="min"/>
        <cfvo type="percentile" val="50"/>
        <cfvo type="max"/>
        <color rgb="FFF8696B"/>
        <color rgb="FFFFEB84"/>
        <color rgb="FF63BE7B"/>
      </colorScale>
    </cfRule>
  </conditionalFormatting>
  <conditionalFormatting sqref="P72">
    <cfRule type="colorScale" priority="1726">
      <colorScale>
        <cfvo type="min"/>
        <cfvo type="percentile" val="50"/>
        <cfvo type="max"/>
        <color rgb="FFF8696B"/>
        <color rgb="FFFFEB84"/>
        <color rgb="FF63BE7B"/>
      </colorScale>
    </cfRule>
  </conditionalFormatting>
  <conditionalFormatting sqref="P72">
    <cfRule type="colorScale" priority="1725">
      <colorScale>
        <cfvo type="min"/>
        <cfvo type="percentile" val="50"/>
        <cfvo type="max"/>
        <color rgb="FFF8696B"/>
        <color rgb="FFFFEB84"/>
        <color rgb="FF63BE7B"/>
      </colorScale>
    </cfRule>
  </conditionalFormatting>
  <conditionalFormatting sqref="P74">
    <cfRule type="colorScale" priority="1724">
      <colorScale>
        <cfvo type="min"/>
        <cfvo type="percentile" val="50"/>
        <cfvo type="max"/>
        <color rgb="FFF8696B"/>
        <color rgb="FFFFEB84"/>
        <color rgb="FF63BE7B"/>
      </colorScale>
    </cfRule>
  </conditionalFormatting>
  <conditionalFormatting sqref="P73">
    <cfRule type="colorScale" priority="1723">
      <colorScale>
        <cfvo type="min"/>
        <cfvo type="percentile" val="50"/>
        <cfvo type="max"/>
        <color rgb="FFF8696B"/>
        <color rgb="FFFFEB84"/>
        <color rgb="FF63BE7B"/>
      </colorScale>
    </cfRule>
  </conditionalFormatting>
  <conditionalFormatting sqref="P74">
    <cfRule type="colorScale" priority="1722">
      <colorScale>
        <cfvo type="min"/>
        <cfvo type="percentile" val="50"/>
        <cfvo type="max"/>
        <color rgb="FFF8696B"/>
        <color rgb="FFFFEB84"/>
        <color rgb="FF63BE7B"/>
      </colorScale>
    </cfRule>
  </conditionalFormatting>
  <conditionalFormatting sqref="P74">
    <cfRule type="colorScale" priority="1721">
      <colorScale>
        <cfvo type="min"/>
        <cfvo type="percentile" val="50"/>
        <cfvo type="max"/>
        <color rgb="FFF8696B"/>
        <color rgb="FFFFEB84"/>
        <color rgb="FF63BE7B"/>
      </colorScale>
    </cfRule>
  </conditionalFormatting>
  <conditionalFormatting sqref="P75">
    <cfRule type="colorScale" priority="1719">
      <colorScale>
        <cfvo type="min"/>
        <cfvo type="percentile" val="50"/>
        <cfvo type="max"/>
        <color rgb="FFF8696B"/>
        <color rgb="FFFFEB84"/>
        <color rgb="FF63BE7B"/>
      </colorScale>
    </cfRule>
  </conditionalFormatting>
  <conditionalFormatting sqref="P73">
    <cfRule type="colorScale" priority="1718">
      <colorScale>
        <cfvo type="min"/>
        <cfvo type="percentile" val="50"/>
        <cfvo type="max"/>
        <color rgb="FFF8696B"/>
        <color rgb="FFFFEB84"/>
        <color rgb="FF63BE7B"/>
      </colorScale>
    </cfRule>
  </conditionalFormatting>
  <conditionalFormatting sqref="P75">
    <cfRule type="colorScale" priority="1717">
      <colorScale>
        <cfvo type="min"/>
        <cfvo type="percentile" val="50"/>
        <cfvo type="max"/>
        <color rgb="FFF8696B"/>
        <color rgb="FFFFEB84"/>
        <color rgb="FF63BE7B"/>
      </colorScale>
    </cfRule>
  </conditionalFormatting>
  <conditionalFormatting sqref="P74">
    <cfRule type="colorScale" priority="1716">
      <colorScale>
        <cfvo type="min"/>
        <cfvo type="percentile" val="50"/>
        <cfvo type="max"/>
        <color rgb="FFF8696B"/>
        <color rgb="FFFFEB84"/>
        <color rgb="FF63BE7B"/>
      </colorScale>
    </cfRule>
  </conditionalFormatting>
  <conditionalFormatting sqref="P75">
    <cfRule type="colorScale" priority="1714">
      <colorScale>
        <cfvo type="min"/>
        <cfvo type="percentile" val="50"/>
        <cfvo type="max"/>
        <color rgb="FFF8696B"/>
        <color rgb="FFFFEB84"/>
        <color rgb="FF63BE7B"/>
      </colorScale>
    </cfRule>
  </conditionalFormatting>
  <conditionalFormatting sqref="P74">
    <cfRule type="colorScale" priority="1713">
      <colorScale>
        <cfvo type="min"/>
        <cfvo type="percentile" val="50"/>
        <cfvo type="max"/>
        <color rgb="FFF8696B"/>
        <color rgb="FFFFEB84"/>
        <color rgb="FF63BE7B"/>
      </colorScale>
    </cfRule>
  </conditionalFormatting>
  <conditionalFormatting sqref="P72">
    <cfRule type="colorScale" priority="1712">
      <colorScale>
        <cfvo type="min"/>
        <cfvo type="percentile" val="50"/>
        <cfvo type="max"/>
        <color rgb="FFF8696B"/>
        <color rgb="FFFFEB84"/>
        <color rgb="FF63BE7B"/>
      </colorScale>
    </cfRule>
  </conditionalFormatting>
  <conditionalFormatting sqref="P73">
    <cfRule type="colorScale" priority="1711">
      <colorScale>
        <cfvo type="min"/>
        <cfvo type="percentile" val="50"/>
        <cfvo type="max"/>
        <color rgb="FFF8696B"/>
        <color rgb="FFFFEB84"/>
        <color rgb="FF63BE7B"/>
      </colorScale>
    </cfRule>
  </conditionalFormatting>
  <conditionalFormatting sqref="P74">
    <cfRule type="colorScale" priority="1710">
      <colorScale>
        <cfvo type="min"/>
        <cfvo type="percentile" val="50"/>
        <cfvo type="max"/>
        <color rgb="FFF8696B"/>
        <color rgb="FFFFEB84"/>
        <color rgb="FF63BE7B"/>
      </colorScale>
    </cfRule>
  </conditionalFormatting>
  <conditionalFormatting sqref="P74">
    <cfRule type="colorScale" priority="1709">
      <colorScale>
        <cfvo type="min"/>
        <cfvo type="percentile" val="50"/>
        <cfvo type="max"/>
        <color rgb="FFF8696B"/>
        <color rgb="FFFFEB84"/>
        <color rgb="FF63BE7B"/>
      </colorScale>
    </cfRule>
  </conditionalFormatting>
  <conditionalFormatting sqref="P74">
    <cfRule type="colorScale" priority="1708">
      <colorScale>
        <cfvo type="min"/>
        <cfvo type="percentile" val="50"/>
        <cfvo type="max"/>
        <color rgb="FFF8696B"/>
        <color rgb="FFFFEB84"/>
        <color rgb="FF63BE7B"/>
      </colorScale>
    </cfRule>
  </conditionalFormatting>
  <conditionalFormatting sqref="P75">
    <cfRule type="colorScale" priority="1706">
      <colorScale>
        <cfvo type="min"/>
        <cfvo type="percentile" val="50"/>
        <cfvo type="max"/>
        <color rgb="FFF8696B"/>
        <color rgb="FFFFEB84"/>
        <color rgb="FF63BE7B"/>
      </colorScale>
    </cfRule>
  </conditionalFormatting>
  <conditionalFormatting sqref="P73">
    <cfRule type="colorScale" priority="1705">
      <colorScale>
        <cfvo type="min"/>
        <cfvo type="percentile" val="50"/>
        <cfvo type="max"/>
        <color rgb="FFF8696B"/>
        <color rgb="FFFFEB84"/>
        <color rgb="FF63BE7B"/>
      </colorScale>
    </cfRule>
  </conditionalFormatting>
  <conditionalFormatting sqref="P72">
    <cfRule type="colorScale" priority="1704">
      <colorScale>
        <cfvo type="min"/>
        <cfvo type="percentile" val="50"/>
        <cfvo type="max"/>
        <color rgb="FFF8696B"/>
        <color rgb="FFFFEB84"/>
        <color rgb="FF63BE7B"/>
      </colorScale>
    </cfRule>
  </conditionalFormatting>
  <conditionalFormatting sqref="P73">
    <cfRule type="colorScale" priority="1703">
      <colorScale>
        <cfvo type="min"/>
        <cfvo type="percentile" val="50"/>
        <cfvo type="max"/>
        <color rgb="FFF8696B"/>
        <color rgb="FFFFEB84"/>
        <color rgb="FF63BE7B"/>
      </colorScale>
    </cfRule>
  </conditionalFormatting>
  <conditionalFormatting sqref="P74">
    <cfRule type="colorScale" priority="1701">
      <colorScale>
        <cfvo type="min"/>
        <cfvo type="percentile" val="50"/>
        <cfvo type="max"/>
        <color rgb="FFF8696B"/>
        <color rgb="FFFFEB84"/>
        <color rgb="FF63BE7B"/>
      </colorScale>
    </cfRule>
  </conditionalFormatting>
  <conditionalFormatting sqref="P75">
    <cfRule type="colorScale" priority="1698">
      <colorScale>
        <cfvo type="min"/>
        <cfvo type="percentile" val="50"/>
        <cfvo type="max"/>
        <color rgb="FFF8696B"/>
        <color rgb="FFFFEB84"/>
        <color rgb="FF63BE7B"/>
      </colorScale>
    </cfRule>
  </conditionalFormatting>
  <conditionalFormatting sqref="P74">
    <cfRule type="colorScale" priority="1697">
      <colorScale>
        <cfvo type="min"/>
        <cfvo type="percentile" val="50"/>
        <cfvo type="max"/>
        <color rgb="FFF8696B"/>
        <color rgb="FFFFEB84"/>
        <color rgb="FF63BE7B"/>
      </colorScale>
    </cfRule>
  </conditionalFormatting>
  <conditionalFormatting sqref="P75">
    <cfRule type="colorScale" priority="1695">
      <colorScale>
        <cfvo type="min"/>
        <cfvo type="percentile" val="50"/>
        <cfvo type="max"/>
        <color rgb="FFF8696B"/>
        <color rgb="FFFFEB84"/>
        <color rgb="FF63BE7B"/>
      </colorScale>
    </cfRule>
  </conditionalFormatting>
  <conditionalFormatting sqref="P72">
    <cfRule type="colorScale" priority="1694">
      <colorScale>
        <cfvo type="min"/>
        <cfvo type="percentile" val="50"/>
        <cfvo type="max"/>
        <color rgb="FFF8696B"/>
        <color rgb="FFFFEB84"/>
        <color rgb="FF63BE7B"/>
      </colorScale>
    </cfRule>
  </conditionalFormatting>
  <conditionalFormatting sqref="P73">
    <cfRule type="colorScale" priority="1692">
      <colorScale>
        <cfvo type="min"/>
        <cfvo type="percentile" val="50"/>
        <cfvo type="max"/>
        <color rgb="FFF8696B"/>
        <color rgb="FFFFEB84"/>
        <color rgb="FF63BE7B"/>
      </colorScale>
    </cfRule>
  </conditionalFormatting>
  <conditionalFormatting sqref="P74">
    <cfRule type="colorScale" priority="1691">
      <colorScale>
        <cfvo type="min"/>
        <cfvo type="percentile" val="50"/>
        <cfvo type="max"/>
        <color rgb="FFF8696B"/>
        <color rgb="FFFFEB84"/>
        <color rgb="FF63BE7B"/>
      </colorScale>
    </cfRule>
  </conditionalFormatting>
  <conditionalFormatting sqref="P75">
    <cfRule type="colorScale" priority="1689">
      <colorScale>
        <cfvo type="min"/>
        <cfvo type="percentile" val="50"/>
        <cfvo type="max"/>
        <color rgb="FFF8696B"/>
        <color rgb="FFFFEB84"/>
        <color rgb="FF63BE7B"/>
      </colorScale>
    </cfRule>
  </conditionalFormatting>
  <conditionalFormatting sqref="P75">
    <cfRule type="colorScale" priority="1688">
      <colorScale>
        <cfvo type="min"/>
        <cfvo type="percentile" val="50"/>
        <cfvo type="max"/>
        <color rgb="FFF8696B"/>
        <color rgb="FFFFEB84"/>
        <color rgb="FF63BE7B"/>
      </colorScale>
    </cfRule>
  </conditionalFormatting>
  <conditionalFormatting sqref="P73">
    <cfRule type="colorScale" priority="1687">
      <colorScale>
        <cfvo type="min"/>
        <cfvo type="percentile" val="50"/>
        <cfvo type="max"/>
        <color rgb="FFF8696B"/>
        <color rgb="FFFFEB84"/>
        <color rgb="FF63BE7B"/>
      </colorScale>
    </cfRule>
  </conditionalFormatting>
  <conditionalFormatting sqref="P75">
    <cfRule type="colorScale" priority="1686">
      <colorScale>
        <cfvo type="min"/>
        <cfvo type="percentile" val="50"/>
        <cfvo type="max"/>
        <color rgb="FFF8696B"/>
        <color rgb="FFFFEB84"/>
        <color rgb="FF63BE7B"/>
      </colorScale>
    </cfRule>
  </conditionalFormatting>
  <conditionalFormatting sqref="P73">
    <cfRule type="colorScale" priority="1684">
      <colorScale>
        <cfvo type="min"/>
        <cfvo type="percentile" val="50"/>
        <cfvo type="max"/>
        <color rgb="FFF8696B"/>
        <color rgb="FFFFEB84"/>
        <color rgb="FF63BE7B"/>
      </colorScale>
    </cfRule>
  </conditionalFormatting>
  <conditionalFormatting sqref="P73">
    <cfRule type="colorScale" priority="1683">
      <colorScale>
        <cfvo type="min"/>
        <cfvo type="percentile" val="50"/>
        <cfvo type="max"/>
        <color rgb="FFF8696B"/>
        <color rgb="FFFFEB84"/>
        <color rgb="FF63BE7B"/>
      </colorScale>
    </cfRule>
  </conditionalFormatting>
  <conditionalFormatting sqref="P74">
    <cfRule type="colorScale" priority="1682">
      <colorScale>
        <cfvo type="min"/>
        <cfvo type="percentile" val="50"/>
        <cfvo type="max"/>
        <color rgb="FFF8696B"/>
        <color rgb="FFFFEB84"/>
        <color rgb="FF63BE7B"/>
      </colorScale>
    </cfRule>
  </conditionalFormatting>
  <conditionalFormatting sqref="P75">
    <cfRule type="colorScale" priority="1680">
      <colorScale>
        <cfvo type="min"/>
        <cfvo type="percentile" val="50"/>
        <cfvo type="max"/>
        <color rgb="FFF8696B"/>
        <color rgb="FFFFEB84"/>
        <color rgb="FF63BE7B"/>
      </colorScale>
    </cfRule>
  </conditionalFormatting>
  <conditionalFormatting sqref="P75">
    <cfRule type="colorScale" priority="1679">
      <colorScale>
        <cfvo type="min"/>
        <cfvo type="percentile" val="50"/>
        <cfvo type="max"/>
        <color rgb="FFF8696B"/>
        <color rgb="FFFFEB84"/>
        <color rgb="FF63BE7B"/>
      </colorScale>
    </cfRule>
  </conditionalFormatting>
  <conditionalFormatting sqref="P74">
    <cfRule type="colorScale" priority="1678">
      <colorScale>
        <cfvo type="min"/>
        <cfvo type="percentile" val="50"/>
        <cfvo type="max"/>
        <color rgb="FFF8696B"/>
        <color rgb="FFFFEB84"/>
        <color rgb="FF63BE7B"/>
      </colorScale>
    </cfRule>
  </conditionalFormatting>
  <conditionalFormatting sqref="P73">
    <cfRule type="colorScale" priority="1676">
      <colorScale>
        <cfvo type="min"/>
        <cfvo type="percentile" val="50"/>
        <cfvo type="max"/>
        <color rgb="FFF8696B"/>
        <color rgb="FFFFEB84"/>
        <color rgb="FF63BE7B"/>
      </colorScale>
    </cfRule>
  </conditionalFormatting>
  <conditionalFormatting sqref="P74">
    <cfRule type="colorScale" priority="1675">
      <colorScale>
        <cfvo type="min"/>
        <cfvo type="percentile" val="50"/>
        <cfvo type="max"/>
        <color rgb="FFF8696B"/>
        <color rgb="FFFFEB84"/>
        <color rgb="FF63BE7B"/>
      </colorScale>
    </cfRule>
  </conditionalFormatting>
  <conditionalFormatting sqref="P75">
    <cfRule type="colorScale" priority="1673">
      <colorScale>
        <cfvo type="min"/>
        <cfvo type="percentile" val="50"/>
        <cfvo type="max"/>
        <color rgb="FFF8696B"/>
        <color rgb="FFFFEB84"/>
        <color rgb="FF63BE7B"/>
      </colorScale>
    </cfRule>
  </conditionalFormatting>
  <conditionalFormatting sqref="P73">
    <cfRule type="colorScale" priority="1670">
      <colorScale>
        <cfvo type="min"/>
        <cfvo type="percentile" val="50"/>
        <cfvo type="max"/>
        <color rgb="FFF8696B"/>
        <color rgb="FFFFEB84"/>
        <color rgb="FF63BE7B"/>
      </colorScale>
    </cfRule>
  </conditionalFormatting>
  <conditionalFormatting sqref="P74">
    <cfRule type="colorScale" priority="1669">
      <colorScale>
        <cfvo type="min"/>
        <cfvo type="percentile" val="50"/>
        <cfvo type="max"/>
        <color rgb="FFF8696B"/>
        <color rgb="FFFFEB84"/>
        <color rgb="FF63BE7B"/>
      </colorScale>
    </cfRule>
  </conditionalFormatting>
  <conditionalFormatting sqref="P75">
    <cfRule type="colorScale" priority="1667">
      <colorScale>
        <cfvo type="min"/>
        <cfvo type="percentile" val="50"/>
        <cfvo type="max"/>
        <color rgb="FFF8696B"/>
        <color rgb="FFFFEB84"/>
        <color rgb="FF63BE7B"/>
      </colorScale>
    </cfRule>
  </conditionalFormatting>
  <conditionalFormatting sqref="P75">
    <cfRule type="colorScale" priority="1666">
      <colorScale>
        <cfvo type="min"/>
        <cfvo type="percentile" val="50"/>
        <cfvo type="max"/>
        <color rgb="FFF8696B"/>
        <color rgb="FFFFEB84"/>
        <color rgb="FF63BE7B"/>
      </colorScale>
    </cfRule>
  </conditionalFormatting>
  <conditionalFormatting sqref="P76">
    <cfRule type="colorScale" priority="1664">
      <colorScale>
        <cfvo type="min"/>
        <cfvo type="percentile" val="50"/>
        <cfvo type="max"/>
        <color rgb="FFF8696B"/>
        <color rgb="FFFFEB84"/>
        <color rgb="FF63BE7B"/>
      </colorScale>
    </cfRule>
  </conditionalFormatting>
  <conditionalFormatting sqref="P77">
    <cfRule type="colorScale" priority="1665">
      <colorScale>
        <cfvo type="min"/>
        <cfvo type="percentile" val="50"/>
        <cfvo type="max"/>
        <color rgb="FFF8696B"/>
        <color rgb="FFFFEB84"/>
        <color rgb="FF63BE7B"/>
      </colorScale>
    </cfRule>
  </conditionalFormatting>
  <conditionalFormatting sqref="P78">
    <cfRule type="colorScale" priority="1661">
      <colorScale>
        <cfvo type="min"/>
        <cfvo type="percentile" val="50"/>
        <cfvo type="max"/>
        <color rgb="FFF8696B"/>
        <color rgb="FFFFEB84"/>
        <color rgb="FF63BE7B"/>
      </colorScale>
    </cfRule>
  </conditionalFormatting>
  <conditionalFormatting sqref="P79">
    <cfRule type="colorScale" priority="1659">
      <colorScale>
        <cfvo type="min"/>
        <cfvo type="percentile" val="50"/>
        <cfvo type="max"/>
        <color rgb="FFF8696B"/>
        <color rgb="FFFFEB84"/>
        <color rgb="FF63BE7B"/>
      </colorScale>
    </cfRule>
  </conditionalFormatting>
  <conditionalFormatting sqref="P79">
    <cfRule type="colorScale" priority="1658">
      <colorScale>
        <cfvo type="min"/>
        <cfvo type="percentile" val="50"/>
        <cfvo type="max"/>
        <color rgb="FFF8696B"/>
        <color rgb="FFFFEB84"/>
        <color rgb="FF63BE7B"/>
      </colorScale>
    </cfRule>
  </conditionalFormatting>
  <conditionalFormatting sqref="P77">
    <cfRule type="colorScale" priority="1657">
      <colorScale>
        <cfvo type="min"/>
        <cfvo type="percentile" val="50"/>
        <cfvo type="max"/>
        <color rgb="FFF8696B"/>
        <color rgb="FFFFEB84"/>
        <color rgb="FF63BE7B"/>
      </colorScale>
    </cfRule>
  </conditionalFormatting>
  <conditionalFormatting sqref="P79">
    <cfRule type="colorScale" priority="1656">
      <colorScale>
        <cfvo type="min"/>
        <cfvo type="percentile" val="50"/>
        <cfvo type="max"/>
        <color rgb="FFF8696B"/>
        <color rgb="FFFFEB84"/>
        <color rgb="FF63BE7B"/>
      </colorScale>
    </cfRule>
  </conditionalFormatting>
  <conditionalFormatting sqref="P77">
    <cfRule type="colorScale" priority="1654">
      <colorScale>
        <cfvo type="min"/>
        <cfvo type="percentile" val="50"/>
        <cfvo type="max"/>
        <color rgb="FFF8696B"/>
        <color rgb="FFFFEB84"/>
        <color rgb="FF63BE7B"/>
      </colorScale>
    </cfRule>
  </conditionalFormatting>
  <conditionalFormatting sqref="P77">
    <cfRule type="colorScale" priority="1653">
      <colorScale>
        <cfvo type="min"/>
        <cfvo type="percentile" val="50"/>
        <cfvo type="max"/>
        <color rgb="FFF8696B"/>
        <color rgb="FFFFEB84"/>
        <color rgb="FF63BE7B"/>
      </colorScale>
    </cfRule>
  </conditionalFormatting>
  <conditionalFormatting sqref="P78">
    <cfRule type="colorScale" priority="1652">
      <colorScale>
        <cfvo type="min"/>
        <cfvo type="percentile" val="50"/>
        <cfvo type="max"/>
        <color rgb="FFF8696B"/>
        <color rgb="FFFFEB84"/>
        <color rgb="FF63BE7B"/>
      </colorScale>
    </cfRule>
  </conditionalFormatting>
  <conditionalFormatting sqref="P79">
    <cfRule type="colorScale" priority="1650">
      <colorScale>
        <cfvo type="min"/>
        <cfvo type="percentile" val="50"/>
        <cfvo type="max"/>
        <color rgb="FFF8696B"/>
        <color rgb="FFFFEB84"/>
        <color rgb="FF63BE7B"/>
      </colorScale>
    </cfRule>
  </conditionalFormatting>
  <conditionalFormatting sqref="P79">
    <cfRule type="colorScale" priority="1649">
      <colorScale>
        <cfvo type="min"/>
        <cfvo type="percentile" val="50"/>
        <cfvo type="max"/>
        <color rgb="FFF8696B"/>
        <color rgb="FFFFEB84"/>
        <color rgb="FF63BE7B"/>
      </colorScale>
    </cfRule>
  </conditionalFormatting>
  <conditionalFormatting sqref="P78">
    <cfRule type="colorScale" priority="1648">
      <colorScale>
        <cfvo type="min"/>
        <cfvo type="percentile" val="50"/>
        <cfvo type="max"/>
        <color rgb="FFF8696B"/>
        <color rgb="FFFFEB84"/>
        <color rgb="FF63BE7B"/>
      </colorScale>
    </cfRule>
  </conditionalFormatting>
  <conditionalFormatting sqref="P77">
    <cfRule type="colorScale" priority="1646">
      <colorScale>
        <cfvo type="min"/>
        <cfvo type="percentile" val="50"/>
        <cfvo type="max"/>
        <color rgb="FFF8696B"/>
        <color rgb="FFFFEB84"/>
        <color rgb="FF63BE7B"/>
      </colorScale>
    </cfRule>
  </conditionalFormatting>
  <conditionalFormatting sqref="P78">
    <cfRule type="colorScale" priority="1645">
      <colorScale>
        <cfvo type="min"/>
        <cfvo type="percentile" val="50"/>
        <cfvo type="max"/>
        <color rgb="FFF8696B"/>
        <color rgb="FFFFEB84"/>
        <color rgb="FF63BE7B"/>
      </colorScale>
    </cfRule>
  </conditionalFormatting>
  <conditionalFormatting sqref="P79">
    <cfRule type="colorScale" priority="1643">
      <colorScale>
        <cfvo type="min"/>
        <cfvo type="percentile" val="50"/>
        <cfvo type="max"/>
        <color rgb="FFF8696B"/>
        <color rgb="FFFFEB84"/>
        <color rgb="FF63BE7B"/>
      </colorScale>
    </cfRule>
  </conditionalFormatting>
  <conditionalFormatting sqref="P77">
    <cfRule type="colorScale" priority="1640">
      <colorScale>
        <cfvo type="min"/>
        <cfvo type="percentile" val="50"/>
        <cfvo type="max"/>
        <color rgb="FFF8696B"/>
        <color rgb="FFFFEB84"/>
        <color rgb="FF63BE7B"/>
      </colorScale>
    </cfRule>
  </conditionalFormatting>
  <conditionalFormatting sqref="P78">
    <cfRule type="colorScale" priority="1639">
      <colorScale>
        <cfvo type="min"/>
        <cfvo type="percentile" val="50"/>
        <cfvo type="max"/>
        <color rgb="FFF8696B"/>
        <color rgb="FFFFEB84"/>
        <color rgb="FF63BE7B"/>
      </colorScale>
    </cfRule>
  </conditionalFormatting>
  <conditionalFormatting sqref="P79">
    <cfRule type="colorScale" priority="1637">
      <colorScale>
        <cfvo type="min"/>
        <cfvo type="percentile" val="50"/>
        <cfvo type="max"/>
        <color rgb="FFF8696B"/>
        <color rgb="FFFFEB84"/>
        <color rgb="FF63BE7B"/>
      </colorScale>
    </cfRule>
  </conditionalFormatting>
  <conditionalFormatting sqref="P79">
    <cfRule type="colorScale" priority="1636">
      <colorScale>
        <cfvo type="min"/>
        <cfvo type="percentile" val="50"/>
        <cfvo type="max"/>
        <color rgb="FFF8696B"/>
        <color rgb="FFFFEB84"/>
        <color rgb="FF63BE7B"/>
      </colorScale>
    </cfRule>
  </conditionalFormatting>
  <conditionalFormatting sqref="P76">
    <cfRule type="colorScale" priority="1635">
      <colorScale>
        <cfvo type="min"/>
        <cfvo type="percentile" val="50"/>
        <cfvo type="max"/>
        <color rgb="FFF8696B"/>
        <color rgb="FFFFEB84"/>
        <color rgb="FF63BE7B"/>
      </colorScale>
    </cfRule>
  </conditionalFormatting>
  <conditionalFormatting sqref="P76">
    <cfRule type="colorScale" priority="1632">
      <colorScale>
        <cfvo type="min"/>
        <cfvo type="percentile" val="50"/>
        <cfvo type="max"/>
        <color rgb="FFF8696B"/>
        <color rgb="FFFFEB84"/>
        <color rgb="FF63BE7B"/>
      </colorScale>
    </cfRule>
  </conditionalFormatting>
  <conditionalFormatting sqref="P76">
    <cfRule type="colorScale" priority="1631">
      <colorScale>
        <cfvo type="min"/>
        <cfvo type="percentile" val="50"/>
        <cfvo type="max"/>
        <color rgb="FFF8696B"/>
        <color rgb="FFFFEB84"/>
        <color rgb="FF63BE7B"/>
      </colorScale>
    </cfRule>
  </conditionalFormatting>
  <conditionalFormatting sqref="P76">
    <cfRule type="colorScale" priority="1630">
      <colorScale>
        <cfvo type="min"/>
        <cfvo type="percentile" val="50"/>
        <cfvo type="max"/>
        <color rgb="FFF8696B"/>
        <color rgb="FFFFEB84"/>
        <color rgb="FF63BE7B"/>
      </colorScale>
    </cfRule>
  </conditionalFormatting>
  <conditionalFormatting sqref="P77">
    <cfRule type="colorScale" priority="1629">
      <colorScale>
        <cfvo type="min"/>
        <cfvo type="percentile" val="50"/>
        <cfvo type="max"/>
        <color rgb="FFF8696B"/>
        <color rgb="FFFFEB84"/>
        <color rgb="FF63BE7B"/>
      </colorScale>
    </cfRule>
  </conditionalFormatting>
  <conditionalFormatting sqref="P78">
    <cfRule type="colorScale" priority="1628">
      <colorScale>
        <cfvo type="min"/>
        <cfvo type="percentile" val="50"/>
        <cfvo type="max"/>
        <color rgb="FFF8696B"/>
        <color rgb="FFFFEB84"/>
        <color rgb="FF63BE7B"/>
      </colorScale>
    </cfRule>
  </conditionalFormatting>
  <conditionalFormatting sqref="P79">
    <cfRule type="colorScale" priority="1624">
      <colorScale>
        <cfvo type="min"/>
        <cfvo type="percentile" val="50"/>
        <cfvo type="max"/>
        <color rgb="FFF8696B"/>
        <color rgb="FFFFEB84"/>
        <color rgb="FF63BE7B"/>
      </colorScale>
    </cfRule>
  </conditionalFormatting>
  <conditionalFormatting sqref="P76">
    <cfRule type="colorScale" priority="1623">
      <colorScale>
        <cfvo type="min"/>
        <cfvo type="percentile" val="50"/>
        <cfvo type="max"/>
        <color rgb="FFF8696B"/>
        <color rgb="FFFFEB84"/>
        <color rgb="FF63BE7B"/>
      </colorScale>
    </cfRule>
  </conditionalFormatting>
  <conditionalFormatting sqref="P76">
    <cfRule type="colorScale" priority="1622">
      <colorScale>
        <cfvo type="min"/>
        <cfvo type="percentile" val="50"/>
        <cfvo type="max"/>
        <color rgb="FFF8696B"/>
        <color rgb="FFFFEB84"/>
        <color rgb="FF63BE7B"/>
      </colorScale>
    </cfRule>
  </conditionalFormatting>
  <conditionalFormatting sqref="P76">
    <cfRule type="colorScale" priority="1621">
      <colorScale>
        <cfvo type="min"/>
        <cfvo type="percentile" val="50"/>
        <cfvo type="max"/>
        <color rgb="FFF8696B"/>
        <color rgb="FFFFEB84"/>
        <color rgb="FF63BE7B"/>
      </colorScale>
    </cfRule>
  </conditionalFormatting>
  <conditionalFormatting sqref="P78">
    <cfRule type="colorScale" priority="1620">
      <colorScale>
        <cfvo type="min"/>
        <cfvo type="percentile" val="50"/>
        <cfvo type="max"/>
        <color rgb="FFF8696B"/>
        <color rgb="FFFFEB84"/>
        <color rgb="FF63BE7B"/>
      </colorScale>
    </cfRule>
  </conditionalFormatting>
  <conditionalFormatting sqref="P77">
    <cfRule type="colorScale" priority="1619">
      <colorScale>
        <cfvo type="min"/>
        <cfvo type="percentile" val="50"/>
        <cfvo type="max"/>
        <color rgb="FFF8696B"/>
        <color rgb="FFFFEB84"/>
        <color rgb="FF63BE7B"/>
      </colorScale>
    </cfRule>
  </conditionalFormatting>
  <conditionalFormatting sqref="P78">
    <cfRule type="colorScale" priority="1618">
      <colorScale>
        <cfvo type="min"/>
        <cfvo type="percentile" val="50"/>
        <cfvo type="max"/>
        <color rgb="FFF8696B"/>
        <color rgb="FFFFEB84"/>
        <color rgb="FF63BE7B"/>
      </colorScale>
    </cfRule>
  </conditionalFormatting>
  <conditionalFormatting sqref="P78">
    <cfRule type="colorScale" priority="1617">
      <colorScale>
        <cfvo type="min"/>
        <cfvo type="percentile" val="50"/>
        <cfvo type="max"/>
        <color rgb="FFF8696B"/>
        <color rgb="FFFFEB84"/>
        <color rgb="FF63BE7B"/>
      </colorScale>
    </cfRule>
  </conditionalFormatting>
  <conditionalFormatting sqref="P79">
    <cfRule type="colorScale" priority="1615">
      <colorScale>
        <cfvo type="min"/>
        <cfvo type="percentile" val="50"/>
        <cfvo type="max"/>
        <color rgb="FFF8696B"/>
        <color rgb="FFFFEB84"/>
        <color rgb="FF63BE7B"/>
      </colorScale>
    </cfRule>
  </conditionalFormatting>
  <conditionalFormatting sqref="P77">
    <cfRule type="colorScale" priority="1614">
      <colorScale>
        <cfvo type="min"/>
        <cfvo type="percentile" val="50"/>
        <cfvo type="max"/>
        <color rgb="FFF8696B"/>
        <color rgb="FFFFEB84"/>
        <color rgb="FF63BE7B"/>
      </colorScale>
    </cfRule>
  </conditionalFormatting>
  <conditionalFormatting sqref="P79">
    <cfRule type="colorScale" priority="1613">
      <colorScale>
        <cfvo type="min"/>
        <cfvo type="percentile" val="50"/>
        <cfvo type="max"/>
        <color rgb="FFF8696B"/>
        <color rgb="FFFFEB84"/>
        <color rgb="FF63BE7B"/>
      </colorScale>
    </cfRule>
  </conditionalFormatting>
  <conditionalFormatting sqref="P78">
    <cfRule type="colorScale" priority="1612">
      <colorScale>
        <cfvo type="min"/>
        <cfvo type="percentile" val="50"/>
        <cfvo type="max"/>
        <color rgb="FFF8696B"/>
        <color rgb="FFFFEB84"/>
        <color rgb="FF63BE7B"/>
      </colorScale>
    </cfRule>
  </conditionalFormatting>
  <conditionalFormatting sqref="P79">
    <cfRule type="colorScale" priority="1610">
      <colorScale>
        <cfvo type="min"/>
        <cfvo type="percentile" val="50"/>
        <cfvo type="max"/>
        <color rgb="FFF8696B"/>
        <color rgb="FFFFEB84"/>
        <color rgb="FF63BE7B"/>
      </colorScale>
    </cfRule>
  </conditionalFormatting>
  <conditionalFormatting sqref="P78">
    <cfRule type="colorScale" priority="1609">
      <colorScale>
        <cfvo type="min"/>
        <cfvo type="percentile" val="50"/>
        <cfvo type="max"/>
        <color rgb="FFF8696B"/>
        <color rgb="FFFFEB84"/>
        <color rgb="FF63BE7B"/>
      </colorScale>
    </cfRule>
  </conditionalFormatting>
  <conditionalFormatting sqref="P76">
    <cfRule type="colorScale" priority="1608">
      <colorScale>
        <cfvo type="min"/>
        <cfvo type="percentile" val="50"/>
        <cfvo type="max"/>
        <color rgb="FFF8696B"/>
        <color rgb="FFFFEB84"/>
        <color rgb="FF63BE7B"/>
      </colorScale>
    </cfRule>
  </conditionalFormatting>
  <conditionalFormatting sqref="P77">
    <cfRule type="colorScale" priority="1607">
      <colorScale>
        <cfvo type="min"/>
        <cfvo type="percentile" val="50"/>
        <cfvo type="max"/>
        <color rgb="FFF8696B"/>
        <color rgb="FFFFEB84"/>
        <color rgb="FF63BE7B"/>
      </colorScale>
    </cfRule>
  </conditionalFormatting>
  <conditionalFormatting sqref="P78">
    <cfRule type="colorScale" priority="1606">
      <colorScale>
        <cfvo type="min"/>
        <cfvo type="percentile" val="50"/>
        <cfvo type="max"/>
        <color rgb="FFF8696B"/>
        <color rgb="FFFFEB84"/>
        <color rgb="FF63BE7B"/>
      </colorScale>
    </cfRule>
  </conditionalFormatting>
  <conditionalFormatting sqref="P78">
    <cfRule type="colorScale" priority="1605">
      <colorScale>
        <cfvo type="min"/>
        <cfvo type="percentile" val="50"/>
        <cfvo type="max"/>
        <color rgb="FFF8696B"/>
        <color rgb="FFFFEB84"/>
        <color rgb="FF63BE7B"/>
      </colorScale>
    </cfRule>
  </conditionalFormatting>
  <conditionalFormatting sqref="P78">
    <cfRule type="colorScale" priority="1604">
      <colorScale>
        <cfvo type="min"/>
        <cfvo type="percentile" val="50"/>
        <cfvo type="max"/>
        <color rgb="FFF8696B"/>
        <color rgb="FFFFEB84"/>
        <color rgb="FF63BE7B"/>
      </colorScale>
    </cfRule>
  </conditionalFormatting>
  <conditionalFormatting sqref="P79">
    <cfRule type="colorScale" priority="1602">
      <colorScale>
        <cfvo type="min"/>
        <cfvo type="percentile" val="50"/>
        <cfvo type="max"/>
        <color rgb="FFF8696B"/>
        <color rgb="FFFFEB84"/>
        <color rgb="FF63BE7B"/>
      </colorScale>
    </cfRule>
  </conditionalFormatting>
  <conditionalFormatting sqref="P77">
    <cfRule type="colorScale" priority="1601">
      <colorScale>
        <cfvo type="min"/>
        <cfvo type="percentile" val="50"/>
        <cfvo type="max"/>
        <color rgb="FFF8696B"/>
        <color rgb="FFFFEB84"/>
        <color rgb="FF63BE7B"/>
      </colorScale>
    </cfRule>
  </conditionalFormatting>
  <conditionalFormatting sqref="P76">
    <cfRule type="colorScale" priority="1600">
      <colorScale>
        <cfvo type="min"/>
        <cfvo type="percentile" val="50"/>
        <cfvo type="max"/>
        <color rgb="FFF8696B"/>
        <color rgb="FFFFEB84"/>
        <color rgb="FF63BE7B"/>
      </colorScale>
    </cfRule>
  </conditionalFormatting>
  <conditionalFormatting sqref="P77">
    <cfRule type="colorScale" priority="1599">
      <colorScale>
        <cfvo type="min"/>
        <cfvo type="percentile" val="50"/>
        <cfvo type="max"/>
        <color rgb="FFF8696B"/>
        <color rgb="FFFFEB84"/>
        <color rgb="FF63BE7B"/>
      </colorScale>
    </cfRule>
  </conditionalFormatting>
  <conditionalFormatting sqref="P78">
    <cfRule type="colorScale" priority="1597">
      <colorScale>
        <cfvo type="min"/>
        <cfvo type="percentile" val="50"/>
        <cfvo type="max"/>
        <color rgb="FFF8696B"/>
        <color rgb="FFFFEB84"/>
        <color rgb="FF63BE7B"/>
      </colorScale>
    </cfRule>
  </conditionalFormatting>
  <conditionalFormatting sqref="P79">
    <cfRule type="colorScale" priority="1594">
      <colorScale>
        <cfvo type="min"/>
        <cfvo type="percentile" val="50"/>
        <cfvo type="max"/>
        <color rgb="FFF8696B"/>
        <color rgb="FFFFEB84"/>
        <color rgb="FF63BE7B"/>
      </colorScale>
    </cfRule>
  </conditionalFormatting>
  <conditionalFormatting sqref="P78">
    <cfRule type="colorScale" priority="1593">
      <colorScale>
        <cfvo type="min"/>
        <cfvo type="percentile" val="50"/>
        <cfvo type="max"/>
        <color rgb="FFF8696B"/>
        <color rgb="FFFFEB84"/>
        <color rgb="FF63BE7B"/>
      </colorScale>
    </cfRule>
  </conditionalFormatting>
  <conditionalFormatting sqref="P79">
    <cfRule type="colorScale" priority="1591">
      <colorScale>
        <cfvo type="min"/>
        <cfvo type="percentile" val="50"/>
        <cfvo type="max"/>
        <color rgb="FFF8696B"/>
        <color rgb="FFFFEB84"/>
        <color rgb="FF63BE7B"/>
      </colorScale>
    </cfRule>
  </conditionalFormatting>
  <conditionalFormatting sqref="P76">
    <cfRule type="colorScale" priority="1590">
      <colorScale>
        <cfvo type="min"/>
        <cfvo type="percentile" val="50"/>
        <cfvo type="max"/>
        <color rgb="FFF8696B"/>
        <color rgb="FFFFEB84"/>
        <color rgb="FF63BE7B"/>
      </colorScale>
    </cfRule>
  </conditionalFormatting>
  <conditionalFormatting sqref="P77">
    <cfRule type="colorScale" priority="1588">
      <colorScale>
        <cfvo type="min"/>
        <cfvo type="percentile" val="50"/>
        <cfvo type="max"/>
        <color rgb="FFF8696B"/>
        <color rgb="FFFFEB84"/>
        <color rgb="FF63BE7B"/>
      </colorScale>
    </cfRule>
  </conditionalFormatting>
  <conditionalFormatting sqref="P78">
    <cfRule type="colorScale" priority="1587">
      <colorScale>
        <cfvo type="min"/>
        <cfvo type="percentile" val="50"/>
        <cfvo type="max"/>
        <color rgb="FFF8696B"/>
        <color rgb="FFFFEB84"/>
        <color rgb="FF63BE7B"/>
      </colorScale>
    </cfRule>
  </conditionalFormatting>
  <conditionalFormatting sqref="P79">
    <cfRule type="colorScale" priority="1585">
      <colorScale>
        <cfvo type="min"/>
        <cfvo type="percentile" val="50"/>
        <cfvo type="max"/>
        <color rgb="FFF8696B"/>
        <color rgb="FFFFEB84"/>
        <color rgb="FF63BE7B"/>
      </colorScale>
    </cfRule>
  </conditionalFormatting>
  <conditionalFormatting sqref="P79">
    <cfRule type="colorScale" priority="1584">
      <colorScale>
        <cfvo type="min"/>
        <cfvo type="percentile" val="50"/>
        <cfvo type="max"/>
        <color rgb="FFF8696B"/>
        <color rgb="FFFFEB84"/>
        <color rgb="FF63BE7B"/>
      </colorScale>
    </cfRule>
  </conditionalFormatting>
  <conditionalFormatting sqref="P77">
    <cfRule type="colorScale" priority="1583">
      <colorScale>
        <cfvo type="min"/>
        <cfvo type="percentile" val="50"/>
        <cfvo type="max"/>
        <color rgb="FFF8696B"/>
        <color rgb="FFFFEB84"/>
        <color rgb="FF63BE7B"/>
      </colorScale>
    </cfRule>
  </conditionalFormatting>
  <conditionalFormatting sqref="P79">
    <cfRule type="colorScale" priority="1582">
      <colorScale>
        <cfvo type="min"/>
        <cfvo type="percentile" val="50"/>
        <cfvo type="max"/>
        <color rgb="FFF8696B"/>
        <color rgb="FFFFEB84"/>
        <color rgb="FF63BE7B"/>
      </colorScale>
    </cfRule>
  </conditionalFormatting>
  <conditionalFormatting sqref="P77">
    <cfRule type="colorScale" priority="1580">
      <colorScale>
        <cfvo type="min"/>
        <cfvo type="percentile" val="50"/>
        <cfvo type="max"/>
        <color rgb="FFF8696B"/>
        <color rgb="FFFFEB84"/>
        <color rgb="FF63BE7B"/>
      </colorScale>
    </cfRule>
  </conditionalFormatting>
  <conditionalFormatting sqref="P77">
    <cfRule type="colorScale" priority="1579">
      <colorScale>
        <cfvo type="min"/>
        <cfvo type="percentile" val="50"/>
        <cfvo type="max"/>
        <color rgb="FFF8696B"/>
        <color rgb="FFFFEB84"/>
        <color rgb="FF63BE7B"/>
      </colorScale>
    </cfRule>
  </conditionalFormatting>
  <conditionalFormatting sqref="P78">
    <cfRule type="colorScale" priority="1578">
      <colorScale>
        <cfvo type="min"/>
        <cfvo type="percentile" val="50"/>
        <cfvo type="max"/>
        <color rgb="FFF8696B"/>
        <color rgb="FFFFEB84"/>
        <color rgb="FF63BE7B"/>
      </colorScale>
    </cfRule>
  </conditionalFormatting>
  <conditionalFormatting sqref="P79">
    <cfRule type="colorScale" priority="1576">
      <colorScale>
        <cfvo type="min"/>
        <cfvo type="percentile" val="50"/>
        <cfvo type="max"/>
        <color rgb="FFF8696B"/>
        <color rgb="FFFFEB84"/>
        <color rgb="FF63BE7B"/>
      </colorScale>
    </cfRule>
  </conditionalFormatting>
  <conditionalFormatting sqref="P79">
    <cfRule type="colorScale" priority="1575">
      <colorScale>
        <cfvo type="min"/>
        <cfvo type="percentile" val="50"/>
        <cfvo type="max"/>
        <color rgb="FFF8696B"/>
        <color rgb="FFFFEB84"/>
        <color rgb="FF63BE7B"/>
      </colorScale>
    </cfRule>
  </conditionalFormatting>
  <conditionalFormatting sqref="P78">
    <cfRule type="colorScale" priority="1574">
      <colorScale>
        <cfvo type="min"/>
        <cfvo type="percentile" val="50"/>
        <cfvo type="max"/>
        <color rgb="FFF8696B"/>
        <color rgb="FFFFEB84"/>
        <color rgb="FF63BE7B"/>
      </colorScale>
    </cfRule>
  </conditionalFormatting>
  <conditionalFormatting sqref="P77">
    <cfRule type="colorScale" priority="1572">
      <colorScale>
        <cfvo type="min"/>
        <cfvo type="percentile" val="50"/>
        <cfvo type="max"/>
        <color rgb="FFF8696B"/>
        <color rgb="FFFFEB84"/>
        <color rgb="FF63BE7B"/>
      </colorScale>
    </cfRule>
  </conditionalFormatting>
  <conditionalFormatting sqref="P78">
    <cfRule type="colorScale" priority="1571">
      <colorScale>
        <cfvo type="min"/>
        <cfvo type="percentile" val="50"/>
        <cfvo type="max"/>
        <color rgb="FFF8696B"/>
        <color rgb="FFFFEB84"/>
        <color rgb="FF63BE7B"/>
      </colorScale>
    </cfRule>
  </conditionalFormatting>
  <conditionalFormatting sqref="P79">
    <cfRule type="colorScale" priority="1569">
      <colorScale>
        <cfvo type="min"/>
        <cfvo type="percentile" val="50"/>
        <cfvo type="max"/>
        <color rgb="FFF8696B"/>
        <color rgb="FFFFEB84"/>
        <color rgb="FF63BE7B"/>
      </colorScale>
    </cfRule>
  </conditionalFormatting>
  <conditionalFormatting sqref="P77">
    <cfRule type="colorScale" priority="1566">
      <colorScale>
        <cfvo type="min"/>
        <cfvo type="percentile" val="50"/>
        <cfvo type="max"/>
        <color rgb="FFF8696B"/>
        <color rgb="FFFFEB84"/>
        <color rgb="FF63BE7B"/>
      </colorScale>
    </cfRule>
  </conditionalFormatting>
  <conditionalFormatting sqref="P78">
    <cfRule type="colorScale" priority="1565">
      <colorScale>
        <cfvo type="min"/>
        <cfvo type="percentile" val="50"/>
        <cfvo type="max"/>
        <color rgb="FFF8696B"/>
        <color rgb="FFFFEB84"/>
        <color rgb="FF63BE7B"/>
      </colorScale>
    </cfRule>
  </conditionalFormatting>
  <conditionalFormatting sqref="P79">
    <cfRule type="colorScale" priority="1563">
      <colorScale>
        <cfvo type="min"/>
        <cfvo type="percentile" val="50"/>
        <cfvo type="max"/>
        <color rgb="FFF8696B"/>
        <color rgb="FFFFEB84"/>
        <color rgb="FF63BE7B"/>
      </colorScale>
    </cfRule>
  </conditionalFormatting>
  <conditionalFormatting sqref="P79">
    <cfRule type="colorScale" priority="1562">
      <colorScale>
        <cfvo type="min"/>
        <cfvo type="percentile" val="50"/>
        <cfvo type="max"/>
        <color rgb="FFF8696B"/>
        <color rgb="FFFFEB84"/>
        <color rgb="FF63BE7B"/>
      </colorScale>
    </cfRule>
  </conditionalFormatting>
  <conditionalFormatting sqref="P80">
    <cfRule type="colorScale" priority="1560">
      <colorScale>
        <cfvo type="min"/>
        <cfvo type="percentile" val="50"/>
        <cfvo type="max"/>
        <color rgb="FFF8696B"/>
        <color rgb="FFFFEB84"/>
        <color rgb="FF63BE7B"/>
      </colorScale>
    </cfRule>
  </conditionalFormatting>
  <conditionalFormatting sqref="P81">
    <cfRule type="colorScale" priority="1561">
      <colorScale>
        <cfvo type="min"/>
        <cfvo type="percentile" val="50"/>
        <cfvo type="max"/>
        <color rgb="FFF8696B"/>
        <color rgb="FFFFEB84"/>
        <color rgb="FF63BE7B"/>
      </colorScale>
    </cfRule>
  </conditionalFormatting>
  <conditionalFormatting sqref="P82">
    <cfRule type="colorScale" priority="1557">
      <colorScale>
        <cfvo type="min"/>
        <cfvo type="percentile" val="50"/>
        <cfvo type="max"/>
        <color rgb="FFF8696B"/>
        <color rgb="FFFFEB84"/>
        <color rgb="FF63BE7B"/>
      </colorScale>
    </cfRule>
  </conditionalFormatting>
  <conditionalFormatting sqref="P83">
    <cfRule type="colorScale" priority="1555">
      <colorScale>
        <cfvo type="min"/>
        <cfvo type="percentile" val="50"/>
        <cfvo type="max"/>
        <color rgb="FFF8696B"/>
        <color rgb="FFFFEB84"/>
        <color rgb="FF63BE7B"/>
      </colorScale>
    </cfRule>
  </conditionalFormatting>
  <conditionalFormatting sqref="P83">
    <cfRule type="colorScale" priority="1554">
      <colorScale>
        <cfvo type="min"/>
        <cfvo type="percentile" val="50"/>
        <cfvo type="max"/>
        <color rgb="FFF8696B"/>
        <color rgb="FFFFEB84"/>
        <color rgb="FF63BE7B"/>
      </colorScale>
    </cfRule>
  </conditionalFormatting>
  <conditionalFormatting sqref="P81">
    <cfRule type="colorScale" priority="1553">
      <colorScale>
        <cfvo type="min"/>
        <cfvo type="percentile" val="50"/>
        <cfvo type="max"/>
        <color rgb="FFF8696B"/>
        <color rgb="FFFFEB84"/>
        <color rgb="FF63BE7B"/>
      </colorScale>
    </cfRule>
  </conditionalFormatting>
  <conditionalFormatting sqref="P83">
    <cfRule type="colorScale" priority="1552">
      <colorScale>
        <cfvo type="min"/>
        <cfvo type="percentile" val="50"/>
        <cfvo type="max"/>
        <color rgb="FFF8696B"/>
        <color rgb="FFFFEB84"/>
        <color rgb="FF63BE7B"/>
      </colorScale>
    </cfRule>
  </conditionalFormatting>
  <conditionalFormatting sqref="P81">
    <cfRule type="colorScale" priority="1550">
      <colorScale>
        <cfvo type="min"/>
        <cfvo type="percentile" val="50"/>
        <cfvo type="max"/>
        <color rgb="FFF8696B"/>
        <color rgb="FFFFEB84"/>
        <color rgb="FF63BE7B"/>
      </colorScale>
    </cfRule>
  </conditionalFormatting>
  <conditionalFormatting sqref="P81">
    <cfRule type="colorScale" priority="1549">
      <colorScale>
        <cfvo type="min"/>
        <cfvo type="percentile" val="50"/>
        <cfvo type="max"/>
        <color rgb="FFF8696B"/>
        <color rgb="FFFFEB84"/>
        <color rgb="FF63BE7B"/>
      </colorScale>
    </cfRule>
  </conditionalFormatting>
  <conditionalFormatting sqref="P82">
    <cfRule type="colorScale" priority="1548">
      <colorScale>
        <cfvo type="min"/>
        <cfvo type="percentile" val="50"/>
        <cfvo type="max"/>
        <color rgb="FFF8696B"/>
        <color rgb="FFFFEB84"/>
        <color rgb="FF63BE7B"/>
      </colorScale>
    </cfRule>
  </conditionalFormatting>
  <conditionalFormatting sqref="P83">
    <cfRule type="colorScale" priority="1546">
      <colorScale>
        <cfvo type="min"/>
        <cfvo type="percentile" val="50"/>
        <cfvo type="max"/>
        <color rgb="FFF8696B"/>
        <color rgb="FFFFEB84"/>
        <color rgb="FF63BE7B"/>
      </colorScale>
    </cfRule>
  </conditionalFormatting>
  <conditionalFormatting sqref="P83">
    <cfRule type="colorScale" priority="1545">
      <colorScale>
        <cfvo type="min"/>
        <cfvo type="percentile" val="50"/>
        <cfvo type="max"/>
        <color rgb="FFF8696B"/>
        <color rgb="FFFFEB84"/>
        <color rgb="FF63BE7B"/>
      </colorScale>
    </cfRule>
  </conditionalFormatting>
  <conditionalFormatting sqref="P82">
    <cfRule type="colorScale" priority="1544">
      <colorScale>
        <cfvo type="min"/>
        <cfvo type="percentile" val="50"/>
        <cfvo type="max"/>
        <color rgb="FFF8696B"/>
        <color rgb="FFFFEB84"/>
        <color rgb="FF63BE7B"/>
      </colorScale>
    </cfRule>
  </conditionalFormatting>
  <conditionalFormatting sqref="P81">
    <cfRule type="colorScale" priority="1542">
      <colorScale>
        <cfvo type="min"/>
        <cfvo type="percentile" val="50"/>
        <cfvo type="max"/>
        <color rgb="FFF8696B"/>
        <color rgb="FFFFEB84"/>
        <color rgb="FF63BE7B"/>
      </colorScale>
    </cfRule>
  </conditionalFormatting>
  <conditionalFormatting sqref="P82">
    <cfRule type="colorScale" priority="1541">
      <colorScale>
        <cfvo type="min"/>
        <cfvo type="percentile" val="50"/>
        <cfvo type="max"/>
        <color rgb="FFF8696B"/>
        <color rgb="FFFFEB84"/>
        <color rgb="FF63BE7B"/>
      </colorScale>
    </cfRule>
  </conditionalFormatting>
  <conditionalFormatting sqref="P83">
    <cfRule type="colorScale" priority="1539">
      <colorScale>
        <cfvo type="min"/>
        <cfvo type="percentile" val="50"/>
        <cfvo type="max"/>
        <color rgb="FFF8696B"/>
        <color rgb="FFFFEB84"/>
        <color rgb="FF63BE7B"/>
      </colorScale>
    </cfRule>
  </conditionalFormatting>
  <conditionalFormatting sqref="P81">
    <cfRule type="colorScale" priority="1536">
      <colorScale>
        <cfvo type="min"/>
        <cfvo type="percentile" val="50"/>
        <cfvo type="max"/>
        <color rgb="FFF8696B"/>
        <color rgb="FFFFEB84"/>
        <color rgb="FF63BE7B"/>
      </colorScale>
    </cfRule>
  </conditionalFormatting>
  <conditionalFormatting sqref="P82">
    <cfRule type="colorScale" priority="1535">
      <colorScale>
        <cfvo type="min"/>
        <cfvo type="percentile" val="50"/>
        <cfvo type="max"/>
        <color rgb="FFF8696B"/>
        <color rgb="FFFFEB84"/>
        <color rgb="FF63BE7B"/>
      </colorScale>
    </cfRule>
  </conditionalFormatting>
  <conditionalFormatting sqref="P83">
    <cfRule type="colorScale" priority="1533">
      <colorScale>
        <cfvo type="min"/>
        <cfvo type="percentile" val="50"/>
        <cfvo type="max"/>
        <color rgb="FFF8696B"/>
        <color rgb="FFFFEB84"/>
        <color rgb="FF63BE7B"/>
      </colorScale>
    </cfRule>
  </conditionalFormatting>
  <conditionalFormatting sqref="P83">
    <cfRule type="colorScale" priority="1532">
      <colorScale>
        <cfvo type="min"/>
        <cfvo type="percentile" val="50"/>
        <cfvo type="max"/>
        <color rgb="FFF8696B"/>
        <color rgb="FFFFEB84"/>
        <color rgb="FF63BE7B"/>
      </colorScale>
    </cfRule>
  </conditionalFormatting>
  <conditionalFormatting sqref="P80">
    <cfRule type="colorScale" priority="1531">
      <colorScale>
        <cfvo type="min"/>
        <cfvo type="percentile" val="50"/>
        <cfvo type="max"/>
        <color rgb="FFF8696B"/>
        <color rgb="FFFFEB84"/>
        <color rgb="FF63BE7B"/>
      </colorScale>
    </cfRule>
  </conditionalFormatting>
  <conditionalFormatting sqref="P80">
    <cfRule type="colorScale" priority="1528">
      <colorScale>
        <cfvo type="min"/>
        <cfvo type="percentile" val="50"/>
        <cfvo type="max"/>
        <color rgb="FFF8696B"/>
        <color rgb="FFFFEB84"/>
        <color rgb="FF63BE7B"/>
      </colorScale>
    </cfRule>
  </conditionalFormatting>
  <conditionalFormatting sqref="P80">
    <cfRule type="colorScale" priority="1527">
      <colorScale>
        <cfvo type="min"/>
        <cfvo type="percentile" val="50"/>
        <cfvo type="max"/>
        <color rgb="FFF8696B"/>
        <color rgb="FFFFEB84"/>
        <color rgb="FF63BE7B"/>
      </colorScale>
    </cfRule>
  </conditionalFormatting>
  <conditionalFormatting sqref="P80">
    <cfRule type="colorScale" priority="1526">
      <colorScale>
        <cfvo type="min"/>
        <cfvo type="percentile" val="50"/>
        <cfvo type="max"/>
        <color rgb="FFF8696B"/>
        <color rgb="FFFFEB84"/>
        <color rgb="FF63BE7B"/>
      </colorScale>
    </cfRule>
  </conditionalFormatting>
  <conditionalFormatting sqref="P81">
    <cfRule type="colorScale" priority="1525">
      <colorScale>
        <cfvo type="min"/>
        <cfvo type="percentile" val="50"/>
        <cfvo type="max"/>
        <color rgb="FFF8696B"/>
        <color rgb="FFFFEB84"/>
        <color rgb="FF63BE7B"/>
      </colorScale>
    </cfRule>
  </conditionalFormatting>
  <conditionalFormatting sqref="P82">
    <cfRule type="colorScale" priority="1524">
      <colorScale>
        <cfvo type="min"/>
        <cfvo type="percentile" val="50"/>
        <cfvo type="max"/>
        <color rgb="FFF8696B"/>
        <color rgb="FFFFEB84"/>
        <color rgb="FF63BE7B"/>
      </colorScale>
    </cfRule>
  </conditionalFormatting>
  <conditionalFormatting sqref="P83">
    <cfRule type="colorScale" priority="1520">
      <colorScale>
        <cfvo type="min"/>
        <cfvo type="percentile" val="50"/>
        <cfvo type="max"/>
        <color rgb="FFF8696B"/>
        <color rgb="FFFFEB84"/>
        <color rgb="FF63BE7B"/>
      </colorScale>
    </cfRule>
  </conditionalFormatting>
  <conditionalFormatting sqref="P80">
    <cfRule type="colorScale" priority="1519">
      <colorScale>
        <cfvo type="min"/>
        <cfvo type="percentile" val="50"/>
        <cfvo type="max"/>
        <color rgb="FFF8696B"/>
        <color rgb="FFFFEB84"/>
        <color rgb="FF63BE7B"/>
      </colorScale>
    </cfRule>
  </conditionalFormatting>
  <conditionalFormatting sqref="P80">
    <cfRule type="colorScale" priority="1518">
      <colorScale>
        <cfvo type="min"/>
        <cfvo type="percentile" val="50"/>
        <cfvo type="max"/>
        <color rgb="FFF8696B"/>
        <color rgb="FFFFEB84"/>
        <color rgb="FF63BE7B"/>
      </colorScale>
    </cfRule>
  </conditionalFormatting>
  <conditionalFormatting sqref="P80">
    <cfRule type="colorScale" priority="1517">
      <colorScale>
        <cfvo type="min"/>
        <cfvo type="percentile" val="50"/>
        <cfvo type="max"/>
        <color rgb="FFF8696B"/>
        <color rgb="FFFFEB84"/>
        <color rgb="FF63BE7B"/>
      </colorScale>
    </cfRule>
  </conditionalFormatting>
  <conditionalFormatting sqref="P82">
    <cfRule type="colorScale" priority="1516">
      <colorScale>
        <cfvo type="min"/>
        <cfvo type="percentile" val="50"/>
        <cfvo type="max"/>
        <color rgb="FFF8696B"/>
        <color rgb="FFFFEB84"/>
        <color rgb="FF63BE7B"/>
      </colorScale>
    </cfRule>
  </conditionalFormatting>
  <conditionalFormatting sqref="P81">
    <cfRule type="colorScale" priority="1515">
      <colorScale>
        <cfvo type="min"/>
        <cfvo type="percentile" val="50"/>
        <cfvo type="max"/>
        <color rgb="FFF8696B"/>
        <color rgb="FFFFEB84"/>
        <color rgb="FF63BE7B"/>
      </colorScale>
    </cfRule>
  </conditionalFormatting>
  <conditionalFormatting sqref="P82">
    <cfRule type="colorScale" priority="1514">
      <colorScale>
        <cfvo type="min"/>
        <cfvo type="percentile" val="50"/>
        <cfvo type="max"/>
        <color rgb="FFF8696B"/>
        <color rgb="FFFFEB84"/>
        <color rgb="FF63BE7B"/>
      </colorScale>
    </cfRule>
  </conditionalFormatting>
  <conditionalFormatting sqref="P82">
    <cfRule type="colorScale" priority="1513">
      <colorScale>
        <cfvo type="min"/>
        <cfvo type="percentile" val="50"/>
        <cfvo type="max"/>
        <color rgb="FFF8696B"/>
        <color rgb="FFFFEB84"/>
        <color rgb="FF63BE7B"/>
      </colorScale>
    </cfRule>
  </conditionalFormatting>
  <conditionalFormatting sqref="P83">
    <cfRule type="colorScale" priority="1511">
      <colorScale>
        <cfvo type="min"/>
        <cfvo type="percentile" val="50"/>
        <cfvo type="max"/>
        <color rgb="FFF8696B"/>
        <color rgb="FFFFEB84"/>
        <color rgb="FF63BE7B"/>
      </colorScale>
    </cfRule>
  </conditionalFormatting>
  <conditionalFormatting sqref="P81">
    <cfRule type="colorScale" priority="1510">
      <colorScale>
        <cfvo type="min"/>
        <cfvo type="percentile" val="50"/>
        <cfvo type="max"/>
        <color rgb="FFF8696B"/>
        <color rgb="FFFFEB84"/>
        <color rgb="FF63BE7B"/>
      </colorScale>
    </cfRule>
  </conditionalFormatting>
  <conditionalFormatting sqref="P83">
    <cfRule type="colorScale" priority="1509">
      <colorScale>
        <cfvo type="min"/>
        <cfvo type="percentile" val="50"/>
        <cfvo type="max"/>
        <color rgb="FFF8696B"/>
        <color rgb="FFFFEB84"/>
        <color rgb="FF63BE7B"/>
      </colorScale>
    </cfRule>
  </conditionalFormatting>
  <conditionalFormatting sqref="P82">
    <cfRule type="colorScale" priority="1508">
      <colorScale>
        <cfvo type="min"/>
        <cfvo type="percentile" val="50"/>
        <cfvo type="max"/>
        <color rgb="FFF8696B"/>
        <color rgb="FFFFEB84"/>
        <color rgb="FF63BE7B"/>
      </colorScale>
    </cfRule>
  </conditionalFormatting>
  <conditionalFormatting sqref="P83">
    <cfRule type="colorScale" priority="1506">
      <colorScale>
        <cfvo type="min"/>
        <cfvo type="percentile" val="50"/>
        <cfvo type="max"/>
        <color rgb="FFF8696B"/>
        <color rgb="FFFFEB84"/>
        <color rgb="FF63BE7B"/>
      </colorScale>
    </cfRule>
  </conditionalFormatting>
  <conditionalFormatting sqref="P82">
    <cfRule type="colorScale" priority="1505">
      <colorScale>
        <cfvo type="min"/>
        <cfvo type="percentile" val="50"/>
        <cfvo type="max"/>
        <color rgb="FFF8696B"/>
        <color rgb="FFFFEB84"/>
        <color rgb="FF63BE7B"/>
      </colorScale>
    </cfRule>
  </conditionalFormatting>
  <conditionalFormatting sqref="P80">
    <cfRule type="colorScale" priority="1504">
      <colorScale>
        <cfvo type="min"/>
        <cfvo type="percentile" val="50"/>
        <cfvo type="max"/>
        <color rgb="FFF8696B"/>
        <color rgb="FFFFEB84"/>
        <color rgb="FF63BE7B"/>
      </colorScale>
    </cfRule>
  </conditionalFormatting>
  <conditionalFormatting sqref="P81">
    <cfRule type="colorScale" priority="1503">
      <colorScale>
        <cfvo type="min"/>
        <cfvo type="percentile" val="50"/>
        <cfvo type="max"/>
        <color rgb="FFF8696B"/>
        <color rgb="FFFFEB84"/>
        <color rgb="FF63BE7B"/>
      </colorScale>
    </cfRule>
  </conditionalFormatting>
  <conditionalFormatting sqref="P82">
    <cfRule type="colorScale" priority="1502">
      <colorScale>
        <cfvo type="min"/>
        <cfvo type="percentile" val="50"/>
        <cfvo type="max"/>
        <color rgb="FFF8696B"/>
        <color rgb="FFFFEB84"/>
        <color rgb="FF63BE7B"/>
      </colorScale>
    </cfRule>
  </conditionalFormatting>
  <conditionalFormatting sqref="P82">
    <cfRule type="colorScale" priority="1501">
      <colorScale>
        <cfvo type="min"/>
        <cfvo type="percentile" val="50"/>
        <cfvo type="max"/>
        <color rgb="FFF8696B"/>
        <color rgb="FFFFEB84"/>
        <color rgb="FF63BE7B"/>
      </colorScale>
    </cfRule>
  </conditionalFormatting>
  <conditionalFormatting sqref="P82">
    <cfRule type="colorScale" priority="1500">
      <colorScale>
        <cfvo type="min"/>
        <cfvo type="percentile" val="50"/>
        <cfvo type="max"/>
        <color rgb="FFF8696B"/>
        <color rgb="FFFFEB84"/>
        <color rgb="FF63BE7B"/>
      </colorScale>
    </cfRule>
  </conditionalFormatting>
  <conditionalFormatting sqref="P83">
    <cfRule type="colorScale" priority="1498">
      <colorScale>
        <cfvo type="min"/>
        <cfvo type="percentile" val="50"/>
        <cfvo type="max"/>
        <color rgb="FFF8696B"/>
        <color rgb="FFFFEB84"/>
        <color rgb="FF63BE7B"/>
      </colorScale>
    </cfRule>
  </conditionalFormatting>
  <conditionalFormatting sqref="P81">
    <cfRule type="colorScale" priority="1497">
      <colorScale>
        <cfvo type="min"/>
        <cfvo type="percentile" val="50"/>
        <cfvo type="max"/>
        <color rgb="FFF8696B"/>
        <color rgb="FFFFEB84"/>
        <color rgb="FF63BE7B"/>
      </colorScale>
    </cfRule>
  </conditionalFormatting>
  <conditionalFormatting sqref="P80">
    <cfRule type="colorScale" priority="1496">
      <colorScale>
        <cfvo type="min"/>
        <cfvo type="percentile" val="50"/>
        <cfvo type="max"/>
        <color rgb="FFF8696B"/>
        <color rgb="FFFFEB84"/>
        <color rgb="FF63BE7B"/>
      </colorScale>
    </cfRule>
  </conditionalFormatting>
  <conditionalFormatting sqref="P81">
    <cfRule type="colorScale" priority="1495">
      <colorScale>
        <cfvo type="min"/>
        <cfvo type="percentile" val="50"/>
        <cfvo type="max"/>
        <color rgb="FFF8696B"/>
        <color rgb="FFFFEB84"/>
        <color rgb="FF63BE7B"/>
      </colorScale>
    </cfRule>
  </conditionalFormatting>
  <conditionalFormatting sqref="P82">
    <cfRule type="colorScale" priority="1493">
      <colorScale>
        <cfvo type="min"/>
        <cfvo type="percentile" val="50"/>
        <cfvo type="max"/>
        <color rgb="FFF8696B"/>
        <color rgb="FFFFEB84"/>
        <color rgb="FF63BE7B"/>
      </colorScale>
    </cfRule>
  </conditionalFormatting>
  <conditionalFormatting sqref="P83">
    <cfRule type="colorScale" priority="1490">
      <colorScale>
        <cfvo type="min"/>
        <cfvo type="percentile" val="50"/>
        <cfvo type="max"/>
        <color rgb="FFF8696B"/>
        <color rgb="FFFFEB84"/>
        <color rgb="FF63BE7B"/>
      </colorScale>
    </cfRule>
  </conditionalFormatting>
  <conditionalFormatting sqref="P82">
    <cfRule type="colorScale" priority="1489">
      <colorScale>
        <cfvo type="min"/>
        <cfvo type="percentile" val="50"/>
        <cfvo type="max"/>
        <color rgb="FFF8696B"/>
        <color rgb="FFFFEB84"/>
        <color rgb="FF63BE7B"/>
      </colorScale>
    </cfRule>
  </conditionalFormatting>
  <conditionalFormatting sqref="P83">
    <cfRule type="colorScale" priority="1487">
      <colorScale>
        <cfvo type="min"/>
        <cfvo type="percentile" val="50"/>
        <cfvo type="max"/>
        <color rgb="FFF8696B"/>
        <color rgb="FFFFEB84"/>
        <color rgb="FF63BE7B"/>
      </colorScale>
    </cfRule>
  </conditionalFormatting>
  <conditionalFormatting sqref="P80">
    <cfRule type="colorScale" priority="1486">
      <colorScale>
        <cfvo type="min"/>
        <cfvo type="percentile" val="50"/>
        <cfvo type="max"/>
        <color rgb="FFF8696B"/>
        <color rgb="FFFFEB84"/>
        <color rgb="FF63BE7B"/>
      </colorScale>
    </cfRule>
  </conditionalFormatting>
  <conditionalFormatting sqref="P81">
    <cfRule type="colorScale" priority="1484">
      <colorScale>
        <cfvo type="min"/>
        <cfvo type="percentile" val="50"/>
        <cfvo type="max"/>
        <color rgb="FFF8696B"/>
        <color rgb="FFFFEB84"/>
        <color rgb="FF63BE7B"/>
      </colorScale>
    </cfRule>
  </conditionalFormatting>
  <conditionalFormatting sqref="P82">
    <cfRule type="colorScale" priority="1483">
      <colorScale>
        <cfvo type="min"/>
        <cfvo type="percentile" val="50"/>
        <cfvo type="max"/>
        <color rgb="FFF8696B"/>
        <color rgb="FFFFEB84"/>
        <color rgb="FF63BE7B"/>
      </colorScale>
    </cfRule>
  </conditionalFormatting>
  <conditionalFormatting sqref="P83">
    <cfRule type="colorScale" priority="1481">
      <colorScale>
        <cfvo type="min"/>
        <cfvo type="percentile" val="50"/>
        <cfvo type="max"/>
        <color rgb="FFF8696B"/>
        <color rgb="FFFFEB84"/>
        <color rgb="FF63BE7B"/>
      </colorScale>
    </cfRule>
  </conditionalFormatting>
  <conditionalFormatting sqref="P83">
    <cfRule type="colorScale" priority="1480">
      <colorScale>
        <cfvo type="min"/>
        <cfvo type="percentile" val="50"/>
        <cfvo type="max"/>
        <color rgb="FFF8696B"/>
        <color rgb="FFFFEB84"/>
        <color rgb="FF63BE7B"/>
      </colorScale>
    </cfRule>
  </conditionalFormatting>
  <conditionalFormatting sqref="P81">
    <cfRule type="colorScale" priority="1479">
      <colorScale>
        <cfvo type="min"/>
        <cfvo type="percentile" val="50"/>
        <cfvo type="max"/>
        <color rgb="FFF8696B"/>
        <color rgb="FFFFEB84"/>
        <color rgb="FF63BE7B"/>
      </colorScale>
    </cfRule>
  </conditionalFormatting>
  <conditionalFormatting sqref="P83">
    <cfRule type="colorScale" priority="1478">
      <colorScale>
        <cfvo type="min"/>
        <cfvo type="percentile" val="50"/>
        <cfvo type="max"/>
        <color rgb="FFF8696B"/>
        <color rgb="FFFFEB84"/>
        <color rgb="FF63BE7B"/>
      </colorScale>
    </cfRule>
  </conditionalFormatting>
  <conditionalFormatting sqref="P81">
    <cfRule type="colorScale" priority="1476">
      <colorScale>
        <cfvo type="min"/>
        <cfvo type="percentile" val="50"/>
        <cfvo type="max"/>
        <color rgb="FFF8696B"/>
        <color rgb="FFFFEB84"/>
        <color rgb="FF63BE7B"/>
      </colorScale>
    </cfRule>
  </conditionalFormatting>
  <conditionalFormatting sqref="P81">
    <cfRule type="colorScale" priority="1475">
      <colorScale>
        <cfvo type="min"/>
        <cfvo type="percentile" val="50"/>
        <cfvo type="max"/>
        <color rgb="FFF8696B"/>
        <color rgb="FFFFEB84"/>
        <color rgb="FF63BE7B"/>
      </colorScale>
    </cfRule>
  </conditionalFormatting>
  <conditionalFormatting sqref="P82">
    <cfRule type="colorScale" priority="1474">
      <colorScale>
        <cfvo type="min"/>
        <cfvo type="percentile" val="50"/>
        <cfvo type="max"/>
        <color rgb="FFF8696B"/>
        <color rgb="FFFFEB84"/>
        <color rgb="FF63BE7B"/>
      </colorScale>
    </cfRule>
  </conditionalFormatting>
  <conditionalFormatting sqref="P83">
    <cfRule type="colorScale" priority="1472">
      <colorScale>
        <cfvo type="min"/>
        <cfvo type="percentile" val="50"/>
        <cfvo type="max"/>
        <color rgb="FFF8696B"/>
        <color rgb="FFFFEB84"/>
        <color rgb="FF63BE7B"/>
      </colorScale>
    </cfRule>
  </conditionalFormatting>
  <conditionalFormatting sqref="P83">
    <cfRule type="colorScale" priority="1471">
      <colorScale>
        <cfvo type="min"/>
        <cfvo type="percentile" val="50"/>
        <cfvo type="max"/>
        <color rgb="FFF8696B"/>
        <color rgb="FFFFEB84"/>
        <color rgb="FF63BE7B"/>
      </colorScale>
    </cfRule>
  </conditionalFormatting>
  <conditionalFormatting sqref="P82">
    <cfRule type="colorScale" priority="1470">
      <colorScale>
        <cfvo type="min"/>
        <cfvo type="percentile" val="50"/>
        <cfvo type="max"/>
        <color rgb="FFF8696B"/>
        <color rgb="FFFFEB84"/>
        <color rgb="FF63BE7B"/>
      </colorScale>
    </cfRule>
  </conditionalFormatting>
  <conditionalFormatting sqref="P81">
    <cfRule type="colorScale" priority="1468">
      <colorScale>
        <cfvo type="min"/>
        <cfvo type="percentile" val="50"/>
        <cfvo type="max"/>
        <color rgb="FFF8696B"/>
        <color rgb="FFFFEB84"/>
        <color rgb="FF63BE7B"/>
      </colorScale>
    </cfRule>
  </conditionalFormatting>
  <conditionalFormatting sqref="P82">
    <cfRule type="colorScale" priority="1467">
      <colorScale>
        <cfvo type="min"/>
        <cfvo type="percentile" val="50"/>
        <cfvo type="max"/>
        <color rgb="FFF8696B"/>
        <color rgb="FFFFEB84"/>
        <color rgb="FF63BE7B"/>
      </colorScale>
    </cfRule>
  </conditionalFormatting>
  <conditionalFormatting sqref="P83">
    <cfRule type="colorScale" priority="1465">
      <colorScale>
        <cfvo type="min"/>
        <cfvo type="percentile" val="50"/>
        <cfvo type="max"/>
        <color rgb="FFF8696B"/>
        <color rgb="FFFFEB84"/>
        <color rgb="FF63BE7B"/>
      </colorScale>
    </cfRule>
  </conditionalFormatting>
  <conditionalFormatting sqref="P81">
    <cfRule type="colorScale" priority="1462">
      <colorScale>
        <cfvo type="min"/>
        <cfvo type="percentile" val="50"/>
        <cfvo type="max"/>
        <color rgb="FFF8696B"/>
        <color rgb="FFFFEB84"/>
        <color rgb="FF63BE7B"/>
      </colorScale>
    </cfRule>
  </conditionalFormatting>
  <conditionalFormatting sqref="P82">
    <cfRule type="colorScale" priority="1461">
      <colorScale>
        <cfvo type="min"/>
        <cfvo type="percentile" val="50"/>
        <cfvo type="max"/>
        <color rgb="FFF8696B"/>
        <color rgb="FFFFEB84"/>
        <color rgb="FF63BE7B"/>
      </colorScale>
    </cfRule>
  </conditionalFormatting>
  <conditionalFormatting sqref="P83">
    <cfRule type="colorScale" priority="1459">
      <colorScale>
        <cfvo type="min"/>
        <cfvo type="percentile" val="50"/>
        <cfvo type="max"/>
        <color rgb="FFF8696B"/>
        <color rgb="FFFFEB84"/>
        <color rgb="FF63BE7B"/>
      </colorScale>
    </cfRule>
  </conditionalFormatting>
  <conditionalFormatting sqref="P83">
    <cfRule type="colorScale" priority="1458">
      <colorScale>
        <cfvo type="min"/>
        <cfvo type="percentile" val="50"/>
        <cfvo type="max"/>
        <color rgb="FFF8696B"/>
        <color rgb="FFFFEB84"/>
        <color rgb="FF63BE7B"/>
      </colorScale>
    </cfRule>
  </conditionalFormatting>
  <conditionalFormatting sqref="P84">
    <cfRule type="colorScale" priority="1456">
      <colorScale>
        <cfvo type="min"/>
        <cfvo type="percentile" val="50"/>
        <cfvo type="max"/>
        <color rgb="FFF8696B"/>
        <color rgb="FFFFEB84"/>
        <color rgb="FF63BE7B"/>
      </colorScale>
    </cfRule>
  </conditionalFormatting>
  <conditionalFormatting sqref="P85">
    <cfRule type="colorScale" priority="1457">
      <colorScale>
        <cfvo type="min"/>
        <cfvo type="percentile" val="50"/>
        <cfvo type="max"/>
        <color rgb="FFF8696B"/>
        <color rgb="FFFFEB84"/>
        <color rgb="FF63BE7B"/>
      </colorScale>
    </cfRule>
  </conditionalFormatting>
  <conditionalFormatting sqref="P86">
    <cfRule type="colorScale" priority="1453">
      <colorScale>
        <cfvo type="min"/>
        <cfvo type="percentile" val="50"/>
        <cfvo type="max"/>
        <color rgb="FFF8696B"/>
        <color rgb="FFFFEB84"/>
        <color rgb="FF63BE7B"/>
      </colorScale>
    </cfRule>
  </conditionalFormatting>
  <conditionalFormatting sqref="P87">
    <cfRule type="colorScale" priority="1451">
      <colorScale>
        <cfvo type="min"/>
        <cfvo type="percentile" val="50"/>
        <cfvo type="max"/>
        <color rgb="FFF8696B"/>
        <color rgb="FFFFEB84"/>
        <color rgb="FF63BE7B"/>
      </colorScale>
    </cfRule>
  </conditionalFormatting>
  <conditionalFormatting sqref="P87">
    <cfRule type="colorScale" priority="1450">
      <colorScale>
        <cfvo type="min"/>
        <cfvo type="percentile" val="50"/>
        <cfvo type="max"/>
        <color rgb="FFF8696B"/>
        <color rgb="FFFFEB84"/>
        <color rgb="FF63BE7B"/>
      </colorScale>
    </cfRule>
  </conditionalFormatting>
  <conditionalFormatting sqref="P85">
    <cfRule type="colorScale" priority="1449">
      <colorScale>
        <cfvo type="min"/>
        <cfvo type="percentile" val="50"/>
        <cfvo type="max"/>
        <color rgb="FFF8696B"/>
        <color rgb="FFFFEB84"/>
        <color rgb="FF63BE7B"/>
      </colorScale>
    </cfRule>
  </conditionalFormatting>
  <conditionalFormatting sqref="P87">
    <cfRule type="colorScale" priority="1448">
      <colorScale>
        <cfvo type="min"/>
        <cfvo type="percentile" val="50"/>
        <cfvo type="max"/>
        <color rgb="FFF8696B"/>
        <color rgb="FFFFEB84"/>
        <color rgb="FF63BE7B"/>
      </colorScale>
    </cfRule>
  </conditionalFormatting>
  <conditionalFormatting sqref="P85">
    <cfRule type="colorScale" priority="1446">
      <colorScale>
        <cfvo type="min"/>
        <cfvo type="percentile" val="50"/>
        <cfvo type="max"/>
        <color rgb="FFF8696B"/>
        <color rgb="FFFFEB84"/>
        <color rgb="FF63BE7B"/>
      </colorScale>
    </cfRule>
  </conditionalFormatting>
  <conditionalFormatting sqref="P85">
    <cfRule type="colorScale" priority="1445">
      <colorScale>
        <cfvo type="min"/>
        <cfvo type="percentile" val="50"/>
        <cfvo type="max"/>
        <color rgb="FFF8696B"/>
        <color rgb="FFFFEB84"/>
        <color rgb="FF63BE7B"/>
      </colorScale>
    </cfRule>
  </conditionalFormatting>
  <conditionalFormatting sqref="P86">
    <cfRule type="colorScale" priority="1444">
      <colorScale>
        <cfvo type="min"/>
        <cfvo type="percentile" val="50"/>
        <cfvo type="max"/>
        <color rgb="FFF8696B"/>
        <color rgb="FFFFEB84"/>
        <color rgb="FF63BE7B"/>
      </colorScale>
    </cfRule>
  </conditionalFormatting>
  <conditionalFormatting sqref="P87">
    <cfRule type="colorScale" priority="1442">
      <colorScale>
        <cfvo type="min"/>
        <cfvo type="percentile" val="50"/>
        <cfvo type="max"/>
        <color rgb="FFF8696B"/>
        <color rgb="FFFFEB84"/>
        <color rgb="FF63BE7B"/>
      </colorScale>
    </cfRule>
  </conditionalFormatting>
  <conditionalFormatting sqref="P87">
    <cfRule type="colorScale" priority="1441">
      <colorScale>
        <cfvo type="min"/>
        <cfvo type="percentile" val="50"/>
        <cfvo type="max"/>
        <color rgb="FFF8696B"/>
        <color rgb="FFFFEB84"/>
        <color rgb="FF63BE7B"/>
      </colorScale>
    </cfRule>
  </conditionalFormatting>
  <conditionalFormatting sqref="P86">
    <cfRule type="colorScale" priority="1440">
      <colorScale>
        <cfvo type="min"/>
        <cfvo type="percentile" val="50"/>
        <cfvo type="max"/>
        <color rgb="FFF8696B"/>
        <color rgb="FFFFEB84"/>
        <color rgb="FF63BE7B"/>
      </colorScale>
    </cfRule>
  </conditionalFormatting>
  <conditionalFormatting sqref="P85">
    <cfRule type="colorScale" priority="1438">
      <colorScale>
        <cfvo type="min"/>
        <cfvo type="percentile" val="50"/>
        <cfvo type="max"/>
        <color rgb="FFF8696B"/>
        <color rgb="FFFFEB84"/>
        <color rgb="FF63BE7B"/>
      </colorScale>
    </cfRule>
  </conditionalFormatting>
  <conditionalFormatting sqref="P86">
    <cfRule type="colorScale" priority="1437">
      <colorScale>
        <cfvo type="min"/>
        <cfvo type="percentile" val="50"/>
        <cfvo type="max"/>
        <color rgb="FFF8696B"/>
        <color rgb="FFFFEB84"/>
        <color rgb="FF63BE7B"/>
      </colorScale>
    </cfRule>
  </conditionalFormatting>
  <conditionalFormatting sqref="P87">
    <cfRule type="colorScale" priority="1435">
      <colorScale>
        <cfvo type="min"/>
        <cfvo type="percentile" val="50"/>
        <cfvo type="max"/>
        <color rgb="FFF8696B"/>
        <color rgb="FFFFEB84"/>
        <color rgb="FF63BE7B"/>
      </colorScale>
    </cfRule>
  </conditionalFormatting>
  <conditionalFormatting sqref="P85">
    <cfRule type="colorScale" priority="1432">
      <colorScale>
        <cfvo type="min"/>
        <cfvo type="percentile" val="50"/>
        <cfvo type="max"/>
        <color rgb="FFF8696B"/>
        <color rgb="FFFFEB84"/>
        <color rgb="FF63BE7B"/>
      </colorScale>
    </cfRule>
  </conditionalFormatting>
  <conditionalFormatting sqref="P86">
    <cfRule type="colorScale" priority="1431">
      <colorScale>
        <cfvo type="min"/>
        <cfvo type="percentile" val="50"/>
        <cfvo type="max"/>
        <color rgb="FFF8696B"/>
        <color rgb="FFFFEB84"/>
        <color rgb="FF63BE7B"/>
      </colorScale>
    </cfRule>
  </conditionalFormatting>
  <conditionalFormatting sqref="P87">
    <cfRule type="colorScale" priority="1429">
      <colorScale>
        <cfvo type="min"/>
        <cfvo type="percentile" val="50"/>
        <cfvo type="max"/>
        <color rgb="FFF8696B"/>
        <color rgb="FFFFEB84"/>
        <color rgb="FF63BE7B"/>
      </colorScale>
    </cfRule>
  </conditionalFormatting>
  <conditionalFormatting sqref="P87">
    <cfRule type="colorScale" priority="1428">
      <colorScale>
        <cfvo type="min"/>
        <cfvo type="percentile" val="50"/>
        <cfvo type="max"/>
        <color rgb="FFF8696B"/>
        <color rgb="FFFFEB84"/>
        <color rgb="FF63BE7B"/>
      </colorScale>
    </cfRule>
  </conditionalFormatting>
  <conditionalFormatting sqref="P84">
    <cfRule type="colorScale" priority="1427">
      <colorScale>
        <cfvo type="min"/>
        <cfvo type="percentile" val="50"/>
        <cfvo type="max"/>
        <color rgb="FFF8696B"/>
        <color rgb="FFFFEB84"/>
        <color rgb="FF63BE7B"/>
      </colorScale>
    </cfRule>
  </conditionalFormatting>
  <conditionalFormatting sqref="P84">
    <cfRule type="colorScale" priority="1424">
      <colorScale>
        <cfvo type="min"/>
        <cfvo type="percentile" val="50"/>
        <cfvo type="max"/>
        <color rgb="FFF8696B"/>
        <color rgb="FFFFEB84"/>
        <color rgb="FF63BE7B"/>
      </colorScale>
    </cfRule>
  </conditionalFormatting>
  <conditionalFormatting sqref="P84">
    <cfRule type="colorScale" priority="1423">
      <colorScale>
        <cfvo type="min"/>
        <cfvo type="percentile" val="50"/>
        <cfvo type="max"/>
        <color rgb="FFF8696B"/>
        <color rgb="FFFFEB84"/>
        <color rgb="FF63BE7B"/>
      </colorScale>
    </cfRule>
  </conditionalFormatting>
  <conditionalFormatting sqref="P84">
    <cfRule type="colorScale" priority="1422">
      <colorScale>
        <cfvo type="min"/>
        <cfvo type="percentile" val="50"/>
        <cfvo type="max"/>
        <color rgb="FFF8696B"/>
        <color rgb="FFFFEB84"/>
        <color rgb="FF63BE7B"/>
      </colorScale>
    </cfRule>
  </conditionalFormatting>
  <conditionalFormatting sqref="P85">
    <cfRule type="colorScale" priority="1421">
      <colorScale>
        <cfvo type="min"/>
        <cfvo type="percentile" val="50"/>
        <cfvo type="max"/>
        <color rgb="FFF8696B"/>
        <color rgb="FFFFEB84"/>
        <color rgb="FF63BE7B"/>
      </colorScale>
    </cfRule>
  </conditionalFormatting>
  <conditionalFormatting sqref="P86">
    <cfRule type="colorScale" priority="1420">
      <colorScale>
        <cfvo type="min"/>
        <cfvo type="percentile" val="50"/>
        <cfvo type="max"/>
        <color rgb="FFF8696B"/>
        <color rgb="FFFFEB84"/>
        <color rgb="FF63BE7B"/>
      </colorScale>
    </cfRule>
  </conditionalFormatting>
  <conditionalFormatting sqref="P87">
    <cfRule type="colorScale" priority="1416">
      <colorScale>
        <cfvo type="min"/>
        <cfvo type="percentile" val="50"/>
        <cfvo type="max"/>
        <color rgb="FFF8696B"/>
        <color rgb="FFFFEB84"/>
        <color rgb="FF63BE7B"/>
      </colorScale>
    </cfRule>
  </conditionalFormatting>
  <conditionalFormatting sqref="P84">
    <cfRule type="colorScale" priority="1415">
      <colorScale>
        <cfvo type="min"/>
        <cfvo type="percentile" val="50"/>
        <cfvo type="max"/>
        <color rgb="FFF8696B"/>
        <color rgb="FFFFEB84"/>
        <color rgb="FF63BE7B"/>
      </colorScale>
    </cfRule>
  </conditionalFormatting>
  <conditionalFormatting sqref="P84">
    <cfRule type="colorScale" priority="1414">
      <colorScale>
        <cfvo type="min"/>
        <cfvo type="percentile" val="50"/>
        <cfvo type="max"/>
        <color rgb="FFF8696B"/>
        <color rgb="FFFFEB84"/>
        <color rgb="FF63BE7B"/>
      </colorScale>
    </cfRule>
  </conditionalFormatting>
  <conditionalFormatting sqref="P84">
    <cfRule type="colorScale" priority="1413">
      <colorScale>
        <cfvo type="min"/>
        <cfvo type="percentile" val="50"/>
        <cfvo type="max"/>
        <color rgb="FFF8696B"/>
        <color rgb="FFFFEB84"/>
        <color rgb="FF63BE7B"/>
      </colorScale>
    </cfRule>
  </conditionalFormatting>
  <conditionalFormatting sqref="P86">
    <cfRule type="colorScale" priority="1412">
      <colorScale>
        <cfvo type="min"/>
        <cfvo type="percentile" val="50"/>
        <cfvo type="max"/>
        <color rgb="FFF8696B"/>
        <color rgb="FFFFEB84"/>
        <color rgb="FF63BE7B"/>
      </colorScale>
    </cfRule>
  </conditionalFormatting>
  <conditionalFormatting sqref="P85">
    <cfRule type="colorScale" priority="1411">
      <colorScale>
        <cfvo type="min"/>
        <cfvo type="percentile" val="50"/>
        <cfvo type="max"/>
        <color rgb="FFF8696B"/>
        <color rgb="FFFFEB84"/>
        <color rgb="FF63BE7B"/>
      </colorScale>
    </cfRule>
  </conditionalFormatting>
  <conditionalFormatting sqref="P86">
    <cfRule type="colorScale" priority="1410">
      <colorScale>
        <cfvo type="min"/>
        <cfvo type="percentile" val="50"/>
        <cfvo type="max"/>
        <color rgb="FFF8696B"/>
        <color rgb="FFFFEB84"/>
        <color rgb="FF63BE7B"/>
      </colorScale>
    </cfRule>
  </conditionalFormatting>
  <conditionalFormatting sqref="P86">
    <cfRule type="colorScale" priority="1409">
      <colorScale>
        <cfvo type="min"/>
        <cfvo type="percentile" val="50"/>
        <cfvo type="max"/>
        <color rgb="FFF8696B"/>
        <color rgb="FFFFEB84"/>
        <color rgb="FF63BE7B"/>
      </colorScale>
    </cfRule>
  </conditionalFormatting>
  <conditionalFormatting sqref="P87">
    <cfRule type="colorScale" priority="1407">
      <colorScale>
        <cfvo type="min"/>
        <cfvo type="percentile" val="50"/>
        <cfvo type="max"/>
        <color rgb="FFF8696B"/>
        <color rgb="FFFFEB84"/>
        <color rgb="FF63BE7B"/>
      </colorScale>
    </cfRule>
  </conditionalFormatting>
  <conditionalFormatting sqref="P85">
    <cfRule type="colorScale" priority="1406">
      <colorScale>
        <cfvo type="min"/>
        <cfvo type="percentile" val="50"/>
        <cfvo type="max"/>
        <color rgb="FFF8696B"/>
        <color rgb="FFFFEB84"/>
        <color rgb="FF63BE7B"/>
      </colorScale>
    </cfRule>
  </conditionalFormatting>
  <conditionalFormatting sqref="P87">
    <cfRule type="colorScale" priority="1405">
      <colorScale>
        <cfvo type="min"/>
        <cfvo type="percentile" val="50"/>
        <cfvo type="max"/>
        <color rgb="FFF8696B"/>
        <color rgb="FFFFEB84"/>
        <color rgb="FF63BE7B"/>
      </colorScale>
    </cfRule>
  </conditionalFormatting>
  <conditionalFormatting sqref="P86">
    <cfRule type="colorScale" priority="1404">
      <colorScale>
        <cfvo type="min"/>
        <cfvo type="percentile" val="50"/>
        <cfvo type="max"/>
        <color rgb="FFF8696B"/>
        <color rgb="FFFFEB84"/>
        <color rgb="FF63BE7B"/>
      </colorScale>
    </cfRule>
  </conditionalFormatting>
  <conditionalFormatting sqref="P87">
    <cfRule type="colorScale" priority="1402">
      <colorScale>
        <cfvo type="min"/>
        <cfvo type="percentile" val="50"/>
        <cfvo type="max"/>
        <color rgb="FFF8696B"/>
        <color rgb="FFFFEB84"/>
        <color rgb="FF63BE7B"/>
      </colorScale>
    </cfRule>
  </conditionalFormatting>
  <conditionalFormatting sqref="P86">
    <cfRule type="colorScale" priority="1401">
      <colorScale>
        <cfvo type="min"/>
        <cfvo type="percentile" val="50"/>
        <cfvo type="max"/>
        <color rgb="FFF8696B"/>
        <color rgb="FFFFEB84"/>
        <color rgb="FF63BE7B"/>
      </colorScale>
    </cfRule>
  </conditionalFormatting>
  <conditionalFormatting sqref="P84">
    <cfRule type="colorScale" priority="1400">
      <colorScale>
        <cfvo type="min"/>
        <cfvo type="percentile" val="50"/>
        <cfvo type="max"/>
        <color rgb="FFF8696B"/>
        <color rgb="FFFFEB84"/>
        <color rgb="FF63BE7B"/>
      </colorScale>
    </cfRule>
  </conditionalFormatting>
  <conditionalFormatting sqref="P85">
    <cfRule type="colorScale" priority="1399">
      <colorScale>
        <cfvo type="min"/>
        <cfvo type="percentile" val="50"/>
        <cfvo type="max"/>
        <color rgb="FFF8696B"/>
        <color rgb="FFFFEB84"/>
        <color rgb="FF63BE7B"/>
      </colorScale>
    </cfRule>
  </conditionalFormatting>
  <conditionalFormatting sqref="P86">
    <cfRule type="colorScale" priority="1398">
      <colorScale>
        <cfvo type="min"/>
        <cfvo type="percentile" val="50"/>
        <cfvo type="max"/>
        <color rgb="FFF8696B"/>
        <color rgb="FFFFEB84"/>
        <color rgb="FF63BE7B"/>
      </colorScale>
    </cfRule>
  </conditionalFormatting>
  <conditionalFormatting sqref="P86">
    <cfRule type="colorScale" priority="1397">
      <colorScale>
        <cfvo type="min"/>
        <cfvo type="percentile" val="50"/>
        <cfvo type="max"/>
        <color rgb="FFF8696B"/>
        <color rgb="FFFFEB84"/>
        <color rgb="FF63BE7B"/>
      </colorScale>
    </cfRule>
  </conditionalFormatting>
  <conditionalFormatting sqref="P86">
    <cfRule type="colorScale" priority="1396">
      <colorScale>
        <cfvo type="min"/>
        <cfvo type="percentile" val="50"/>
        <cfvo type="max"/>
        <color rgb="FFF8696B"/>
        <color rgb="FFFFEB84"/>
        <color rgb="FF63BE7B"/>
      </colorScale>
    </cfRule>
  </conditionalFormatting>
  <conditionalFormatting sqref="P87">
    <cfRule type="colorScale" priority="1394">
      <colorScale>
        <cfvo type="min"/>
        <cfvo type="percentile" val="50"/>
        <cfvo type="max"/>
        <color rgb="FFF8696B"/>
        <color rgb="FFFFEB84"/>
        <color rgb="FF63BE7B"/>
      </colorScale>
    </cfRule>
  </conditionalFormatting>
  <conditionalFormatting sqref="P85">
    <cfRule type="colorScale" priority="1393">
      <colorScale>
        <cfvo type="min"/>
        <cfvo type="percentile" val="50"/>
        <cfvo type="max"/>
        <color rgb="FFF8696B"/>
        <color rgb="FFFFEB84"/>
        <color rgb="FF63BE7B"/>
      </colorScale>
    </cfRule>
  </conditionalFormatting>
  <conditionalFormatting sqref="P84">
    <cfRule type="colorScale" priority="1392">
      <colorScale>
        <cfvo type="min"/>
        <cfvo type="percentile" val="50"/>
        <cfvo type="max"/>
        <color rgb="FFF8696B"/>
        <color rgb="FFFFEB84"/>
        <color rgb="FF63BE7B"/>
      </colorScale>
    </cfRule>
  </conditionalFormatting>
  <conditionalFormatting sqref="P85">
    <cfRule type="colorScale" priority="1391">
      <colorScale>
        <cfvo type="min"/>
        <cfvo type="percentile" val="50"/>
        <cfvo type="max"/>
        <color rgb="FFF8696B"/>
        <color rgb="FFFFEB84"/>
        <color rgb="FF63BE7B"/>
      </colorScale>
    </cfRule>
  </conditionalFormatting>
  <conditionalFormatting sqref="P86">
    <cfRule type="colorScale" priority="1389">
      <colorScale>
        <cfvo type="min"/>
        <cfvo type="percentile" val="50"/>
        <cfvo type="max"/>
        <color rgb="FFF8696B"/>
        <color rgb="FFFFEB84"/>
        <color rgb="FF63BE7B"/>
      </colorScale>
    </cfRule>
  </conditionalFormatting>
  <conditionalFormatting sqref="P87">
    <cfRule type="colorScale" priority="1386">
      <colorScale>
        <cfvo type="min"/>
        <cfvo type="percentile" val="50"/>
        <cfvo type="max"/>
        <color rgb="FFF8696B"/>
        <color rgb="FFFFEB84"/>
        <color rgb="FF63BE7B"/>
      </colorScale>
    </cfRule>
  </conditionalFormatting>
  <conditionalFormatting sqref="P86">
    <cfRule type="colorScale" priority="1385">
      <colorScale>
        <cfvo type="min"/>
        <cfvo type="percentile" val="50"/>
        <cfvo type="max"/>
        <color rgb="FFF8696B"/>
        <color rgb="FFFFEB84"/>
        <color rgb="FF63BE7B"/>
      </colorScale>
    </cfRule>
  </conditionalFormatting>
  <conditionalFormatting sqref="P87">
    <cfRule type="colorScale" priority="1383">
      <colorScale>
        <cfvo type="min"/>
        <cfvo type="percentile" val="50"/>
        <cfvo type="max"/>
        <color rgb="FFF8696B"/>
        <color rgb="FFFFEB84"/>
        <color rgb="FF63BE7B"/>
      </colorScale>
    </cfRule>
  </conditionalFormatting>
  <conditionalFormatting sqref="P84">
    <cfRule type="colorScale" priority="1382">
      <colorScale>
        <cfvo type="min"/>
        <cfvo type="percentile" val="50"/>
        <cfvo type="max"/>
        <color rgb="FFF8696B"/>
        <color rgb="FFFFEB84"/>
        <color rgb="FF63BE7B"/>
      </colorScale>
    </cfRule>
  </conditionalFormatting>
  <conditionalFormatting sqref="P85">
    <cfRule type="colorScale" priority="1380">
      <colorScale>
        <cfvo type="min"/>
        <cfvo type="percentile" val="50"/>
        <cfvo type="max"/>
        <color rgb="FFF8696B"/>
        <color rgb="FFFFEB84"/>
        <color rgb="FF63BE7B"/>
      </colorScale>
    </cfRule>
  </conditionalFormatting>
  <conditionalFormatting sqref="P86">
    <cfRule type="colorScale" priority="1379">
      <colorScale>
        <cfvo type="min"/>
        <cfvo type="percentile" val="50"/>
        <cfvo type="max"/>
        <color rgb="FFF8696B"/>
        <color rgb="FFFFEB84"/>
        <color rgb="FF63BE7B"/>
      </colorScale>
    </cfRule>
  </conditionalFormatting>
  <conditionalFormatting sqref="P87">
    <cfRule type="colorScale" priority="1377">
      <colorScale>
        <cfvo type="min"/>
        <cfvo type="percentile" val="50"/>
        <cfvo type="max"/>
        <color rgb="FFF8696B"/>
        <color rgb="FFFFEB84"/>
        <color rgb="FF63BE7B"/>
      </colorScale>
    </cfRule>
  </conditionalFormatting>
  <conditionalFormatting sqref="P87">
    <cfRule type="colorScale" priority="1376">
      <colorScale>
        <cfvo type="min"/>
        <cfvo type="percentile" val="50"/>
        <cfvo type="max"/>
        <color rgb="FFF8696B"/>
        <color rgb="FFFFEB84"/>
        <color rgb="FF63BE7B"/>
      </colorScale>
    </cfRule>
  </conditionalFormatting>
  <conditionalFormatting sqref="P85">
    <cfRule type="colorScale" priority="1375">
      <colorScale>
        <cfvo type="min"/>
        <cfvo type="percentile" val="50"/>
        <cfvo type="max"/>
        <color rgb="FFF8696B"/>
        <color rgb="FFFFEB84"/>
        <color rgb="FF63BE7B"/>
      </colorScale>
    </cfRule>
  </conditionalFormatting>
  <conditionalFormatting sqref="P87">
    <cfRule type="colorScale" priority="1374">
      <colorScale>
        <cfvo type="min"/>
        <cfvo type="percentile" val="50"/>
        <cfvo type="max"/>
        <color rgb="FFF8696B"/>
        <color rgb="FFFFEB84"/>
        <color rgb="FF63BE7B"/>
      </colorScale>
    </cfRule>
  </conditionalFormatting>
  <conditionalFormatting sqref="P85">
    <cfRule type="colorScale" priority="1372">
      <colorScale>
        <cfvo type="min"/>
        <cfvo type="percentile" val="50"/>
        <cfvo type="max"/>
        <color rgb="FFF8696B"/>
        <color rgb="FFFFEB84"/>
        <color rgb="FF63BE7B"/>
      </colorScale>
    </cfRule>
  </conditionalFormatting>
  <conditionalFormatting sqref="P85">
    <cfRule type="colorScale" priority="1371">
      <colorScale>
        <cfvo type="min"/>
        <cfvo type="percentile" val="50"/>
        <cfvo type="max"/>
        <color rgb="FFF8696B"/>
        <color rgb="FFFFEB84"/>
        <color rgb="FF63BE7B"/>
      </colorScale>
    </cfRule>
  </conditionalFormatting>
  <conditionalFormatting sqref="P86">
    <cfRule type="colorScale" priority="1370">
      <colorScale>
        <cfvo type="min"/>
        <cfvo type="percentile" val="50"/>
        <cfvo type="max"/>
        <color rgb="FFF8696B"/>
        <color rgb="FFFFEB84"/>
        <color rgb="FF63BE7B"/>
      </colorScale>
    </cfRule>
  </conditionalFormatting>
  <conditionalFormatting sqref="P87">
    <cfRule type="colorScale" priority="1368">
      <colorScale>
        <cfvo type="min"/>
        <cfvo type="percentile" val="50"/>
        <cfvo type="max"/>
        <color rgb="FFF8696B"/>
        <color rgb="FFFFEB84"/>
        <color rgb="FF63BE7B"/>
      </colorScale>
    </cfRule>
  </conditionalFormatting>
  <conditionalFormatting sqref="P87">
    <cfRule type="colorScale" priority="1367">
      <colorScale>
        <cfvo type="min"/>
        <cfvo type="percentile" val="50"/>
        <cfvo type="max"/>
        <color rgb="FFF8696B"/>
        <color rgb="FFFFEB84"/>
        <color rgb="FF63BE7B"/>
      </colorScale>
    </cfRule>
  </conditionalFormatting>
  <conditionalFormatting sqref="P86">
    <cfRule type="colorScale" priority="1366">
      <colorScale>
        <cfvo type="min"/>
        <cfvo type="percentile" val="50"/>
        <cfvo type="max"/>
        <color rgb="FFF8696B"/>
        <color rgb="FFFFEB84"/>
        <color rgb="FF63BE7B"/>
      </colorScale>
    </cfRule>
  </conditionalFormatting>
  <conditionalFormatting sqref="P85">
    <cfRule type="colorScale" priority="1364">
      <colorScale>
        <cfvo type="min"/>
        <cfvo type="percentile" val="50"/>
        <cfvo type="max"/>
        <color rgb="FFF8696B"/>
        <color rgb="FFFFEB84"/>
        <color rgb="FF63BE7B"/>
      </colorScale>
    </cfRule>
  </conditionalFormatting>
  <conditionalFormatting sqref="P86">
    <cfRule type="colorScale" priority="1363">
      <colorScale>
        <cfvo type="min"/>
        <cfvo type="percentile" val="50"/>
        <cfvo type="max"/>
        <color rgb="FFF8696B"/>
        <color rgb="FFFFEB84"/>
        <color rgb="FF63BE7B"/>
      </colorScale>
    </cfRule>
  </conditionalFormatting>
  <conditionalFormatting sqref="P87">
    <cfRule type="colorScale" priority="1361">
      <colorScale>
        <cfvo type="min"/>
        <cfvo type="percentile" val="50"/>
        <cfvo type="max"/>
        <color rgb="FFF8696B"/>
        <color rgb="FFFFEB84"/>
        <color rgb="FF63BE7B"/>
      </colorScale>
    </cfRule>
  </conditionalFormatting>
  <conditionalFormatting sqref="P85">
    <cfRule type="colorScale" priority="1358">
      <colorScale>
        <cfvo type="min"/>
        <cfvo type="percentile" val="50"/>
        <cfvo type="max"/>
        <color rgb="FFF8696B"/>
        <color rgb="FFFFEB84"/>
        <color rgb="FF63BE7B"/>
      </colorScale>
    </cfRule>
  </conditionalFormatting>
  <conditionalFormatting sqref="P86">
    <cfRule type="colorScale" priority="1357">
      <colorScale>
        <cfvo type="min"/>
        <cfvo type="percentile" val="50"/>
        <cfvo type="max"/>
        <color rgb="FFF8696B"/>
        <color rgb="FFFFEB84"/>
        <color rgb="FF63BE7B"/>
      </colorScale>
    </cfRule>
  </conditionalFormatting>
  <conditionalFormatting sqref="P87">
    <cfRule type="colorScale" priority="1355">
      <colorScale>
        <cfvo type="min"/>
        <cfvo type="percentile" val="50"/>
        <cfvo type="max"/>
        <color rgb="FFF8696B"/>
        <color rgb="FFFFEB84"/>
        <color rgb="FF63BE7B"/>
      </colorScale>
    </cfRule>
  </conditionalFormatting>
  <conditionalFormatting sqref="P87">
    <cfRule type="colorScale" priority="1354">
      <colorScale>
        <cfvo type="min"/>
        <cfvo type="percentile" val="50"/>
        <cfvo type="max"/>
        <color rgb="FFF8696B"/>
        <color rgb="FFFFEB84"/>
        <color rgb="FF63BE7B"/>
      </colorScale>
    </cfRule>
  </conditionalFormatting>
  <conditionalFormatting sqref="P88">
    <cfRule type="colorScale" priority="1352">
      <colorScale>
        <cfvo type="min"/>
        <cfvo type="percentile" val="50"/>
        <cfvo type="max"/>
        <color rgb="FFF8696B"/>
        <color rgb="FFFFEB84"/>
        <color rgb="FF63BE7B"/>
      </colorScale>
    </cfRule>
  </conditionalFormatting>
  <conditionalFormatting sqref="P89">
    <cfRule type="colorScale" priority="1353">
      <colorScale>
        <cfvo type="min"/>
        <cfvo type="percentile" val="50"/>
        <cfvo type="max"/>
        <color rgb="FFF8696B"/>
        <color rgb="FFFFEB84"/>
        <color rgb="FF63BE7B"/>
      </colorScale>
    </cfRule>
  </conditionalFormatting>
  <conditionalFormatting sqref="P90">
    <cfRule type="colorScale" priority="1349">
      <colorScale>
        <cfvo type="min"/>
        <cfvo type="percentile" val="50"/>
        <cfvo type="max"/>
        <color rgb="FFF8696B"/>
        <color rgb="FFFFEB84"/>
        <color rgb="FF63BE7B"/>
      </colorScale>
    </cfRule>
  </conditionalFormatting>
  <conditionalFormatting sqref="P91">
    <cfRule type="colorScale" priority="1347">
      <colorScale>
        <cfvo type="min"/>
        <cfvo type="percentile" val="50"/>
        <cfvo type="max"/>
        <color rgb="FFF8696B"/>
        <color rgb="FFFFEB84"/>
        <color rgb="FF63BE7B"/>
      </colorScale>
    </cfRule>
  </conditionalFormatting>
  <conditionalFormatting sqref="P91">
    <cfRule type="colorScale" priority="1346">
      <colorScale>
        <cfvo type="min"/>
        <cfvo type="percentile" val="50"/>
        <cfvo type="max"/>
        <color rgb="FFF8696B"/>
        <color rgb="FFFFEB84"/>
        <color rgb="FF63BE7B"/>
      </colorScale>
    </cfRule>
  </conditionalFormatting>
  <conditionalFormatting sqref="P89">
    <cfRule type="colorScale" priority="1345">
      <colorScale>
        <cfvo type="min"/>
        <cfvo type="percentile" val="50"/>
        <cfvo type="max"/>
        <color rgb="FFF8696B"/>
        <color rgb="FFFFEB84"/>
        <color rgb="FF63BE7B"/>
      </colorScale>
    </cfRule>
  </conditionalFormatting>
  <conditionalFormatting sqref="P91">
    <cfRule type="colorScale" priority="1344">
      <colorScale>
        <cfvo type="min"/>
        <cfvo type="percentile" val="50"/>
        <cfvo type="max"/>
        <color rgb="FFF8696B"/>
        <color rgb="FFFFEB84"/>
        <color rgb="FF63BE7B"/>
      </colorScale>
    </cfRule>
  </conditionalFormatting>
  <conditionalFormatting sqref="P89">
    <cfRule type="colorScale" priority="1342">
      <colorScale>
        <cfvo type="min"/>
        <cfvo type="percentile" val="50"/>
        <cfvo type="max"/>
        <color rgb="FFF8696B"/>
        <color rgb="FFFFEB84"/>
        <color rgb="FF63BE7B"/>
      </colorScale>
    </cfRule>
  </conditionalFormatting>
  <conditionalFormatting sqref="P89">
    <cfRule type="colorScale" priority="1341">
      <colorScale>
        <cfvo type="min"/>
        <cfvo type="percentile" val="50"/>
        <cfvo type="max"/>
        <color rgb="FFF8696B"/>
        <color rgb="FFFFEB84"/>
        <color rgb="FF63BE7B"/>
      </colorScale>
    </cfRule>
  </conditionalFormatting>
  <conditionalFormatting sqref="P90">
    <cfRule type="colorScale" priority="1340">
      <colorScale>
        <cfvo type="min"/>
        <cfvo type="percentile" val="50"/>
        <cfvo type="max"/>
        <color rgb="FFF8696B"/>
        <color rgb="FFFFEB84"/>
        <color rgb="FF63BE7B"/>
      </colorScale>
    </cfRule>
  </conditionalFormatting>
  <conditionalFormatting sqref="P91">
    <cfRule type="colorScale" priority="1338">
      <colorScale>
        <cfvo type="min"/>
        <cfvo type="percentile" val="50"/>
        <cfvo type="max"/>
        <color rgb="FFF8696B"/>
        <color rgb="FFFFEB84"/>
        <color rgb="FF63BE7B"/>
      </colorScale>
    </cfRule>
  </conditionalFormatting>
  <conditionalFormatting sqref="P91">
    <cfRule type="colorScale" priority="1337">
      <colorScale>
        <cfvo type="min"/>
        <cfvo type="percentile" val="50"/>
        <cfvo type="max"/>
        <color rgb="FFF8696B"/>
        <color rgb="FFFFEB84"/>
        <color rgb="FF63BE7B"/>
      </colorScale>
    </cfRule>
  </conditionalFormatting>
  <conditionalFormatting sqref="P90">
    <cfRule type="colorScale" priority="1336">
      <colorScale>
        <cfvo type="min"/>
        <cfvo type="percentile" val="50"/>
        <cfvo type="max"/>
        <color rgb="FFF8696B"/>
        <color rgb="FFFFEB84"/>
        <color rgb="FF63BE7B"/>
      </colorScale>
    </cfRule>
  </conditionalFormatting>
  <conditionalFormatting sqref="P89">
    <cfRule type="colorScale" priority="1334">
      <colorScale>
        <cfvo type="min"/>
        <cfvo type="percentile" val="50"/>
        <cfvo type="max"/>
        <color rgb="FFF8696B"/>
        <color rgb="FFFFEB84"/>
        <color rgb="FF63BE7B"/>
      </colorScale>
    </cfRule>
  </conditionalFormatting>
  <conditionalFormatting sqref="P90">
    <cfRule type="colorScale" priority="1333">
      <colorScale>
        <cfvo type="min"/>
        <cfvo type="percentile" val="50"/>
        <cfvo type="max"/>
        <color rgb="FFF8696B"/>
        <color rgb="FFFFEB84"/>
        <color rgb="FF63BE7B"/>
      </colorScale>
    </cfRule>
  </conditionalFormatting>
  <conditionalFormatting sqref="P91">
    <cfRule type="colorScale" priority="1331">
      <colorScale>
        <cfvo type="min"/>
        <cfvo type="percentile" val="50"/>
        <cfvo type="max"/>
        <color rgb="FFF8696B"/>
        <color rgb="FFFFEB84"/>
        <color rgb="FF63BE7B"/>
      </colorScale>
    </cfRule>
  </conditionalFormatting>
  <conditionalFormatting sqref="P89">
    <cfRule type="colorScale" priority="1328">
      <colorScale>
        <cfvo type="min"/>
        <cfvo type="percentile" val="50"/>
        <cfvo type="max"/>
        <color rgb="FFF8696B"/>
        <color rgb="FFFFEB84"/>
        <color rgb="FF63BE7B"/>
      </colorScale>
    </cfRule>
  </conditionalFormatting>
  <conditionalFormatting sqref="P90">
    <cfRule type="colorScale" priority="1327">
      <colorScale>
        <cfvo type="min"/>
        <cfvo type="percentile" val="50"/>
        <cfvo type="max"/>
        <color rgb="FFF8696B"/>
        <color rgb="FFFFEB84"/>
        <color rgb="FF63BE7B"/>
      </colorScale>
    </cfRule>
  </conditionalFormatting>
  <conditionalFormatting sqref="P91">
    <cfRule type="colorScale" priority="1325">
      <colorScale>
        <cfvo type="min"/>
        <cfvo type="percentile" val="50"/>
        <cfvo type="max"/>
        <color rgb="FFF8696B"/>
        <color rgb="FFFFEB84"/>
        <color rgb="FF63BE7B"/>
      </colorScale>
    </cfRule>
  </conditionalFormatting>
  <conditionalFormatting sqref="P91">
    <cfRule type="colorScale" priority="1324">
      <colorScale>
        <cfvo type="min"/>
        <cfvo type="percentile" val="50"/>
        <cfvo type="max"/>
        <color rgb="FFF8696B"/>
        <color rgb="FFFFEB84"/>
        <color rgb="FF63BE7B"/>
      </colorScale>
    </cfRule>
  </conditionalFormatting>
  <conditionalFormatting sqref="P88">
    <cfRule type="colorScale" priority="1323">
      <colorScale>
        <cfvo type="min"/>
        <cfvo type="percentile" val="50"/>
        <cfvo type="max"/>
        <color rgb="FFF8696B"/>
        <color rgb="FFFFEB84"/>
        <color rgb="FF63BE7B"/>
      </colorScale>
    </cfRule>
  </conditionalFormatting>
  <conditionalFormatting sqref="P88">
    <cfRule type="colorScale" priority="1320">
      <colorScale>
        <cfvo type="min"/>
        <cfvo type="percentile" val="50"/>
        <cfvo type="max"/>
        <color rgb="FFF8696B"/>
        <color rgb="FFFFEB84"/>
        <color rgb="FF63BE7B"/>
      </colorScale>
    </cfRule>
  </conditionalFormatting>
  <conditionalFormatting sqref="P88">
    <cfRule type="colorScale" priority="1319">
      <colorScale>
        <cfvo type="min"/>
        <cfvo type="percentile" val="50"/>
        <cfvo type="max"/>
        <color rgb="FFF8696B"/>
        <color rgb="FFFFEB84"/>
        <color rgb="FF63BE7B"/>
      </colorScale>
    </cfRule>
  </conditionalFormatting>
  <conditionalFormatting sqref="P88">
    <cfRule type="colorScale" priority="1318">
      <colorScale>
        <cfvo type="min"/>
        <cfvo type="percentile" val="50"/>
        <cfvo type="max"/>
        <color rgb="FFF8696B"/>
        <color rgb="FFFFEB84"/>
        <color rgb="FF63BE7B"/>
      </colorScale>
    </cfRule>
  </conditionalFormatting>
  <conditionalFormatting sqref="P89">
    <cfRule type="colorScale" priority="1317">
      <colorScale>
        <cfvo type="min"/>
        <cfvo type="percentile" val="50"/>
        <cfvo type="max"/>
        <color rgb="FFF8696B"/>
        <color rgb="FFFFEB84"/>
        <color rgb="FF63BE7B"/>
      </colorScale>
    </cfRule>
  </conditionalFormatting>
  <conditionalFormatting sqref="P90">
    <cfRule type="colorScale" priority="1316">
      <colorScale>
        <cfvo type="min"/>
        <cfvo type="percentile" val="50"/>
        <cfvo type="max"/>
        <color rgb="FFF8696B"/>
        <color rgb="FFFFEB84"/>
        <color rgb="FF63BE7B"/>
      </colorScale>
    </cfRule>
  </conditionalFormatting>
  <conditionalFormatting sqref="P91">
    <cfRule type="colorScale" priority="1312">
      <colorScale>
        <cfvo type="min"/>
        <cfvo type="percentile" val="50"/>
        <cfvo type="max"/>
        <color rgb="FFF8696B"/>
        <color rgb="FFFFEB84"/>
        <color rgb="FF63BE7B"/>
      </colorScale>
    </cfRule>
  </conditionalFormatting>
  <conditionalFormatting sqref="P88">
    <cfRule type="colorScale" priority="1311">
      <colorScale>
        <cfvo type="min"/>
        <cfvo type="percentile" val="50"/>
        <cfvo type="max"/>
        <color rgb="FFF8696B"/>
        <color rgb="FFFFEB84"/>
        <color rgb="FF63BE7B"/>
      </colorScale>
    </cfRule>
  </conditionalFormatting>
  <conditionalFormatting sqref="P88">
    <cfRule type="colorScale" priority="1310">
      <colorScale>
        <cfvo type="min"/>
        <cfvo type="percentile" val="50"/>
        <cfvo type="max"/>
        <color rgb="FFF8696B"/>
        <color rgb="FFFFEB84"/>
        <color rgb="FF63BE7B"/>
      </colorScale>
    </cfRule>
  </conditionalFormatting>
  <conditionalFormatting sqref="P88">
    <cfRule type="colorScale" priority="1309">
      <colorScale>
        <cfvo type="min"/>
        <cfvo type="percentile" val="50"/>
        <cfvo type="max"/>
        <color rgb="FFF8696B"/>
        <color rgb="FFFFEB84"/>
        <color rgb="FF63BE7B"/>
      </colorScale>
    </cfRule>
  </conditionalFormatting>
  <conditionalFormatting sqref="P90">
    <cfRule type="colorScale" priority="1308">
      <colorScale>
        <cfvo type="min"/>
        <cfvo type="percentile" val="50"/>
        <cfvo type="max"/>
        <color rgb="FFF8696B"/>
        <color rgb="FFFFEB84"/>
        <color rgb="FF63BE7B"/>
      </colorScale>
    </cfRule>
  </conditionalFormatting>
  <conditionalFormatting sqref="P89">
    <cfRule type="colorScale" priority="1307">
      <colorScale>
        <cfvo type="min"/>
        <cfvo type="percentile" val="50"/>
        <cfvo type="max"/>
        <color rgb="FFF8696B"/>
        <color rgb="FFFFEB84"/>
        <color rgb="FF63BE7B"/>
      </colorScale>
    </cfRule>
  </conditionalFormatting>
  <conditionalFormatting sqref="P90">
    <cfRule type="colorScale" priority="1306">
      <colorScale>
        <cfvo type="min"/>
        <cfvo type="percentile" val="50"/>
        <cfvo type="max"/>
        <color rgb="FFF8696B"/>
        <color rgb="FFFFEB84"/>
        <color rgb="FF63BE7B"/>
      </colorScale>
    </cfRule>
  </conditionalFormatting>
  <conditionalFormatting sqref="P90">
    <cfRule type="colorScale" priority="1305">
      <colorScale>
        <cfvo type="min"/>
        <cfvo type="percentile" val="50"/>
        <cfvo type="max"/>
        <color rgb="FFF8696B"/>
        <color rgb="FFFFEB84"/>
        <color rgb="FF63BE7B"/>
      </colorScale>
    </cfRule>
  </conditionalFormatting>
  <conditionalFormatting sqref="P91">
    <cfRule type="colorScale" priority="1303">
      <colorScale>
        <cfvo type="min"/>
        <cfvo type="percentile" val="50"/>
        <cfvo type="max"/>
        <color rgb="FFF8696B"/>
        <color rgb="FFFFEB84"/>
        <color rgb="FF63BE7B"/>
      </colorScale>
    </cfRule>
  </conditionalFormatting>
  <conditionalFormatting sqref="P89">
    <cfRule type="colorScale" priority="1302">
      <colorScale>
        <cfvo type="min"/>
        <cfvo type="percentile" val="50"/>
        <cfvo type="max"/>
        <color rgb="FFF8696B"/>
        <color rgb="FFFFEB84"/>
        <color rgb="FF63BE7B"/>
      </colorScale>
    </cfRule>
  </conditionalFormatting>
  <conditionalFormatting sqref="P91">
    <cfRule type="colorScale" priority="1301">
      <colorScale>
        <cfvo type="min"/>
        <cfvo type="percentile" val="50"/>
        <cfvo type="max"/>
        <color rgb="FFF8696B"/>
        <color rgb="FFFFEB84"/>
        <color rgb="FF63BE7B"/>
      </colorScale>
    </cfRule>
  </conditionalFormatting>
  <conditionalFormatting sqref="P90">
    <cfRule type="colorScale" priority="1300">
      <colorScale>
        <cfvo type="min"/>
        <cfvo type="percentile" val="50"/>
        <cfvo type="max"/>
        <color rgb="FFF8696B"/>
        <color rgb="FFFFEB84"/>
        <color rgb="FF63BE7B"/>
      </colorScale>
    </cfRule>
  </conditionalFormatting>
  <conditionalFormatting sqref="P91">
    <cfRule type="colorScale" priority="1298">
      <colorScale>
        <cfvo type="min"/>
        <cfvo type="percentile" val="50"/>
        <cfvo type="max"/>
        <color rgb="FFF8696B"/>
        <color rgb="FFFFEB84"/>
        <color rgb="FF63BE7B"/>
      </colorScale>
    </cfRule>
  </conditionalFormatting>
  <conditionalFormatting sqref="P90">
    <cfRule type="colorScale" priority="1297">
      <colorScale>
        <cfvo type="min"/>
        <cfvo type="percentile" val="50"/>
        <cfvo type="max"/>
        <color rgb="FFF8696B"/>
        <color rgb="FFFFEB84"/>
        <color rgb="FF63BE7B"/>
      </colorScale>
    </cfRule>
  </conditionalFormatting>
  <conditionalFormatting sqref="P88">
    <cfRule type="colorScale" priority="1296">
      <colorScale>
        <cfvo type="min"/>
        <cfvo type="percentile" val="50"/>
        <cfvo type="max"/>
        <color rgb="FFF8696B"/>
        <color rgb="FFFFEB84"/>
        <color rgb="FF63BE7B"/>
      </colorScale>
    </cfRule>
  </conditionalFormatting>
  <conditionalFormatting sqref="P89">
    <cfRule type="colorScale" priority="1295">
      <colorScale>
        <cfvo type="min"/>
        <cfvo type="percentile" val="50"/>
        <cfvo type="max"/>
        <color rgb="FFF8696B"/>
        <color rgb="FFFFEB84"/>
        <color rgb="FF63BE7B"/>
      </colorScale>
    </cfRule>
  </conditionalFormatting>
  <conditionalFormatting sqref="P90">
    <cfRule type="colorScale" priority="1294">
      <colorScale>
        <cfvo type="min"/>
        <cfvo type="percentile" val="50"/>
        <cfvo type="max"/>
        <color rgb="FFF8696B"/>
        <color rgb="FFFFEB84"/>
        <color rgb="FF63BE7B"/>
      </colorScale>
    </cfRule>
  </conditionalFormatting>
  <conditionalFormatting sqref="P90">
    <cfRule type="colorScale" priority="1293">
      <colorScale>
        <cfvo type="min"/>
        <cfvo type="percentile" val="50"/>
        <cfvo type="max"/>
        <color rgb="FFF8696B"/>
        <color rgb="FFFFEB84"/>
        <color rgb="FF63BE7B"/>
      </colorScale>
    </cfRule>
  </conditionalFormatting>
  <conditionalFormatting sqref="P90">
    <cfRule type="colorScale" priority="1292">
      <colorScale>
        <cfvo type="min"/>
        <cfvo type="percentile" val="50"/>
        <cfvo type="max"/>
        <color rgb="FFF8696B"/>
        <color rgb="FFFFEB84"/>
        <color rgb="FF63BE7B"/>
      </colorScale>
    </cfRule>
  </conditionalFormatting>
  <conditionalFormatting sqref="P91">
    <cfRule type="colorScale" priority="1290">
      <colorScale>
        <cfvo type="min"/>
        <cfvo type="percentile" val="50"/>
        <cfvo type="max"/>
        <color rgb="FFF8696B"/>
        <color rgb="FFFFEB84"/>
        <color rgb="FF63BE7B"/>
      </colorScale>
    </cfRule>
  </conditionalFormatting>
  <conditionalFormatting sqref="P89">
    <cfRule type="colorScale" priority="1289">
      <colorScale>
        <cfvo type="min"/>
        <cfvo type="percentile" val="50"/>
        <cfvo type="max"/>
        <color rgb="FFF8696B"/>
        <color rgb="FFFFEB84"/>
        <color rgb="FF63BE7B"/>
      </colorScale>
    </cfRule>
  </conditionalFormatting>
  <conditionalFormatting sqref="P88">
    <cfRule type="colorScale" priority="1288">
      <colorScale>
        <cfvo type="min"/>
        <cfvo type="percentile" val="50"/>
        <cfvo type="max"/>
        <color rgb="FFF8696B"/>
        <color rgb="FFFFEB84"/>
        <color rgb="FF63BE7B"/>
      </colorScale>
    </cfRule>
  </conditionalFormatting>
  <conditionalFormatting sqref="P89">
    <cfRule type="colorScale" priority="1287">
      <colorScale>
        <cfvo type="min"/>
        <cfvo type="percentile" val="50"/>
        <cfvo type="max"/>
        <color rgb="FFF8696B"/>
        <color rgb="FFFFEB84"/>
        <color rgb="FF63BE7B"/>
      </colorScale>
    </cfRule>
  </conditionalFormatting>
  <conditionalFormatting sqref="P90">
    <cfRule type="colorScale" priority="1285">
      <colorScale>
        <cfvo type="min"/>
        <cfvo type="percentile" val="50"/>
        <cfvo type="max"/>
        <color rgb="FFF8696B"/>
        <color rgb="FFFFEB84"/>
        <color rgb="FF63BE7B"/>
      </colorScale>
    </cfRule>
  </conditionalFormatting>
  <conditionalFormatting sqref="P91">
    <cfRule type="colorScale" priority="1282">
      <colorScale>
        <cfvo type="min"/>
        <cfvo type="percentile" val="50"/>
        <cfvo type="max"/>
        <color rgb="FFF8696B"/>
        <color rgb="FFFFEB84"/>
        <color rgb="FF63BE7B"/>
      </colorScale>
    </cfRule>
  </conditionalFormatting>
  <conditionalFormatting sqref="P90">
    <cfRule type="colorScale" priority="1281">
      <colorScale>
        <cfvo type="min"/>
        <cfvo type="percentile" val="50"/>
        <cfvo type="max"/>
        <color rgb="FFF8696B"/>
        <color rgb="FFFFEB84"/>
        <color rgb="FF63BE7B"/>
      </colorScale>
    </cfRule>
  </conditionalFormatting>
  <conditionalFormatting sqref="P91">
    <cfRule type="colorScale" priority="1279">
      <colorScale>
        <cfvo type="min"/>
        <cfvo type="percentile" val="50"/>
        <cfvo type="max"/>
        <color rgb="FFF8696B"/>
        <color rgb="FFFFEB84"/>
        <color rgb="FF63BE7B"/>
      </colorScale>
    </cfRule>
  </conditionalFormatting>
  <conditionalFormatting sqref="P88">
    <cfRule type="colorScale" priority="1278">
      <colorScale>
        <cfvo type="min"/>
        <cfvo type="percentile" val="50"/>
        <cfvo type="max"/>
        <color rgb="FFF8696B"/>
        <color rgb="FFFFEB84"/>
        <color rgb="FF63BE7B"/>
      </colorScale>
    </cfRule>
  </conditionalFormatting>
  <conditionalFormatting sqref="P89">
    <cfRule type="colorScale" priority="1276">
      <colorScale>
        <cfvo type="min"/>
        <cfvo type="percentile" val="50"/>
        <cfvo type="max"/>
        <color rgb="FFF8696B"/>
        <color rgb="FFFFEB84"/>
        <color rgb="FF63BE7B"/>
      </colorScale>
    </cfRule>
  </conditionalFormatting>
  <conditionalFormatting sqref="P90">
    <cfRule type="colorScale" priority="1275">
      <colorScale>
        <cfvo type="min"/>
        <cfvo type="percentile" val="50"/>
        <cfvo type="max"/>
        <color rgb="FFF8696B"/>
        <color rgb="FFFFEB84"/>
        <color rgb="FF63BE7B"/>
      </colorScale>
    </cfRule>
  </conditionalFormatting>
  <conditionalFormatting sqref="P91">
    <cfRule type="colorScale" priority="1273">
      <colorScale>
        <cfvo type="min"/>
        <cfvo type="percentile" val="50"/>
        <cfvo type="max"/>
        <color rgb="FFF8696B"/>
        <color rgb="FFFFEB84"/>
        <color rgb="FF63BE7B"/>
      </colorScale>
    </cfRule>
  </conditionalFormatting>
  <conditionalFormatting sqref="P91">
    <cfRule type="colorScale" priority="1272">
      <colorScale>
        <cfvo type="min"/>
        <cfvo type="percentile" val="50"/>
        <cfvo type="max"/>
        <color rgb="FFF8696B"/>
        <color rgb="FFFFEB84"/>
        <color rgb="FF63BE7B"/>
      </colorScale>
    </cfRule>
  </conditionalFormatting>
  <conditionalFormatting sqref="P89">
    <cfRule type="colorScale" priority="1271">
      <colorScale>
        <cfvo type="min"/>
        <cfvo type="percentile" val="50"/>
        <cfvo type="max"/>
        <color rgb="FFF8696B"/>
        <color rgb="FFFFEB84"/>
        <color rgb="FF63BE7B"/>
      </colorScale>
    </cfRule>
  </conditionalFormatting>
  <conditionalFormatting sqref="P91">
    <cfRule type="colorScale" priority="1270">
      <colorScale>
        <cfvo type="min"/>
        <cfvo type="percentile" val="50"/>
        <cfvo type="max"/>
        <color rgb="FFF8696B"/>
        <color rgb="FFFFEB84"/>
        <color rgb="FF63BE7B"/>
      </colorScale>
    </cfRule>
  </conditionalFormatting>
  <conditionalFormatting sqref="P89">
    <cfRule type="colorScale" priority="1268">
      <colorScale>
        <cfvo type="min"/>
        <cfvo type="percentile" val="50"/>
        <cfvo type="max"/>
        <color rgb="FFF8696B"/>
        <color rgb="FFFFEB84"/>
        <color rgb="FF63BE7B"/>
      </colorScale>
    </cfRule>
  </conditionalFormatting>
  <conditionalFormatting sqref="P89">
    <cfRule type="colorScale" priority="1267">
      <colorScale>
        <cfvo type="min"/>
        <cfvo type="percentile" val="50"/>
        <cfvo type="max"/>
        <color rgb="FFF8696B"/>
        <color rgb="FFFFEB84"/>
        <color rgb="FF63BE7B"/>
      </colorScale>
    </cfRule>
  </conditionalFormatting>
  <conditionalFormatting sqref="P90">
    <cfRule type="colorScale" priority="1266">
      <colorScale>
        <cfvo type="min"/>
        <cfvo type="percentile" val="50"/>
        <cfvo type="max"/>
        <color rgb="FFF8696B"/>
        <color rgb="FFFFEB84"/>
        <color rgb="FF63BE7B"/>
      </colorScale>
    </cfRule>
  </conditionalFormatting>
  <conditionalFormatting sqref="P91">
    <cfRule type="colorScale" priority="1264">
      <colorScale>
        <cfvo type="min"/>
        <cfvo type="percentile" val="50"/>
        <cfvo type="max"/>
        <color rgb="FFF8696B"/>
        <color rgb="FFFFEB84"/>
        <color rgb="FF63BE7B"/>
      </colorScale>
    </cfRule>
  </conditionalFormatting>
  <conditionalFormatting sqref="P91">
    <cfRule type="colorScale" priority="1263">
      <colorScale>
        <cfvo type="min"/>
        <cfvo type="percentile" val="50"/>
        <cfvo type="max"/>
        <color rgb="FFF8696B"/>
        <color rgb="FFFFEB84"/>
        <color rgb="FF63BE7B"/>
      </colorScale>
    </cfRule>
  </conditionalFormatting>
  <conditionalFormatting sqref="P90">
    <cfRule type="colorScale" priority="1262">
      <colorScale>
        <cfvo type="min"/>
        <cfvo type="percentile" val="50"/>
        <cfvo type="max"/>
        <color rgb="FFF8696B"/>
        <color rgb="FFFFEB84"/>
        <color rgb="FF63BE7B"/>
      </colorScale>
    </cfRule>
  </conditionalFormatting>
  <conditionalFormatting sqref="P89">
    <cfRule type="colorScale" priority="1260">
      <colorScale>
        <cfvo type="min"/>
        <cfvo type="percentile" val="50"/>
        <cfvo type="max"/>
        <color rgb="FFF8696B"/>
        <color rgb="FFFFEB84"/>
        <color rgb="FF63BE7B"/>
      </colorScale>
    </cfRule>
  </conditionalFormatting>
  <conditionalFormatting sqref="P90">
    <cfRule type="colorScale" priority="1259">
      <colorScale>
        <cfvo type="min"/>
        <cfvo type="percentile" val="50"/>
        <cfvo type="max"/>
        <color rgb="FFF8696B"/>
        <color rgb="FFFFEB84"/>
        <color rgb="FF63BE7B"/>
      </colorScale>
    </cfRule>
  </conditionalFormatting>
  <conditionalFormatting sqref="P91">
    <cfRule type="colorScale" priority="1257">
      <colorScale>
        <cfvo type="min"/>
        <cfvo type="percentile" val="50"/>
        <cfvo type="max"/>
        <color rgb="FFF8696B"/>
        <color rgb="FFFFEB84"/>
        <color rgb="FF63BE7B"/>
      </colorScale>
    </cfRule>
  </conditionalFormatting>
  <conditionalFormatting sqref="P89">
    <cfRule type="colorScale" priority="1254">
      <colorScale>
        <cfvo type="min"/>
        <cfvo type="percentile" val="50"/>
        <cfvo type="max"/>
        <color rgb="FFF8696B"/>
        <color rgb="FFFFEB84"/>
        <color rgb="FF63BE7B"/>
      </colorScale>
    </cfRule>
  </conditionalFormatting>
  <conditionalFormatting sqref="P90">
    <cfRule type="colorScale" priority="1253">
      <colorScale>
        <cfvo type="min"/>
        <cfvo type="percentile" val="50"/>
        <cfvo type="max"/>
        <color rgb="FFF8696B"/>
        <color rgb="FFFFEB84"/>
        <color rgb="FF63BE7B"/>
      </colorScale>
    </cfRule>
  </conditionalFormatting>
  <conditionalFormatting sqref="P91">
    <cfRule type="colorScale" priority="1251">
      <colorScale>
        <cfvo type="min"/>
        <cfvo type="percentile" val="50"/>
        <cfvo type="max"/>
        <color rgb="FFF8696B"/>
        <color rgb="FFFFEB84"/>
        <color rgb="FF63BE7B"/>
      </colorScale>
    </cfRule>
  </conditionalFormatting>
  <conditionalFormatting sqref="P91">
    <cfRule type="colorScale" priority="1250">
      <colorScale>
        <cfvo type="min"/>
        <cfvo type="percentile" val="50"/>
        <cfvo type="max"/>
        <color rgb="FFF8696B"/>
        <color rgb="FFFFEB84"/>
        <color rgb="FF63BE7B"/>
      </colorScale>
    </cfRule>
  </conditionalFormatting>
  <conditionalFormatting sqref="P92">
    <cfRule type="colorScale" priority="1248">
      <colorScale>
        <cfvo type="min"/>
        <cfvo type="percentile" val="50"/>
        <cfvo type="max"/>
        <color rgb="FFF8696B"/>
        <color rgb="FFFFEB84"/>
        <color rgb="FF63BE7B"/>
      </colorScale>
    </cfRule>
  </conditionalFormatting>
  <conditionalFormatting sqref="P93">
    <cfRule type="colorScale" priority="1249">
      <colorScale>
        <cfvo type="min"/>
        <cfvo type="percentile" val="50"/>
        <cfvo type="max"/>
        <color rgb="FFF8696B"/>
        <color rgb="FFFFEB84"/>
        <color rgb="FF63BE7B"/>
      </colorScale>
    </cfRule>
  </conditionalFormatting>
  <conditionalFormatting sqref="P94">
    <cfRule type="colorScale" priority="1245">
      <colorScale>
        <cfvo type="min"/>
        <cfvo type="percentile" val="50"/>
        <cfvo type="max"/>
        <color rgb="FFF8696B"/>
        <color rgb="FFFFEB84"/>
        <color rgb="FF63BE7B"/>
      </colorScale>
    </cfRule>
  </conditionalFormatting>
  <conditionalFormatting sqref="P95">
    <cfRule type="colorScale" priority="1243">
      <colorScale>
        <cfvo type="min"/>
        <cfvo type="percentile" val="50"/>
        <cfvo type="max"/>
        <color rgb="FFF8696B"/>
        <color rgb="FFFFEB84"/>
        <color rgb="FF63BE7B"/>
      </colorScale>
    </cfRule>
  </conditionalFormatting>
  <conditionalFormatting sqref="P95">
    <cfRule type="colorScale" priority="1242">
      <colorScale>
        <cfvo type="min"/>
        <cfvo type="percentile" val="50"/>
        <cfvo type="max"/>
        <color rgb="FFF8696B"/>
        <color rgb="FFFFEB84"/>
        <color rgb="FF63BE7B"/>
      </colorScale>
    </cfRule>
  </conditionalFormatting>
  <conditionalFormatting sqref="P93">
    <cfRule type="colorScale" priority="1241">
      <colorScale>
        <cfvo type="min"/>
        <cfvo type="percentile" val="50"/>
        <cfvo type="max"/>
        <color rgb="FFF8696B"/>
        <color rgb="FFFFEB84"/>
        <color rgb="FF63BE7B"/>
      </colorScale>
    </cfRule>
  </conditionalFormatting>
  <conditionalFormatting sqref="P95">
    <cfRule type="colorScale" priority="1240">
      <colorScale>
        <cfvo type="min"/>
        <cfvo type="percentile" val="50"/>
        <cfvo type="max"/>
        <color rgb="FFF8696B"/>
        <color rgb="FFFFEB84"/>
        <color rgb="FF63BE7B"/>
      </colorScale>
    </cfRule>
  </conditionalFormatting>
  <conditionalFormatting sqref="P93">
    <cfRule type="colorScale" priority="1238">
      <colorScale>
        <cfvo type="min"/>
        <cfvo type="percentile" val="50"/>
        <cfvo type="max"/>
        <color rgb="FFF8696B"/>
        <color rgb="FFFFEB84"/>
        <color rgb="FF63BE7B"/>
      </colorScale>
    </cfRule>
  </conditionalFormatting>
  <conditionalFormatting sqref="P93">
    <cfRule type="colorScale" priority="1237">
      <colorScale>
        <cfvo type="min"/>
        <cfvo type="percentile" val="50"/>
        <cfvo type="max"/>
        <color rgb="FFF8696B"/>
        <color rgb="FFFFEB84"/>
        <color rgb="FF63BE7B"/>
      </colorScale>
    </cfRule>
  </conditionalFormatting>
  <conditionalFormatting sqref="P94">
    <cfRule type="colorScale" priority="1236">
      <colorScale>
        <cfvo type="min"/>
        <cfvo type="percentile" val="50"/>
        <cfvo type="max"/>
        <color rgb="FFF8696B"/>
        <color rgb="FFFFEB84"/>
        <color rgb="FF63BE7B"/>
      </colorScale>
    </cfRule>
  </conditionalFormatting>
  <conditionalFormatting sqref="P95">
    <cfRule type="colorScale" priority="1234">
      <colorScale>
        <cfvo type="min"/>
        <cfvo type="percentile" val="50"/>
        <cfvo type="max"/>
        <color rgb="FFF8696B"/>
        <color rgb="FFFFEB84"/>
        <color rgb="FF63BE7B"/>
      </colorScale>
    </cfRule>
  </conditionalFormatting>
  <conditionalFormatting sqref="P95">
    <cfRule type="colorScale" priority="1233">
      <colorScale>
        <cfvo type="min"/>
        <cfvo type="percentile" val="50"/>
        <cfvo type="max"/>
        <color rgb="FFF8696B"/>
        <color rgb="FFFFEB84"/>
        <color rgb="FF63BE7B"/>
      </colorScale>
    </cfRule>
  </conditionalFormatting>
  <conditionalFormatting sqref="P94">
    <cfRule type="colorScale" priority="1232">
      <colorScale>
        <cfvo type="min"/>
        <cfvo type="percentile" val="50"/>
        <cfvo type="max"/>
        <color rgb="FFF8696B"/>
        <color rgb="FFFFEB84"/>
        <color rgb="FF63BE7B"/>
      </colorScale>
    </cfRule>
  </conditionalFormatting>
  <conditionalFormatting sqref="P93">
    <cfRule type="colorScale" priority="1230">
      <colorScale>
        <cfvo type="min"/>
        <cfvo type="percentile" val="50"/>
        <cfvo type="max"/>
        <color rgb="FFF8696B"/>
        <color rgb="FFFFEB84"/>
        <color rgb="FF63BE7B"/>
      </colorScale>
    </cfRule>
  </conditionalFormatting>
  <conditionalFormatting sqref="P94">
    <cfRule type="colorScale" priority="1229">
      <colorScale>
        <cfvo type="min"/>
        <cfvo type="percentile" val="50"/>
        <cfvo type="max"/>
        <color rgb="FFF8696B"/>
        <color rgb="FFFFEB84"/>
        <color rgb="FF63BE7B"/>
      </colorScale>
    </cfRule>
  </conditionalFormatting>
  <conditionalFormatting sqref="P95">
    <cfRule type="colorScale" priority="1227">
      <colorScale>
        <cfvo type="min"/>
        <cfvo type="percentile" val="50"/>
        <cfvo type="max"/>
        <color rgb="FFF8696B"/>
        <color rgb="FFFFEB84"/>
        <color rgb="FF63BE7B"/>
      </colorScale>
    </cfRule>
  </conditionalFormatting>
  <conditionalFormatting sqref="P93">
    <cfRule type="colorScale" priority="1224">
      <colorScale>
        <cfvo type="min"/>
        <cfvo type="percentile" val="50"/>
        <cfvo type="max"/>
        <color rgb="FFF8696B"/>
        <color rgb="FFFFEB84"/>
        <color rgb="FF63BE7B"/>
      </colorScale>
    </cfRule>
  </conditionalFormatting>
  <conditionalFormatting sqref="P94">
    <cfRule type="colorScale" priority="1223">
      <colorScale>
        <cfvo type="min"/>
        <cfvo type="percentile" val="50"/>
        <cfvo type="max"/>
        <color rgb="FFF8696B"/>
        <color rgb="FFFFEB84"/>
        <color rgb="FF63BE7B"/>
      </colorScale>
    </cfRule>
  </conditionalFormatting>
  <conditionalFormatting sqref="P95">
    <cfRule type="colorScale" priority="1221">
      <colorScale>
        <cfvo type="min"/>
        <cfvo type="percentile" val="50"/>
        <cfvo type="max"/>
        <color rgb="FFF8696B"/>
        <color rgb="FFFFEB84"/>
        <color rgb="FF63BE7B"/>
      </colorScale>
    </cfRule>
  </conditionalFormatting>
  <conditionalFormatting sqref="P95">
    <cfRule type="colorScale" priority="1220">
      <colorScale>
        <cfvo type="min"/>
        <cfvo type="percentile" val="50"/>
        <cfvo type="max"/>
        <color rgb="FFF8696B"/>
        <color rgb="FFFFEB84"/>
        <color rgb="FF63BE7B"/>
      </colorScale>
    </cfRule>
  </conditionalFormatting>
  <conditionalFormatting sqref="P92">
    <cfRule type="colorScale" priority="1219">
      <colorScale>
        <cfvo type="min"/>
        <cfvo type="percentile" val="50"/>
        <cfvo type="max"/>
        <color rgb="FFF8696B"/>
        <color rgb="FFFFEB84"/>
        <color rgb="FF63BE7B"/>
      </colorScale>
    </cfRule>
  </conditionalFormatting>
  <conditionalFormatting sqref="P92">
    <cfRule type="colorScale" priority="1216">
      <colorScale>
        <cfvo type="min"/>
        <cfvo type="percentile" val="50"/>
        <cfvo type="max"/>
        <color rgb="FFF8696B"/>
        <color rgb="FFFFEB84"/>
        <color rgb="FF63BE7B"/>
      </colorScale>
    </cfRule>
  </conditionalFormatting>
  <conditionalFormatting sqref="P92">
    <cfRule type="colorScale" priority="1215">
      <colorScale>
        <cfvo type="min"/>
        <cfvo type="percentile" val="50"/>
        <cfvo type="max"/>
        <color rgb="FFF8696B"/>
        <color rgb="FFFFEB84"/>
        <color rgb="FF63BE7B"/>
      </colorScale>
    </cfRule>
  </conditionalFormatting>
  <conditionalFormatting sqref="P92">
    <cfRule type="colorScale" priority="1214">
      <colorScale>
        <cfvo type="min"/>
        <cfvo type="percentile" val="50"/>
        <cfvo type="max"/>
        <color rgb="FFF8696B"/>
        <color rgb="FFFFEB84"/>
        <color rgb="FF63BE7B"/>
      </colorScale>
    </cfRule>
  </conditionalFormatting>
  <conditionalFormatting sqref="P93">
    <cfRule type="colorScale" priority="1213">
      <colorScale>
        <cfvo type="min"/>
        <cfvo type="percentile" val="50"/>
        <cfvo type="max"/>
        <color rgb="FFF8696B"/>
        <color rgb="FFFFEB84"/>
        <color rgb="FF63BE7B"/>
      </colorScale>
    </cfRule>
  </conditionalFormatting>
  <conditionalFormatting sqref="P94">
    <cfRule type="colorScale" priority="1212">
      <colorScale>
        <cfvo type="min"/>
        <cfvo type="percentile" val="50"/>
        <cfvo type="max"/>
        <color rgb="FFF8696B"/>
        <color rgb="FFFFEB84"/>
        <color rgb="FF63BE7B"/>
      </colorScale>
    </cfRule>
  </conditionalFormatting>
  <conditionalFormatting sqref="P95">
    <cfRule type="colorScale" priority="1208">
      <colorScale>
        <cfvo type="min"/>
        <cfvo type="percentile" val="50"/>
        <cfvo type="max"/>
        <color rgb="FFF8696B"/>
        <color rgb="FFFFEB84"/>
        <color rgb="FF63BE7B"/>
      </colorScale>
    </cfRule>
  </conditionalFormatting>
  <conditionalFormatting sqref="P92">
    <cfRule type="colorScale" priority="1207">
      <colorScale>
        <cfvo type="min"/>
        <cfvo type="percentile" val="50"/>
        <cfvo type="max"/>
        <color rgb="FFF8696B"/>
        <color rgb="FFFFEB84"/>
        <color rgb="FF63BE7B"/>
      </colorScale>
    </cfRule>
  </conditionalFormatting>
  <conditionalFormatting sqref="P92">
    <cfRule type="colorScale" priority="1206">
      <colorScale>
        <cfvo type="min"/>
        <cfvo type="percentile" val="50"/>
        <cfvo type="max"/>
        <color rgb="FFF8696B"/>
        <color rgb="FFFFEB84"/>
        <color rgb="FF63BE7B"/>
      </colorScale>
    </cfRule>
  </conditionalFormatting>
  <conditionalFormatting sqref="P92">
    <cfRule type="colorScale" priority="1205">
      <colorScale>
        <cfvo type="min"/>
        <cfvo type="percentile" val="50"/>
        <cfvo type="max"/>
        <color rgb="FFF8696B"/>
        <color rgb="FFFFEB84"/>
        <color rgb="FF63BE7B"/>
      </colorScale>
    </cfRule>
  </conditionalFormatting>
  <conditionalFormatting sqref="P94">
    <cfRule type="colorScale" priority="1204">
      <colorScale>
        <cfvo type="min"/>
        <cfvo type="percentile" val="50"/>
        <cfvo type="max"/>
        <color rgb="FFF8696B"/>
        <color rgb="FFFFEB84"/>
        <color rgb="FF63BE7B"/>
      </colorScale>
    </cfRule>
  </conditionalFormatting>
  <conditionalFormatting sqref="P93">
    <cfRule type="colorScale" priority="1203">
      <colorScale>
        <cfvo type="min"/>
        <cfvo type="percentile" val="50"/>
        <cfvo type="max"/>
        <color rgb="FFF8696B"/>
        <color rgb="FFFFEB84"/>
        <color rgb="FF63BE7B"/>
      </colorScale>
    </cfRule>
  </conditionalFormatting>
  <conditionalFormatting sqref="P94">
    <cfRule type="colorScale" priority="1202">
      <colorScale>
        <cfvo type="min"/>
        <cfvo type="percentile" val="50"/>
        <cfvo type="max"/>
        <color rgb="FFF8696B"/>
        <color rgb="FFFFEB84"/>
        <color rgb="FF63BE7B"/>
      </colorScale>
    </cfRule>
  </conditionalFormatting>
  <conditionalFormatting sqref="P94">
    <cfRule type="colorScale" priority="1201">
      <colorScale>
        <cfvo type="min"/>
        <cfvo type="percentile" val="50"/>
        <cfvo type="max"/>
        <color rgb="FFF8696B"/>
        <color rgb="FFFFEB84"/>
        <color rgb="FF63BE7B"/>
      </colorScale>
    </cfRule>
  </conditionalFormatting>
  <conditionalFormatting sqref="P95">
    <cfRule type="colorScale" priority="1199">
      <colorScale>
        <cfvo type="min"/>
        <cfvo type="percentile" val="50"/>
        <cfvo type="max"/>
        <color rgb="FFF8696B"/>
        <color rgb="FFFFEB84"/>
        <color rgb="FF63BE7B"/>
      </colorScale>
    </cfRule>
  </conditionalFormatting>
  <conditionalFormatting sqref="P93">
    <cfRule type="colorScale" priority="1198">
      <colorScale>
        <cfvo type="min"/>
        <cfvo type="percentile" val="50"/>
        <cfvo type="max"/>
        <color rgb="FFF8696B"/>
        <color rgb="FFFFEB84"/>
        <color rgb="FF63BE7B"/>
      </colorScale>
    </cfRule>
  </conditionalFormatting>
  <conditionalFormatting sqref="P95">
    <cfRule type="colorScale" priority="1197">
      <colorScale>
        <cfvo type="min"/>
        <cfvo type="percentile" val="50"/>
        <cfvo type="max"/>
        <color rgb="FFF8696B"/>
        <color rgb="FFFFEB84"/>
        <color rgb="FF63BE7B"/>
      </colorScale>
    </cfRule>
  </conditionalFormatting>
  <conditionalFormatting sqref="P94">
    <cfRule type="colorScale" priority="1196">
      <colorScale>
        <cfvo type="min"/>
        <cfvo type="percentile" val="50"/>
        <cfvo type="max"/>
        <color rgb="FFF8696B"/>
        <color rgb="FFFFEB84"/>
        <color rgb="FF63BE7B"/>
      </colorScale>
    </cfRule>
  </conditionalFormatting>
  <conditionalFormatting sqref="P95">
    <cfRule type="colorScale" priority="1194">
      <colorScale>
        <cfvo type="min"/>
        <cfvo type="percentile" val="50"/>
        <cfvo type="max"/>
        <color rgb="FFF8696B"/>
        <color rgb="FFFFEB84"/>
        <color rgb="FF63BE7B"/>
      </colorScale>
    </cfRule>
  </conditionalFormatting>
  <conditionalFormatting sqref="P94">
    <cfRule type="colorScale" priority="1193">
      <colorScale>
        <cfvo type="min"/>
        <cfvo type="percentile" val="50"/>
        <cfvo type="max"/>
        <color rgb="FFF8696B"/>
        <color rgb="FFFFEB84"/>
        <color rgb="FF63BE7B"/>
      </colorScale>
    </cfRule>
  </conditionalFormatting>
  <conditionalFormatting sqref="P92">
    <cfRule type="colorScale" priority="1192">
      <colorScale>
        <cfvo type="min"/>
        <cfvo type="percentile" val="50"/>
        <cfvo type="max"/>
        <color rgb="FFF8696B"/>
        <color rgb="FFFFEB84"/>
        <color rgb="FF63BE7B"/>
      </colorScale>
    </cfRule>
  </conditionalFormatting>
  <conditionalFormatting sqref="P93">
    <cfRule type="colorScale" priority="1191">
      <colorScale>
        <cfvo type="min"/>
        <cfvo type="percentile" val="50"/>
        <cfvo type="max"/>
        <color rgb="FFF8696B"/>
        <color rgb="FFFFEB84"/>
        <color rgb="FF63BE7B"/>
      </colorScale>
    </cfRule>
  </conditionalFormatting>
  <conditionalFormatting sqref="P94">
    <cfRule type="colorScale" priority="1190">
      <colorScale>
        <cfvo type="min"/>
        <cfvo type="percentile" val="50"/>
        <cfvo type="max"/>
        <color rgb="FFF8696B"/>
        <color rgb="FFFFEB84"/>
        <color rgb="FF63BE7B"/>
      </colorScale>
    </cfRule>
  </conditionalFormatting>
  <conditionalFormatting sqref="P94">
    <cfRule type="colorScale" priority="1189">
      <colorScale>
        <cfvo type="min"/>
        <cfvo type="percentile" val="50"/>
        <cfvo type="max"/>
        <color rgb="FFF8696B"/>
        <color rgb="FFFFEB84"/>
        <color rgb="FF63BE7B"/>
      </colorScale>
    </cfRule>
  </conditionalFormatting>
  <conditionalFormatting sqref="P94">
    <cfRule type="colorScale" priority="1188">
      <colorScale>
        <cfvo type="min"/>
        <cfvo type="percentile" val="50"/>
        <cfvo type="max"/>
        <color rgb="FFF8696B"/>
        <color rgb="FFFFEB84"/>
        <color rgb="FF63BE7B"/>
      </colorScale>
    </cfRule>
  </conditionalFormatting>
  <conditionalFormatting sqref="P95">
    <cfRule type="colorScale" priority="1186">
      <colorScale>
        <cfvo type="min"/>
        <cfvo type="percentile" val="50"/>
        <cfvo type="max"/>
        <color rgb="FFF8696B"/>
        <color rgb="FFFFEB84"/>
        <color rgb="FF63BE7B"/>
      </colorScale>
    </cfRule>
  </conditionalFormatting>
  <conditionalFormatting sqref="P93">
    <cfRule type="colorScale" priority="1185">
      <colorScale>
        <cfvo type="min"/>
        <cfvo type="percentile" val="50"/>
        <cfvo type="max"/>
        <color rgb="FFF8696B"/>
        <color rgb="FFFFEB84"/>
        <color rgb="FF63BE7B"/>
      </colorScale>
    </cfRule>
  </conditionalFormatting>
  <conditionalFormatting sqref="P92">
    <cfRule type="colorScale" priority="1184">
      <colorScale>
        <cfvo type="min"/>
        <cfvo type="percentile" val="50"/>
        <cfvo type="max"/>
        <color rgb="FFF8696B"/>
        <color rgb="FFFFEB84"/>
        <color rgb="FF63BE7B"/>
      </colorScale>
    </cfRule>
  </conditionalFormatting>
  <conditionalFormatting sqref="P93">
    <cfRule type="colorScale" priority="1183">
      <colorScale>
        <cfvo type="min"/>
        <cfvo type="percentile" val="50"/>
        <cfvo type="max"/>
        <color rgb="FFF8696B"/>
        <color rgb="FFFFEB84"/>
        <color rgb="FF63BE7B"/>
      </colorScale>
    </cfRule>
  </conditionalFormatting>
  <conditionalFormatting sqref="P94">
    <cfRule type="colorScale" priority="1181">
      <colorScale>
        <cfvo type="min"/>
        <cfvo type="percentile" val="50"/>
        <cfvo type="max"/>
        <color rgb="FFF8696B"/>
        <color rgb="FFFFEB84"/>
        <color rgb="FF63BE7B"/>
      </colorScale>
    </cfRule>
  </conditionalFormatting>
  <conditionalFormatting sqref="P95">
    <cfRule type="colorScale" priority="1178">
      <colorScale>
        <cfvo type="min"/>
        <cfvo type="percentile" val="50"/>
        <cfvo type="max"/>
        <color rgb="FFF8696B"/>
        <color rgb="FFFFEB84"/>
        <color rgb="FF63BE7B"/>
      </colorScale>
    </cfRule>
  </conditionalFormatting>
  <conditionalFormatting sqref="P94">
    <cfRule type="colorScale" priority="1177">
      <colorScale>
        <cfvo type="min"/>
        <cfvo type="percentile" val="50"/>
        <cfvo type="max"/>
        <color rgb="FFF8696B"/>
        <color rgb="FFFFEB84"/>
        <color rgb="FF63BE7B"/>
      </colorScale>
    </cfRule>
  </conditionalFormatting>
  <conditionalFormatting sqref="P95">
    <cfRule type="colorScale" priority="1175">
      <colorScale>
        <cfvo type="min"/>
        <cfvo type="percentile" val="50"/>
        <cfvo type="max"/>
        <color rgb="FFF8696B"/>
        <color rgb="FFFFEB84"/>
        <color rgb="FF63BE7B"/>
      </colorScale>
    </cfRule>
  </conditionalFormatting>
  <conditionalFormatting sqref="P92">
    <cfRule type="colorScale" priority="1174">
      <colorScale>
        <cfvo type="min"/>
        <cfvo type="percentile" val="50"/>
        <cfvo type="max"/>
        <color rgb="FFF8696B"/>
        <color rgb="FFFFEB84"/>
        <color rgb="FF63BE7B"/>
      </colorScale>
    </cfRule>
  </conditionalFormatting>
  <conditionalFormatting sqref="P93">
    <cfRule type="colorScale" priority="1172">
      <colorScale>
        <cfvo type="min"/>
        <cfvo type="percentile" val="50"/>
        <cfvo type="max"/>
        <color rgb="FFF8696B"/>
        <color rgb="FFFFEB84"/>
        <color rgb="FF63BE7B"/>
      </colorScale>
    </cfRule>
  </conditionalFormatting>
  <conditionalFormatting sqref="P94">
    <cfRule type="colorScale" priority="1171">
      <colorScale>
        <cfvo type="min"/>
        <cfvo type="percentile" val="50"/>
        <cfvo type="max"/>
        <color rgb="FFF8696B"/>
        <color rgb="FFFFEB84"/>
        <color rgb="FF63BE7B"/>
      </colorScale>
    </cfRule>
  </conditionalFormatting>
  <conditionalFormatting sqref="P95">
    <cfRule type="colorScale" priority="1169">
      <colorScale>
        <cfvo type="min"/>
        <cfvo type="percentile" val="50"/>
        <cfvo type="max"/>
        <color rgb="FFF8696B"/>
        <color rgb="FFFFEB84"/>
        <color rgb="FF63BE7B"/>
      </colorScale>
    </cfRule>
  </conditionalFormatting>
  <conditionalFormatting sqref="P95">
    <cfRule type="colorScale" priority="1168">
      <colorScale>
        <cfvo type="min"/>
        <cfvo type="percentile" val="50"/>
        <cfvo type="max"/>
        <color rgb="FFF8696B"/>
        <color rgb="FFFFEB84"/>
        <color rgb="FF63BE7B"/>
      </colorScale>
    </cfRule>
  </conditionalFormatting>
  <conditionalFormatting sqref="P93">
    <cfRule type="colorScale" priority="1167">
      <colorScale>
        <cfvo type="min"/>
        <cfvo type="percentile" val="50"/>
        <cfvo type="max"/>
        <color rgb="FFF8696B"/>
        <color rgb="FFFFEB84"/>
        <color rgb="FF63BE7B"/>
      </colorScale>
    </cfRule>
  </conditionalFormatting>
  <conditionalFormatting sqref="P95">
    <cfRule type="colorScale" priority="1166">
      <colorScale>
        <cfvo type="min"/>
        <cfvo type="percentile" val="50"/>
        <cfvo type="max"/>
        <color rgb="FFF8696B"/>
        <color rgb="FFFFEB84"/>
        <color rgb="FF63BE7B"/>
      </colorScale>
    </cfRule>
  </conditionalFormatting>
  <conditionalFormatting sqref="P93">
    <cfRule type="colorScale" priority="1164">
      <colorScale>
        <cfvo type="min"/>
        <cfvo type="percentile" val="50"/>
        <cfvo type="max"/>
        <color rgb="FFF8696B"/>
        <color rgb="FFFFEB84"/>
        <color rgb="FF63BE7B"/>
      </colorScale>
    </cfRule>
  </conditionalFormatting>
  <conditionalFormatting sqref="P93">
    <cfRule type="colorScale" priority="1163">
      <colorScale>
        <cfvo type="min"/>
        <cfvo type="percentile" val="50"/>
        <cfvo type="max"/>
        <color rgb="FFF8696B"/>
        <color rgb="FFFFEB84"/>
        <color rgb="FF63BE7B"/>
      </colorScale>
    </cfRule>
  </conditionalFormatting>
  <conditionalFormatting sqref="P94">
    <cfRule type="colorScale" priority="1162">
      <colorScale>
        <cfvo type="min"/>
        <cfvo type="percentile" val="50"/>
        <cfvo type="max"/>
        <color rgb="FFF8696B"/>
        <color rgb="FFFFEB84"/>
        <color rgb="FF63BE7B"/>
      </colorScale>
    </cfRule>
  </conditionalFormatting>
  <conditionalFormatting sqref="P95">
    <cfRule type="colorScale" priority="1160">
      <colorScale>
        <cfvo type="min"/>
        <cfvo type="percentile" val="50"/>
        <cfvo type="max"/>
        <color rgb="FFF8696B"/>
        <color rgb="FFFFEB84"/>
        <color rgb="FF63BE7B"/>
      </colorScale>
    </cfRule>
  </conditionalFormatting>
  <conditionalFormatting sqref="P95">
    <cfRule type="colorScale" priority="1159">
      <colorScale>
        <cfvo type="min"/>
        <cfvo type="percentile" val="50"/>
        <cfvo type="max"/>
        <color rgb="FFF8696B"/>
        <color rgb="FFFFEB84"/>
        <color rgb="FF63BE7B"/>
      </colorScale>
    </cfRule>
  </conditionalFormatting>
  <conditionalFormatting sqref="P94">
    <cfRule type="colorScale" priority="1158">
      <colorScale>
        <cfvo type="min"/>
        <cfvo type="percentile" val="50"/>
        <cfvo type="max"/>
        <color rgb="FFF8696B"/>
        <color rgb="FFFFEB84"/>
        <color rgb="FF63BE7B"/>
      </colorScale>
    </cfRule>
  </conditionalFormatting>
  <conditionalFormatting sqref="P93">
    <cfRule type="colorScale" priority="1156">
      <colorScale>
        <cfvo type="min"/>
        <cfvo type="percentile" val="50"/>
        <cfvo type="max"/>
        <color rgb="FFF8696B"/>
        <color rgb="FFFFEB84"/>
        <color rgb="FF63BE7B"/>
      </colorScale>
    </cfRule>
  </conditionalFormatting>
  <conditionalFormatting sqref="P94">
    <cfRule type="colorScale" priority="1155">
      <colorScale>
        <cfvo type="min"/>
        <cfvo type="percentile" val="50"/>
        <cfvo type="max"/>
        <color rgb="FFF8696B"/>
        <color rgb="FFFFEB84"/>
        <color rgb="FF63BE7B"/>
      </colorScale>
    </cfRule>
  </conditionalFormatting>
  <conditionalFormatting sqref="P95">
    <cfRule type="colorScale" priority="1153">
      <colorScale>
        <cfvo type="min"/>
        <cfvo type="percentile" val="50"/>
        <cfvo type="max"/>
        <color rgb="FFF8696B"/>
        <color rgb="FFFFEB84"/>
        <color rgb="FF63BE7B"/>
      </colorScale>
    </cfRule>
  </conditionalFormatting>
  <conditionalFormatting sqref="P93">
    <cfRule type="colorScale" priority="1150">
      <colorScale>
        <cfvo type="min"/>
        <cfvo type="percentile" val="50"/>
        <cfvo type="max"/>
        <color rgb="FFF8696B"/>
        <color rgb="FFFFEB84"/>
        <color rgb="FF63BE7B"/>
      </colorScale>
    </cfRule>
  </conditionalFormatting>
  <conditionalFormatting sqref="P94">
    <cfRule type="colorScale" priority="1149">
      <colorScale>
        <cfvo type="min"/>
        <cfvo type="percentile" val="50"/>
        <cfvo type="max"/>
        <color rgb="FFF8696B"/>
        <color rgb="FFFFEB84"/>
        <color rgb="FF63BE7B"/>
      </colorScale>
    </cfRule>
  </conditionalFormatting>
  <conditionalFormatting sqref="P95">
    <cfRule type="colorScale" priority="1147">
      <colorScale>
        <cfvo type="min"/>
        <cfvo type="percentile" val="50"/>
        <cfvo type="max"/>
        <color rgb="FFF8696B"/>
        <color rgb="FFFFEB84"/>
        <color rgb="FF63BE7B"/>
      </colorScale>
    </cfRule>
  </conditionalFormatting>
  <conditionalFormatting sqref="P95">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39">
      <colorScale>
        <cfvo type="min"/>
        <cfvo type="percentile" val="50"/>
        <cfvo type="max"/>
        <color rgb="FFF8696B"/>
        <color rgb="FFFFEB84"/>
        <color rgb="FF63BE7B"/>
      </colorScale>
    </cfRule>
  </conditionalFormatting>
  <conditionalFormatting sqref="P11">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1">
    <cfRule type="colorScale" priority="1136">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0">
      <colorScale>
        <cfvo type="min"/>
        <cfvo type="percentile" val="50"/>
        <cfvo type="max"/>
        <color rgb="FFF8696B"/>
        <color rgb="FFFFEB84"/>
        <color rgb="FF63BE7B"/>
      </colorScale>
    </cfRule>
  </conditionalFormatting>
  <conditionalFormatting sqref="P11">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3">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7">
      <colorScale>
        <cfvo type="min"/>
        <cfvo type="percentile" val="50"/>
        <cfvo type="max"/>
        <color rgb="FFF8696B"/>
        <color rgb="FFFFEB84"/>
        <color rgb="FF63BE7B"/>
      </colorScale>
    </cfRule>
  </conditionalFormatting>
  <conditionalFormatting sqref="P11">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1">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5">
      <colorScale>
        <cfvo type="min"/>
        <cfvo type="percentile" val="50"/>
        <cfvo type="max"/>
        <color rgb="FFF8696B"/>
        <color rgb="FFFFEB84"/>
        <color rgb="FF63BE7B"/>
      </colorScale>
    </cfRule>
  </conditionalFormatting>
  <conditionalFormatting sqref="P11">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1">
    <cfRule type="colorScale" priority="1062">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6">
      <colorScale>
        <cfvo type="min"/>
        <cfvo type="percentile" val="50"/>
        <cfvo type="max"/>
        <color rgb="FFF8696B"/>
        <color rgb="FFFFEB84"/>
        <color rgb="FF63BE7B"/>
      </colorScale>
    </cfRule>
  </conditionalFormatting>
  <conditionalFormatting sqref="P11">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49">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3">
      <colorScale>
        <cfvo type="min"/>
        <cfvo type="percentile" val="50"/>
        <cfvo type="max"/>
        <color rgb="FFF8696B"/>
        <color rgb="FFFFEB84"/>
        <color rgb="FF63BE7B"/>
      </colorScale>
    </cfRule>
  </conditionalFormatting>
  <conditionalFormatting sqref="P11">
    <cfRule type="colorScale" priority="1042">
      <colorScale>
        <cfvo type="min"/>
        <cfvo type="percentile" val="50"/>
        <cfvo type="max"/>
        <color rgb="FFF8696B"/>
        <color rgb="FFFFEB84"/>
        <color rgb="FF63BE7B"/>
      </colorScale>
    </cfRule>
  </conditionalFormatting>
  <conditionalFormatting sqref="P12">
    <cfRule type="colorScale" priority="1040">
      <colorScale>
        <cfvo type="min"/>
        <cfvo type="percentile" val="50"/>
        <cfvo type="max"/>
        <color rgb="FFF8696B"/>
        <color rgb="FFFFEB84"/>
        <color rgb="FF63BE7B"/>
      </colorScale>
    </cfRule>
  </conditionalFormatting>
  <conditionalFormatting sqref="P13">
    <cfRule type="colorScale" priority="1041">
      <colorScale>
        <cfvo type="min"/>
        <cfvo type="percentile" val="50"/>
        <cfvo type="max"/>
        <color rgb="FFF8696B"/>
        <color rgb="FFFFEB84"/>
        <color rgb="FF63BE7B"/>
      </colorScale>
    </cfRule>
  </conditionalFormatting>
  <conditionalFormatting sqref="P14">
    <cfRule type="colorScale" priority="1037">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3">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3">
    <cfRule type="colorScale" priority="1030">
      <colorScale>
        <cfvo type="min"/>
        <cfvo type="percentile" val="50"/>
        <cfvo type="max"/>
        <color rgb="FFF8696B"/>
        <color rgb="FFFFEB84"/>
        <color rgb="FF63BE7B"/>
      </colorScale>
    </cfRule>
  </conditionalFormatting>
  <conditionalFormatting sqref="P13">
    <cfRule type="colorScale" priority="1029">
      <colorScale>
        <cfvo type="min"/>
        <cfvo type="percentile" val="50"/>
        <cfvo type="max"/>
        <color rgb="FFF8696B"/>
        <color rgb="FFFFEB84"/>
        <color rgb="FF63BE7B"/>
      </colorScale>
    </cfRule>
  </conditionalFormatting>
  <conditionalFormatting sqref="P14">
    <cfRule type="colorScale" priority="1028">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4">
    <cfRule type="colorScale" priority="1024">
      <colorScale>
        <cfvo type="min"/>
        <cfvo type="percentile" val="50"/>
        <cfvo type="max"/>
        <color rgb="FFF8696B"/>
        <color rgb="FFFFEB84"/>
        <color rgb="FF63BE7B"/>
      </colorScale>
    </cfRule>
  </conditionalFormatting>
  <conditionalFormatting sqref="P13">
    <cfRule type="colorScale" priority="1022">
      <colorScale>
        <cfvo type="min"/>
        <cfvo type="percentile" val="50"/>
        <cfvo type="max"/>
        <color rgb="FFF8696B"/>
        <color rgb="FFFFEB84"/>
        <color rgb="FF63BE7B"/>
      </colorScale>
    </cfRule>
  </conditionalFormatting>
  <conditionalFormatting sqref="P14">
    <cfRule type="colorScale" priority="1021">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3">
    <cfRule type="colorScale" priority="1016">
      <colorScale>
        <cfvo type="min"/>
        <cfvo type="percentile" val="50"/>
        <cfvo type="max"/>
        <color rgb="FFF8696B"/>
        <color rgb="FFFFEB84"/>
        <color rgb="FF63BE7B"/>
      </colorScale>
    </cfRule>
  </conditionalFormatting>
  <conditionalFormatting sqref="P14">
    <cfRule type="colorScale" priority="1015">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2">
    <cfRule type="colorScale" priority="1011">
      <colorScale>
        <cfvo type="min"/>
        <cfvo type="percentile" val="50"/>
        <cfvo type="max"/>
        <color rgb="FFF8696B"/>
        <color rgb="FFFFEB84"/>
        <color rgb="FF63BE7B"/>
      </colorScale>
    </cfRule>
  </conditionalFormatting>
  <conditionalFormatting sqref="P12">
    <cfRule type="colorScale" priority="1008">
      <colorScale>
        <cfvo type="min"/>
        <cfvo type="percentile" val="50"/>
        <cfvo type="max"/>
        <color rgb="FFF8696B"/>
        <color rgb="FFFFEB84"/>
        <color rgb="FF63BE7B"/>
      </colorScale>
    </cfRule>
  </conditionalFormatting>
  <conditionalFormatting sqref="P12">
    <cfRule type="colorScale" priority="1007">
      <colorScale>
        <cfvo type="min"/>
        <cfvo type="percentile" val="50"/>
        <cfvo type="max"/>
        <color rgb="FFF8696B"/>
        <color rgb="FFFFEB84"/>
        <color rgb="FF63BE7B"/>
      </colorScale>
    </cfRule>
  </conditionalFormatting>
  <conditionalFormatting sqref="P12">
    <cfRule type="colorScale" priority="1006">
      <colorScale>
        <cfvo type="min"/>
        <cfvo type="percentile" val="50"/>
        <cfvo type="max"/>
        <color rgb="FFF8696B"/>
        <color rgb="FFFFEB84"/>
        <color rgb="FF63BE7B"/>
      </colorScale>
    </cfRule>
  </conditionalFormatting>
  <conditionalFormatting sqref="P13">
    <cfRule type="colorScale" priority="1005">
      <colorScale>
        <cfvo type="min"/>
        <cfvo type="percentile" val="50"/>
        <cfvo type="max"/>
        <color rgb="FFF8696B"/>
        <color rgb="FFFFEB84"/>
        <color rgb="FF63BE7B"/>
      </colorScale>
    </cfRule>
  </conditionalFormatting>
  <conditionalFormatting sqref="P14">
    <cfRule type="colorScale" priority="1004">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2">
    <cfRule type="colorScale" priority="999">
      <colorScale>
        <cfvo type="min"/>
        <cfvo type="percentile" val="50"/>
        <cfvo type="max"/>
        <color rgb="FFF8696B"/>
        <color rgb="FFFFEB84"/>
        <color rgb="FF63BE7B"/>
      </colorScale>
    </cfRule>
  </conditionalFormatting>
  <conditionalFormatting sqref="P12">
    <cfRule type="colorScale" priority="998">
      <colorScale>
        <cfvo type="min"/>
        <cfvo type="percentile" val="50"/>
        <cfvo type="max"/>
        <color rgb="FFF8696B"/>
        <color rgb="FFFFEB84"/>
        <color rgb="FF63BE7B"/>
      </colorScale>
    </cfRule>
  </conditionalFormatting>
  <conditionalFormatting sqref="P12">
    <cfRule type="colorScale" priority="997">
      <colorScale>
        <cfvo type="min"/>
        <cfvo type="percentile" val="50"/>
        <cfvo type="max"/>
        <color rgb="FFF8696B"/>
        <color rgb="FFFFEB84"/>
        <color rgb="FF63BE7B"/>
      </colorScale>
    </cfRule>
  </conditionalFormatting>
  <conditionalFormatting sqref="P14">
    <cfRule type="colorScale" priority="996">
      <colorScale>
        <cfvo type="min"/>
        <cfvo type="percentile" val="50"/>
        <cfvo type="max"/>
        <color rgb="FFF8696B"/>
        <color rgb="FFFFEB84"/>
        <color rgb="FF63BE7B"/>
      </colorScale>
    </cfRule>
  </conditionalFormatting>
  <conditionalFormatting sqref="P13">
    <cfRule type="colorScale" priority="995">
      <colorScale>
        <cfvo type="min"/>
        <cfvo type="percentile" val="50"/>
        <cfvo type="max"/>
        <color rgb="FFF8696B"/>
        <color rgb="FFFFEB84"/>
        <color rgb="FF63BE7B"/>
      </colorScale>
    </cfRule>
  </conditionalFormatting>
  <conditionalFormatting sqref="P14">
    <cfRule type="colorScale" priority="994">
      <colorScale>
        <cfvo type="min"/>
        <cfvo type="percentile" val="50"/>
        <cfvo type="max"/>
        <color rgb="FFF8696B"/>
        <color rgb="FFFFEB84"/>
        <color rgb="FF63BE7B"/>
      </colorScale>
    </cfRule>
  </conditionalFormatting>
  <conditionalFormatting sqref="P14">
    <cfRule type="colorScale" priority="993">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3">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4">
    <cfRule type="colorScale" priority="988">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4">
    <cfRule type="colorScale" priority="985">
      <colorScale>
        <cfvo type="min"/>
        <cfvo type="percentile" val="50"/>
        <cfvo type="max"/>
        <color rgb="FFF8696B"/>
        <color rgb="FFFFEB84"/>
        <color rgb="FF63BE7B"/>
      </colorScale>
    </cfRule>
  </conditionalFormatting>
  <conditionalFormatting sqref="P12">
    <cfRule type="colorScale" priority="984">
      <colorScale>
        <cfvo type="min"/>
        <cfvo type="percentile" val="50"/>
        <cfvo type="max"/>
        <color rgb="FFF8696B"/>
        <color rgb="FFFFEB84"/>
        <color rgb="FF63BE7B"/>
      </colorScale>
    </cfRule>
  </conditionalFormatting>
  <conditionalFormatting sqref="P13">
    <cfRule type="colorScale" priority="983">
      <colorScale>
        <cfvo type="min"/>
        <cfvo type="percentile" val="50"/>
        <cfvo type="max"/>
        <color rgb="FFF8696B"/>
        <color rgb="FFFFEB84"/>
        <color rgb="FF63BE7B"/>
      </colorScale>
    </cfRule>
  </conditionalFormatting>
  <conditionalFormatting sqref="P14">
    <cfRule type="colorScale" priority="982">
      <colorScale>
        <cfvo type="min"/>
        <cfvo type="percentile" val="50"/>
        <cfvo type="max"/>
        <color rgb="FFF8696B"/>
        <color rgb="FFFFEB84"/>
        <color rgb="FF63BE7B"/>
      </colorScale>
    </cfRule>
  </conditionalFormatting>
  <conditionalFormatting sqref="P14">
    <cfRule type="colorScale" priority="981">
      <colorScale>
        <cfvo type="min"/>
        <cfvo type="percentile" val="50"/>
        <cfvo type="max"/>
        <color rgb="FFF8696B"/>
        <color rgb="FFFFEB84"/>
        <color rgb="FF63BE7B"/>
      </colorScale>
    </cfRule>
  </conditionalFormatting>
  <conditionalFormatting sqref="P14">
    <cfRule type="colorScale" priority="980">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3">
    <cfRule type="colorScale" priority="977">
      <colorScale>
        <cfvo type="min"/>
        <cfvo type="percentile" val="50"/>
        <cfvo type="max"/>
        <color rgb="FFF8696B"/>
        <color rgb="FFFFEB84"/>
        <color rgb="FF63BE7B"/>
      </colorScale>
    </cfRule>
  </conditionalFormatting>
  <conditionalFormatting sqref="P12">
    <cfRule type="colorScale" priority="976">
      <colorScale>
        <cfvo type="min"/>
        <cfvo type="percentile" val="50"/>
        <cfvo type="max"/>
        <color rgb="FFF8696B"/>
        <color rgb="FFFFEB84"/>
        <color rgb="FF63BE7B"/>
      </colorScale>
    </cfRule>
  </conditionalFormatting>
  <conditionalFormatting sqref="P13">
    <cfRule type="colorScale" priority="975">
      <colorScale>
        <cfvo type="min"/>
        <cfvo type="percentile" val="50"/>
        <cfvo type="max"/>
        <color rgb="FFF8696B"/>
        <color rgb="FFFFEB84"/>
        <color rgb="FF63BE7B"/>
      </colorScale>
    </cfRule>
  </conditionalFormatting>
  <conditionalFormatting sqref="P14">
    <cfRule type="colorScale" priority="973">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4">
    <cfRule type="colorScale" priority="969">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2">
    <cfRule type="colorScale" priority="966">
      <colorScale>
        <cfvo type="min"/>
        <cfvo type="percentile" val="50"/>
        <cfvo type="max"/>
        <color rgb="FFF8696B"/>
        <color rgb="FFFFEB84"/>
        <color rgb="FF63BE7B"/>
      </colorScale>
    </cfRule>
  </conditionalFormatting>
  <conditionalFormatting sqref="P13">
    <cfRule type="colorScale" priority="964">
      <colorScale>
        <cfvo type="min"/>
        <cfvo type="percentile" val="50"/>
        <cfvo type="max"/>
        <color rgb="FFF8696B"/>
        <color rgb="FFFFEB84"/>
        <color rgb="FF63BE7B"/>
      </colorScale>
    </cfRule>
  </conditionalFormatting>
  <conditionalFormatting sqref="P14">
    <cfRule type="colorScale" priority="963">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3">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3">
    <cfRule type="colorScale" priority="956">
      <colorScale>
        <cfvo type="min"/>
        <cfvo type="percentile" val="50"/>
        <cfvo type="max"/>
        <color rgb="FFF8696B"/>
        <color rgb="FFFFEB84"/>
        <color rgb="FF63BE7B"/>
      </colorScale>
    </cfRule>
  </conditionalFormatting>
  <conditionalFormatting sqref="P13">
    <cfRule type="colorScale" priority="955">
      <colorScale>
        <cfvo type="min"/>
        <cfvo type="percentile" val="50"/>
        <cfvo type="max"/>
        <color rgb="FFF8696B"/>
        <color rgb="FFFFEB84"/>
        <color rgb="FF63BE7B"/>
      </colorScale>
    </cfRule>
  </conditionalFormatting>
  <conditionalFormatting sqref="P14">
    <cfRule type="colorScale" priority="954">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4">
    <cfRule type="colorScale" priority="950">
      <colorScale>
        <cfvo type="min"/>
        <cfvo type="percentile" val="50"/>
        <cfvo type="max"/>
        <color rgb="FFF8696B"/>
        <color rgb="FFFFEB84"/>
        <color rgb="FF63BE7B"/>
      </colorScale>
    </cfRule>
  </conditionalFormatting>
  <conditionalFormatting sqref="P13">
    <cfRule type="colorScale" priority="948">
      <colorScale>
        <cfvo type="min"/>
        <cfvo type="percentile" val="50"/>
        <cfvo type="max"/>
        <color rgb="FFF8696B"/>
        <color rgb="FFFFEB84"/>
        <color rgb="FF63BE7B"/>
      </colorScale>
    </cfRule>
  </conditionalFormatting>
  <conditionalFormatting sqref="P14">
    <cfRule type="colorScale" priority="947">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3">
    <cfRule type="colorScale" priority="942">
      <colorScale>
        <cfvo type="min"/>
        <cfvo type="percentile" val="50"/>
        <cfvo type="max"/>
        <color rgb="FFF8696B"/>
        <color rgb="FFFFEB84"/>
        <color rgb="FF63BE7B"/>
      </colorScale>
    </cfRule>
  </conditionalFormatting>
  <conditionalFormatting sqref="P14">
    <cfRule type="colorScale" priority="941">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1">
      <colorScale>
        <cfvo type="min"/>
        <cfvo type="percentile" val="50"/>
        <cfvo type="max"/>
        <color rgb="FFF8696B"/>
        <color rgb="FFFFEB84"/>
        <color rgb="FF63BE7B"/>
      </colorScale>
    </cfRule>
  </conditionalFormatting>
  <conditionalFormatting sqref="P19">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19">
    <cfRule type="colorScale" priority="928">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2">
      <colorScale>
        <cfvo type="min"/>
        <cfvo type="percentile" val="50"/>
        <cfvo type="max"/>
        <color rgb="FFF8696B"/>
        <color rgb="FFFFEB84"/>
        <color rgb="FF63BE7B"/>
      </colorScale>
    </cfRule>
  </conditionalFormatting>
  <conditionalFormatting sqref="P19">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5">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09">
      <colorScale>
        <cfvo type="min"/>
        <cfvo type="percentile" val="50"/>
        <cfvo type="max"/>
        <color rgb="FFF8696B"/>
        <color rgb="FFFFEB84"/>
        <color rgb="FF63BE7B"/>
      </colorScale>
    </cfRule>
  </conditionalFormatting>
  <conditionalFormatting sqref="P19">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19">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7">
      <colorScale>
        <cfvo type="min"/>
        <cfvo type="percentile" val="50"/>
        <cfvo type="max"/>
        <color rgb="FFF8696B"/>
        <color rgb="FFFFEB84"/>
        <color rgb="FF63BE7B"/>
      </colorScale>
    </cfRule>
  </conditionalFormatting>
  <conditionalFormatting sqref="P19">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19">
    <cfRule type="colorScale" priority="854">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8">
      <colorScale>
        <cfvo type="min"/>
        <cfvo type="percentile" val="50"/>
        <cfvo type="max"/>
        <color rgb="FFF8696B"/>
        <color rgb="FFFFEB84"/>
        <color rgb="FF63BE7B"/>
      </colorScale>
    </cfRule>
  </conditionalFormatting>
  <conditionalFormatting sqref="P19">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1">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5">
      <colorScale>
        <cfvo type="min"/>
        <cfvo type="percentile" val="50"/>
        <cfvo type="max"/>
        <color rgb="FFF8696B"/>
        <color rgb="FFFFEB84"/>
        <color rgb="FF63BE7B"/>
      </colorScale>
    </cfRule>
  </conditionalFormatting>
  <conditionalFormatting sqref="P19">
    <cfRule type="colorScale" priority="834">
      <colorScale>
        <cfvo type="min"/>
        <cfvo type="percentile" val="50"/>
        <cfvo type="max"/>
        <color rgb="FFF8696B"/>
        <color rgb="FFFFEB84"/>
        <color rgb="FF63BE7B"/>
      </colorScale>
    </cfRule>
  </conditionalFormatting>
  <conditionalFormatting sqref="P20">
    <cfRule type="colorScale" priority="832">
      <colorScale>
        <cfvo type="min"/>
        <cfvo type="percentile" val="50"/>
        <cfvo type="max"/>
        <color rgb="FFF8696B"/>
        <color rgb="FFFFEB84"/>
        <color rgb="FF63BE7B"/>
      </colorScale>
    </cfRule>
  </conditionalFormatting>
  <conditionalFormatting sqref="P21">
    <cfRule type="colorScale" priority="833">
      <colorScale>
        <cfvo type="min"/>
        <cfvo type="percentile" val="50"/>
        <cfvo type="max"/>
        <color rgb="FFF8696B"/>
        <color rgb="FFFFEB84"/>
        <color rgb="FF63BE7B"/>
      </colorScale>
    </cfRule>
  </conditionalFormatting>
  <conditionalFormatting sqref="P22">
    <cfRule type="colorScale" priority="829">
      <colorScale>
        <cfvo type="min"/>
        <cfvo type="percentile" val="50"/>
        <cfvo type="max"/>
        <color rgb="FFF8696B"/>
        <color rgb="FFFFEB84"/>
        <color rgb="FF63BE7B"/>
      </colorScale>
    </cfRule>
  </conditionalFormatting>
  <conditionalFormatting sqref="P23">
    <cfRule type="colorScale" priority="827">
      <colorScale>
        <cfvo type="min"/>
        <cfvo type="percentile" val="50"/>
        <cfvo type="max"/>
        <color rgb="FFF8696B"/>
        <color rgb="FFFFEB84"/>
        <color rgb="FF63BE7B"/>
      </colorScale>
    </cfRule>
  </conditionalFormatting>
  <conditionalFormatting sqref="P23">
    <cfRule type="colorScale" priority="826">
      <colorScale>
        <cfvo type="min"/>
        <cfvo type="percentile" val="50"/>
        <cfvo type="max"/>
        <color rgb="FFF8696B"/>
        <color rgb="FFFFEB84"/>
        <color rgb="FF63BE7B"/>
      </colorScale>
    </cfRule>
  </conditionalFormatting>
  <conditionalFormatting sqref="P21">
    <cfRule type="colorScale" priority="825">
      <colorScale>
        <cfvo type="min"/>
        <cfvo type="percentile" val="50"/>
        <cfvo type="max"/>
        <color rgb="FFF8696B"/>
        <color rgb="FFFFEB84"/>
        <color rgb="FF63BE7B"/>
      </colorScale>
    </cfRule>
  </conditionalFormatting>
  <conditionalFormatting sqref="P23">
    <cfRule type="colorScale" priority="824">
      <colorScale>
        <cfvo type="min"/>
        <cfvo type="percentile" val="50"/>
        <cfvo type="max"/>
        <color rgb="FFF8696B"/>
        <color rgb="FFFFEB84"/>
        <color rgb="FF63BE7B"/>
      </colorScale>
    </cfRule>
  </conditionalFormatting>
  <conditionalFormatting sqref="P21">
    <cfRule type="colorScale" priority="822">
      <colorScale>
        <cfvo type="min"/>
        <cfvo type="percentile" val="50"/>
        <cfvo type="max"/>
        <color rgb="FFF8696B"/>
        <color rgb="FFFFEB84"/>
        <color rgb="FF63BE7B"/>
      </colorScale>
    </cfRule>
  </conditionalFormatting>
  <conditionalFormatting sqref="P21">
    <cfRule type="colorScale" priority="821">
      <colorScale>
        <cfvo type="min"/>
        <cfvo type="percentile" val="50"/>
        <cfvo type="max"/>
        <color rgb="FFF8696B"/>
        <color rgb="FFFFEB84"/>
        <color rgb="FF63BE7B"/>
      </colorScale>
    </cfRule>
  </conditionalFormatting>
  <conditionalFormatting sqref="P22">
    <cfRule type="colorScale" priority="820">
      <colorScale>
        <cfvo type="min"/>
        <cfvo type="percentile" val="50"/>
        <cfvo type="max"/>
        <color rgb="FFF8696B"/>
        <color rgb="FFFFEB84"/>
        <color rgb="FF63BE7B"/>
      </colorScale>
    </cfRule>
  </conditionalFormatting>
  <conditionalFormatting sqref="P23">
    <cfRule type="colorScale" priority="818">
      <colorScale>
        <cfvo type="min"/>
        <cfvo type="percentile" val="50"/>
        <cfvo type="max"/>
        <color rgb="FFF8696B"/>
        <color rgb="FFFFEB84"/>
        <color rgb="FF63BE7B"/>
      </colorScale>
    </cfRule>
  </conditionalFormatting>
  <conditionalFormatting sqref="P23">
    <cfRule type="colorScale" priority="817">
      <colorScale>
        <cfvo type="min"/>
        <cfvo type="percentile" val="50"/>
        <cfvo type="max"/>
        <color rgb="FFF8696B"/>
        <color rgb="FFFFEB84"/>
        <color rgb="FF63BE7B"/>
      </colorScale>
    </cfRule>
  </conditionalFormatting>
  <conditionalFormatting sqref="P22">
    <cfRule type="colorScale" priority="816">
      <colorScale>
        <cfvo type="min"/>
        <cfvo type="percentile" val="50"/>
        <cfvo type="max"/>
        <color rgb="FFF8696B"/>
        <color rgb="FFFFEB84"/>
        <color rgb="FF63BE7B"/>
      </colorScale>
    </cfRule>
  </conditionalFormatting>
  <conditionalFormatting sqref="P21">
    <cfRule type="colorScale" priority="814">
      <colorScale>
        <cfvo type="min"/>
        <cfvo type="percentile" val="50"/>
        <cfvo type="max"/>
        <color rgb="FFF8696B"/>
        <color rgb="FFFFEB84"/>
        <color rgb="FF63BE7B"/>
      </colorScale>
    </cfRule>
  </conditionalFormatting>
  <conditionalFormatting sqref="P22">
    <cfRule type="colorScale" priority="813">
      <colorScale>
        <cfvo type="min"/>
        <cfvo type="percentile" val="50"/>
        <cfvo type="max"/>
        <color rgb="FFF8696B"/>
        <color rgb="FFFFEB84"/>
        <color rgb="FF63BE7B"/>
      </colorScale>
    </cfRule>
  </conditionalFormatting>
  <conditionalFormatting sqref="P23">
    <cfRule type="colorScale" priority="811">
      <colorScale>
        <cfvo type="min"/>
        <cfvo type="percentile" val="50"/>
        <cfvo type="max"/>
        <color rgb="FFF8696B"/>
        <color rgb="FFFFEB84"/>
        <color rgb="FF63BE7B"/>
      </colorScale>
    </cfRule>
  </conditionalFormatting>
  <conditionalFormatting sqref="P21">
    <cfRule type="colorScale" priority="808">
      <colorScale>
        <cfvo type="min"/>
        <cfvo type="percentile" val="50"/>
        <cfvo type="max"/>
        <color rgb="FFF8696B"/>
        <color rgb="FFFFEB84"/>
        <color rgb="FF63BE7B"/>
      </colorScale>
    </cfRule>
  </conditionalFormatting>
  <conditionalFormatting sqref="P22">
    <cfRule type="colorScale" priority="807">
      <colorScale>
        <cfvo type="min"/>
        <cfvo type="percentile" val="50"/>
        <cfvo type="max"/>
        <color rgb="FFF8696B"/>
        <color rgb="FFFFEB84"/>
        <color rgb="FF63BE7B"/>
      </colorScale>
    </cfRule>
  </conditionalFormatting>
  <conditionalFormatting sqref="P23">
    <cfRule type="colorScale" priority="805">
      <colorScale>
        <cfvo type="min"/>
        <cfvo type="percentile" val="50"/>
        <cfvo type="max"/>
        <color rgb="FFF8696B"/>
        <color rgb="FFFFEB84"/>
        <color rgb="FF63BE7B"/>
      </colorScale>
    </cfRule>
  </conditionalFormatting>
  <conditionalFormatting sqref="P23">
    <cfRule type="colorScale" priority="804">
      <colorScale>
        <cfvo type="min"/>
        <cfvo type="percentile" val="50"/>
        <cfvo type="max"/>
        <color rgb="FFF8696B"/>
        <color rgb="FFFFEB84"/>
        <color rgb="FF63BE7B"/>
      </colorScale>
    </cfRule>
  </conditionalFormatting>
  <conditionalFormatting sqref="P20">
    <cfRule type="colorScale" priority="803">
      <colorScale>
        <cfvo type="min"/>
        <cfvo type="percentile" val="50"/>
        <cfvo type="max"/>
        <color rgb="FFF8696B"/>
        <color rgb="FFFFEB84"/>
        <color rgb="FF63BE7B"/>
      </colorScale>
    </cfRule>
  </conditionalFormatting>
  <conditionalFormatting sqref="P20">
    <cfRule type="colorScale" priority="800">
      <colorScale>
        <cfvo type="min"/>
        <cfvo type="percentile" val="50"/>
        <cfvo type="max"/>
        <color rgb="FFF8696B"/>
        <color rgb="FFFFEB84"/>
        <color rgb="FF63BE7B"/>
      </colorScale>
    </cfRule>
  </conditionalFormatting>
  <conditionalFormatting sqref="P20">
    <cfRule type="colorScale" priority="799">
      <colorScale>
        <cfvo type="min"/>
        <cfvo type="percentile" val="50"/>
        <cfvo type="max"/>
        <color rgb="FFF8696B"/>
        <color rgb="FFFFEB84"/>
        <color rgb="FF63BE7B"/>
      </colorScale>
    </cfRule>
  </conditionalFormatting>
  <conditionalFormatting sqref="P20">
    <cfRule type="colorScale" priority="798">
      <colorScale>
        <cfvo type="min"/>
        <cfvo type="percentile" val="50"/>
        <cfvo type="max"/>
        <color rgb="FFF8696B"/>
        <color rgb="FFFFEB84"/>
        <color rgb="FF63BE7B"/>
      </colorScale>
    </cfRule>
  </conditionalFormatting>
  <conditionalFormatting sqref="P21">
    <cfRule type="colorScale" priority="797">
      <colorScale>
        <cfvo type="min"/>
        <cfvo type="percentile" val="50"/>
        <cfvo type="max"/>
        <color rgb="FFF8696B"/>
        <color rgb="FFFFEB84"/>
        <color rgb="FF63BE7B"/>
      </colorScale>
    </cfRule>
  </conditionalFormatting>
  <conditionalFormatting sqref="P22">
    <cfRule type="colorScale" priority="796">
      <colorScale>
        <cfvo type="min"/>
        <cfvo type="percentile" val="50"/>
        <cfvo type="max"/>
        <color rgb="FFF8696B"/>
        <color rgb="FFFFEB84"/>
        <color rgb="FF63BE7B"/>
      </colorScale>
    </cfRule>
  </conditionalFormatting>
  <conditionalFormatting sqref="P23">
    <cfRule type="colorScale" priority="792">
      <colorScale>
        <cfvo type="min"/>
        <cfvo type="percentile" val="50"/>
        <cfvo type="max"/>
        <color rgb="FFF8696B"/>
        <color rgb="FFFFEB84"/>
        <color rgb="FF63BE7B"/>
      </colorScale>
    </cfRule>
  </conditionalFormatting>
  <conditionalFormatting sqref="P20">
    <cfRule type="colorScale" priority="791">
      <colorScale>
        <cfvo type="min"/>
        <cfvo type="percentile" val="50"/>
        <cfvo type="max"/>
        <color rgb="FFF8696B"/>
        <color rgb="FFFFEB84"/>
        <color rgb="FF63BE7B"/>
      </colorScale>
    </cfRule>
  </conditionalFormatting>
  <conditionalFormatting sqref="P20">
    <cfRule type="colorScale" priority="790">
      <colorScale>
        <cfvo type="min"/>
        <cfvo type="percentile" val="50"/>
        <cfvo type="max"/>
        <color rgb="FFF8696B"/>
        <color rgb="FFFFEB84"/>
        <color rgb="FF63BE7B"/>
      </colorScale>
    </cfRule>
  </conditionalFormatting>
  <conditionalFormatting sqref="P20">
    <cfRule type="colorScale" priority="789">
      <colorScale>
        <cfvo type="min"/>
        <cfvo type="percentile" val="50"/>
        <cfvo type="max"/>
        <color rgb="FFF8696B"/>
        <color rgb="FFFFEB84"/>
        <color rgb="FF63BE7B"/>
      </colorScale>
    </cfRule>
  </conditionalFormatting>
  <conditionalFormatting sqref="P22">
    <cfRule type="colorScale" priority="788">
      <colorScale>
        <cfvo type="min"/>
        <cfvo type="percentile" val="50"/>
        <cfvo type="max"/>
        <color rgb="FFF8696B"/>
        <color rgb="FFFFEB84"/>
        <color rgb="FF63BE7B"/>
      </colorScale>
    </cfRule>
  </conditionalFormatting>
  <conditionalFormatting sqref="P21">
    <cfRule type="colorScale" priority="787">
      <colorScale>
        <cfvo type="min"/>
        <cfvo type="percentile" val="50"/>
        <cfvo type="max"/>
        <color rgb="FFF8696B"/>
        <color rgb="FFFFEB84"/>
        <color rgb="FF63BE7B"/>
      </colorScale>
    </cfRule>
  </conditionalFormatting>
  <conditionalFormatting sqref="P22">
    <cfRule type="colorScale" priority="786">
      <colorScale>
        <cfvo type="min"/>
        <cfvo type="percentile" val="50"/>
        <cfvo type="max"/>
        <color rgb="FFF8696B"/>
        <color rgb="FFFFEB84"/>
        <color rgb="FF63BE7B"/>
      </colorScale>
    </cfRule>
  </conditionalFormatting>
  <conditionalFormatting sqref="P22">
    <cfRule type="colorScale" priority="785">
      <colorScale>
        <cfvo type="min"/>
        <cfvo type="percentile" val="50"/>
        <cfvo type="max"/>
        <color rgb="FFF8696B"/>
        <color rgb="FFFFEB84"/>
        <color rgb="FF63BE7B"/>
      </colorScale>
    </cfRule>
  </conditionalFormatting>
  <conditionalFormatting sqref="P23">
    <cfRule type="colorScale" priority="783">
      <colorScale>
        <cfvo type="min"/>
        <cfvo type="percentile" val="50"/>
        <cfvo type="max"/>
        <color rgb="FFF8696B"/>
        <color rgb="FFFFEB84"/>
        <color rgb="FF63BE7B"/>
      </colorScale>
    </cfRule>
  </conditionalFormatting>
  <conditionalFormatting sqref="P21">
    <cfRule type="colorScale" priority="782">
      <colorScale>
        <cfvo type="min"/>
        <cfvo type="percentile" val="50"/>
        <cfvo type="max"/>
        <color rgb="FFF8696B"/>
        <color rgb="FFFFEB84"/>
        <color rgb="FF63BE7B"/>
      </colorScale>
    </cfRule>
  </conditionalFormatting>
  <conditionalFormatting sqref="P23">
    <cfRule type="colorScale" priority="781">
      <colorScale>
        <cfvo type="min"/>
        <cfvo type="percentile" val="50"/>
        <cfvo type="max"/>
        <color rgb="FFF8696B"/>
        <color rgb="FFFFEB84"/>
        <color rgb="FF63BE7B"/>
      </colorScale>
    </cfRule>
  </conditionalFormatting>
  <conditionalFormatting sqref="P22">
    <cfRule type="colorScale" priority="780">
      <colorScale>
        <cfvo type="min"/>
        <cfvo type="percentile" val="50"/>
        <cfvo type="max"/>
        <color rgb="FFF8696B"/>
        <color rgb="FFFFEB84"/>
        <color rgb="FF63BE7B"/>
      </colorScale>
    </cfRule>
  </conditionalFormatting>
  <conditionalFormatting sqref="P23">
    <cfRule type="colorScale" priority="778">
      <colorScale>
        <cfvo type="min"/>
        <cfvo type="percentile" val="50"/>
        <cfvo type="max"/>
        <color rgb="FFF8696B"/>
        <color rgb="FFFFEB84"/>
        <color rgb="FF63BE7B"/>
      </colorScale>
    </cfRule>
  </conditionalFormatting>
  <conditionalFormatting sqref="P22">
    <cfRule type="colorScale" priority="777">
      <colorScale>
        <cfvo type="min"/>
        <cfvo type="percentile" val="50"/>
        <cfvo type="max"/>
        <color rgb="FFF8696B"/>
        <color rgb="FFFFEB84"/>
        <color rgb="FF63BE7B"/>
      </colorScale>
    </cfRule>
  </conditionalFormatting>
  <conditionalFormatting sqref="P20">
    <cfRule type="colorScale" priority="776">
      <colorScale>
        <cfvo type="min"/>
        <cfvo type="percentile" val="50"/>
        <cfvo type="max"/>
        <color rgb="FFF8696B"/>
        <color rgb="FFFFEB84"/>
        <color rgb="FF63BE7B"/>
      </colorScale>
    </cfRule>
  </conditionalFormatting>
  <conditionalFormatting sqref="P21">
    <cfRule type="colorScale" priority="775">
      <colorScale>
        <cfvo type="min"/>
        <cfvo type="percentile" val="50"/>
        <cfvo type="max"/>
        <color rgb="FFF8696B"/>
        <color rgb="FFFFEB84"/>
        <color rgb="FF63BE7B"/>
      </colorScale>
    </cfRule>
  </conditionalFormatting>
  <conditionalFormatting sqref="P22">
    <cfRule type="colorScale" priority="774">
      <colorScale>
        <cfvo type="min"/>
        <cfvo type="percentile" val="50"/>
        <cfvo type="max"/>
        <color rgb="FFF8696B"/>
        <color rgb="FFFFEB84"/>
        <color rgb="FF63BE7B"/>
      </colorScale>
    </cfRule>
  </conditionalFormatting>
  <conditionalFormatting sqref="P22">
    <cfRule type="colorScale" priority="773">
      <colorScale>
        <cfvo type="min"/>
        <cfvo type="percentile" val="50"/>
        <cfvo type="max"/>
        <color rgb="FFF8696B"/>
        <color rgb="FFFFEB84"/>
        <color rgb="FF63BE7B"/>
      </colorScale>
    </cfRule>
  </conditionalFormatting>
  <conditionalFormatting sqref="P22">
    <cfRule type="colorScale" priority="772">
      <colorScale>
        <cfvo type="min"/>
        <cfvo type="percentile" val="50"/>
        <cfvo type="max"/>
        <color rgb="FFF8696B"/>
        <color rgb="FFFFEB84"/>
        <color rgb="FF63BE7B"/>
      </colorScale>
    </cfRule>
  </conditionalFormatting>
  <conditionalFormatting sqref="P23">
    <cfRule type="colorScale" priority="770">
      <colorScale>
        <cfvo type="min"/>
        <cfvo type="percentile" val="50"/>
        <cfvo type="max"/>
        <color rgb="FFF8696B"/>
        <color rgb="FFFFEB84"/>
        <color rgb="FF63BE7B"/>
      </colorScale>
    </cfRule>
  </conditionalFormatting>
  <conditionalFormatting sqref="P21">
    <cfRule type="colorScale" priority="769">
      <colorScale>
        <cfvo type="min"/>
        <cfvo type="percentile" val="50"/>
        <cfvo type="max"/>
        <color rgb="FFF8696B"/>
        <color rgb="FFFFEB84"/>
        <color rgb="FF63BE7B"/>
      </colorScale>
    </cfRule>
  </conditionalFormatting>
  <conditionalFormatting sqref="P20">
    <cfRule type="colorScale" priority="768">
      <colorScale>
        <cfvo type="min"/>
        <cfvo type="percentile" val="50"/>
        <cfvo type="max"/>
        <color rgb="FFF8696B"/>
        <color rgb="FFFFEB84"/>
        <color rgb="FF63BE7B"/>
      </colorScale>
    </cfRule>
  </conditionalFormatting>
  <conditionalFormatting sqref="P21">
    <cfRule type="colorScale" priority="767">
      <colorScale>
        <cfvo type="min"/>
        <cfvo type="percentile" val="50"/>
        <cfvo type="max"/>
        <color rgb="FFF8696B"/>
        <color rgb="FFFFEB84"/>
        <color rgb="FF63BE7B"/>
      </colorScale>
    </cfRule>
  </conditionalFormatting>
  <conditionalFormatting sqref="P22">
    <cfRule type="colorScale" priority="765">
      <colorScale>
        <cfvo type="min"/>
        <cfvo type="percentile" val="50"/>
        <cfvo type="max"/>
        <color rgb="FFF8696B"/>
        <color rgb="FFFFEB84"/>
        <color rgb="FF63BE7B"/>
      </colorScale>
    </cfRule>
  </conditionalFormatting>
  <conditionalFormatting sqref="P23">
    <cfRule type="colorScale" priority="762">
      <colorScale>
        <cfvo type="min"/>
        <cfvo type="percentile" val="50"/>
        <cfvo type="max"/>
        <color rgb="FFF8696B"/>
        <color rgb="FFFFEB84"/>
        <color rgb="FF63BE7B"/>
      </colorScale>
    </cfRule>
  </conditionalFormatting>
  <conditionalFormatting sqref="P22">
    <cfRule type="colorScale" priority="761">
      <colorScale>
        <cfvo type="min"/>
        <cfvo type="percentile" val="50"/>
        <cfvo type="max"/>
        <color rgb="FFF8696B"/>
        <color rgb="FFFFEB84"/>
        <color rgb="FF63BE7B"/>
      </colorScale>
    </cfRule>
  </conditionalFormatting>
  <conditionalFormatting sqref="P23">
    <cfRule type="colorScale" priority="759">
      <colorScale>
        <cfvo type="min"/>
        <cfvo type="percentile" val="50"/>
        <cfvo type="max"/>
        <color rgb="FFF8696B"/>
        <color rgb="FFFFEB84"/>
        <color rgb="FF63BE7B"/>
      </colorScale>
    </cfRule>
  </conditionalFormatting>
  <conditionalFormatting sqref="P20">
    <cfRule type="colorScale" priority="758">
      <colorScale>
        <cfvo type="min"/>
        <cfvo type="percentile" val="50"/>
        <cfvo type="max"/>
        <color rgb="FFF8696B"/>
        <color rgb="FFFFEB84"/>
        <color rgb="FF63BE7B"/>
      </colorScale>
    </cfRule>
  </conditionalFormatting>
  <conditionalFormatting sqref="P21">
    <cfRule type="colorScale" priority="756">
      <colorScale>
        <cfvo type="min"/>
        <cfvo type="percentile" val="50"/>
        <cfvo type="max"/>
        <color rgb="FFF8696B"/>
        <color rgb="FFFFEB84"/>
        <color rgb="FF63BE7B"/>
      </colorScale>
    </cfRule>
  </conditionalFormatting>
  <conditionalFormatting sqref="P22">
    <cfRule type="colorScale" priority="755">
      <colorScale>
        <cfvo type="min"/>
        <cfvo type="percentile" val="50"/>
        <cfvo type="max"/>
        <color rgb="FFF8696B"/>
        <color rgb="FFFFEB84"/>
        <color rgb="FF63BE7B"/>
      </colorScale>
    </cfRule>
  </conditionalFormatting>
  <conditionalFormatting sqref="P23">
    <cfRule type="colorScale" priority="753">
      <colorScale>
        <cfvo type="min"/>
        <cfvo type="percentile" val="50"/>
        <cfvo type="max"/>
        <color rgb="FFF8696B"/>
        <color rgb="FFFFEB84"/>
        <color rgb="FF63BE7B"/>
      </colorScale>
    </cfRule>
  </conditionalFormatting>
  <conditionalFormatting sqref="P23">
    <cfRule type="colorScale" priority="752">
      <colorScale>
        <cfvo type="min"/>
        <cfvo type="percentile" val="50"/>
        <cfvo type="max"/>
        <color rgb="FFF8696B"/>
        <color rgb="FFFFEB84"/>
        <color rgb="FF63BE7B"/>
      </colorScale>
    </cfRule>
  </conditionalFormatting>
  <conditionalFormatting sqref="P21">
    <cfRule type="colorScale" priority="751">
      <colorScale>
        <cfvo type="min"/>
        <cfvo type="percentile" val="50"/>
        <cfvo type="max"/>
        <color rgb="FFF8696B"/>
        <color rgb="FFFFEB84"/>
        <color rgb="FF63BE7B"/>
      </colorScale>
    </cfRule>
  </conditionalFormatting>
  <conditionalFormatting sqref="P23">
    <cfRule type="colorScale" priority="750">
      <colorScale>
        <cfvo type="min"/>
        <cfvo type="percentile" val="50"/>
        <cfvo type="max"/>
        <color rgb="FFF8696B"/>
        <color rgb="FFFFEB84"/>
        <color rgb="FF63BE7B"/>
      </colorScale>
    </cfRule>
  </conditionalFormatting>
  <conditionalFormatting sqref="P21">
    <cfRule type="colorScale" priority="748">
      <colorScale>
        <cfvo type="min"/>
        <cfvo type="percentile" val="50"/>
        <cfvo type="max"/>
        <color rgb="FFF8696B"/>
        <color rgb="FFFFEB84"/>
        <color rgb="FF63BE7B"/>
      </colorScale>
    </cfRule>
  </conditionalFormatting>
  <conditionalFormatting sqref="P21">
    <cfRule type="colorScale" priority="747">
      <colorScale>
        <cfvo type="min"/>
        <cfvo type="percentile" val="50"/>
        <cfvo type="max"/>
        <color rgb="FFF8696B"/>
        <color rgb="FFFFEB84"/>
        <color rgb="FF63BE7B"/>
      </colorScale>
    </cfRule>
  </conditionalFormatting>
  <conditionalFormatting sqref="P22">
    <cfRule type="colorScale" priority="746">
      <colorScale>
        <cfvo type="min"/>
        <cfvo type="percentile" val="50"/>
        <cfvo type="max"/>
        <color rgb="FFF8696B"/>
        <color rgb="FFFFEB84"/>
        <color rgb="FF63BE7B"/>
      </colorScale>
    </cfRule>
  </conditionalFormatting>
  <conditionalFormatting sqref="P23">
    <cfRule type="colorScale" priority="744">
      <colorScale>
        <cfvo type="min"/>
        <cfvo type="percentile" val="50"/>
        <cfvo type="max"/>
        <color rgb="FFF8696B"/>
        <color rgb="FFFFEB84"/>
        <color rgb="FF63BE7B"/>
      </colorScale>
    </cfRule>
  </conditionalFormatting>
  <conditionalFormatting sqref="P23">
    <cfRule type="colorScale" priority="743">
      <colorScale>
        <cfvo type="min"/>
        <cfvo type="percentile" val="50"/>
        <cfvo type="max"/>
        <color rgb="FFF8696B"/>
        <color rgb="FFFFEB84"/>
        <color rgb="FF63BE7B"/>
      </colorScale>
    </cfRule>
  </conditionalFormatting>
  <conditionalFormatting sqref="P22">
    <cfRule type="colorScale" priority="742">
      <colorScale>
        <cfvo type="min"/>
        <cfvo type="percentile" val="50"/>
        <cfvo type="max"/>
        <color rgb="FFF8696B"/>
        <color rgb="FFFFEB84"/>
        <color rgb="FF63BE7B"/>
      </colorScale>
    </cfRule>
  </conditionalFormatting>
  <conditionalFormatting sqref="P21">
    <cfRule type="colorScale" priority="740">
      <colorScale>
        <cfvo type="min"/>
        <cfvo type="percentile" val="50"/>
        <cfvo type="max"/>
        <color rgb="FFF8696B"/>
        <color rgb="FFFFEB84"/>
        <color rgb="FF63BE7B"/>
      </colorScale>
    </cfRule>
  </conditionalFormatting>
  <conditionalFormatting sqref="P22">
    <cfRule type="colorScale" priority="739">
      <colorScale>
        <cfvo type="min"/>
        <cfvo type="percentile" val="50"/>
        <cfvo type="max"/>
        <color rgb="FFF8696B"/>
        <color rgb="FFFFEB84"/>
        <color rgb="FF63BE7B"/>
      </colorScale>
    </cfRule>
  </conditionalFormatting>
  <conditionalFormatting sqref="P23">
    <cfRule type="colorScale" priority="737">
      <colorScale>
        <cfvo type="min"/>
        <cfvo type="percentile" val="50"/>
        <cfvo type="max"/>
        <color rgb="FFF8696B"/>
        <color rgb="FFFFEB84"/>
        <color rgb="FF63BE7B"/>
      </colorScale>
    </cfRule>
  </conditionalFormatting>
  <conditionalFormatting sqref="P21">
    <cfRule type="colorScale" priority="734">
      <colorScale>
        <cfvo type="min"/>
        <cfvo type="percentile" val="50"/>
        <cfvo type="max"/>
        <color rgb="FFF8696B"/>
        <color rgb="FFFFEB84"/>
        <color rgb="FF63BE7B"/>
      </colorScale>
    </cfRule>
  </conditionalFormatting>
  <conditionalFormatting sqref="P22">
    <cfRule type="colorScale" priority="733">
      <colorScale>
        <cfvo type="min"/>
        <cfvo type="percentile" val="50"/>
        <cfvo type="max"/>
        <color rgb="FFF8696B"/>
        <color rgb="FFFFEB84"/>
        <color rgb="FF63BE7B"/>
      </colorScale>
    </cfRule>
  </conditionalFormatting>
  <conditionalFormatting sqref="P23">
    <cfRule type="colorScale" priority="731">
      <colorScale>
        <cfvo type="min"/>
        <cfvo type="percentile" val="50"/>
        <cfvo type="max"/>
        <color rgb="FFF8696B"/>
        <color rgb="FFFFEB84"/>
        <color rgb="FF63BE7B"/>
      </colorScale>
    </cfRule>
  </conditionalFormatting>
  <conditionalFormatting sqref="P23">
    <cfRule type="colorScale" priority="730">
      <colorScale>
        <cfvo type="min"/>
        <cfvo type="percentile" val="50"/>
        <cfvo type="max"/>
        <color rgb="FFF8696B"/>
        <color rgb="FFFFEB84"/>
        <color rgb="FF63BE7B"/>
      </colorScale>
    </cfRule>
  </conditionalFormatting>
  <conditionalFormatting sqref="P24">
    <cfRule type="colorScale" priority="728">
      <colorScale>
        <cfvo type="min"/>
        <cfvo type="percentile" val="50"/>
        <cfvo type="max"/>
        <color rgb="FFF8696B"/>
        <color rgb="FFFFEB84"/>
        <color rgb="FF63BE7B"/>
      </colorScale>
    </cfRule>
  </conditionalFormatting>
  <conditionalFormatting sqref="P25">
    <cfRule type="colorScale" priority="729">
      <colorScale>
        <cfvo type="min"/>
        <cfvo type="percentile" val="50"/>
        <cfvo type="max"/>
        <color rgb="FFF8696B"/>
        <color rgb="FFFFEB84"/>
        <color rgb="FF63BE7B"/>
      </colorScale>
    </cfRule>
  </conditionalFormatting>
  <conditionalFormatting sqref="P26">
    <cfRule type="colorScale" priority="725">
      <colorScale>
        <cfvo type="min"/>
        <cfvo type="percentile" val="50"/>
        <cfvo type="max"/>
        <color rgb="FFF8696B"/>
        <color rgb="FFFFEB84"/>
        <color rgb="FF63BE7B"/>
      </colorScale>
    </cfRule>
  </conditionalFormatting>
  <conditionalFormatting sqref="P27">
    <cfRule type="colorScale" priority="723">
      <colorScale>
        <cfvo type="min"/>
        <cfvo type="percentile" val="50"/>
        <cfvo type="max"/>
        <color rgb="FFF8696B"/>
        <color rgb="FFFFEB84"/>
        <color rgb="FF63BE7B"/>
      </colorScale>
    </cfRule>
  </conditionalFormatting>
  <conditionalFormatting sqref="P27">
    <cfRule type="colorScale" priority="722">
      <colorScale>
        <cfvo type="min"/>
        <cfvo type="percentile" val="50"/>
        <cfvo type="max"/>
        <color rgb="FFF8696B"/>
        <color rgb="FFFFEB84"/>
        <color rgb="FF63BE7B"/>
      </colorScale>
    </cfRule>
  </conditionalFormatting>
  <conditionalFormatting sqref="P25">
    <cfRule type="colorScale" priority="721">
      <colorScale>
        <cfvo type="min"/>
        <cfvo type="percentile" val="50"/>
        <cfvo type="max"/>
        <color rgb="FFF8696B"/>
        <color rgb="FFFFEB84"/>
        <color rgb="FF63BE7B"/>
      </colorScale>
    </cfRule>
  </conditionalFormatting>
  <conditionalFormatting sqref="P27">
    <cfRule type="colorScale" priority="720">
      <colorScale>
        <cfvo type="min"/>
        <cfvo type="percentile" val="50"/>
        <cfvo type="max"/>
        <color rgb="FFF8696B"/>
        <color rgb="FFFFEB84"/>
        <color rgb="FF63BE7B"/>
      </colorScale>
    </cfRule>
  </conditionalFormatting>
  <conditionalFormatting sqref="P25">
    <cfRule type="colorScale" priority="718">
      <colorScale>
        <cfvo type="min"/>
        <cfvo type="percentile" val="50"/>
        <cfvo type="max"/>
        <color rgb="FFF8696B"/>
        <color rgb="FFFFEB84"/>
        <color rgb="FF63BE7B"/>
      </colorScale>
    </cfRule>
  </conditionalFormatting>
  <conditionalFormatting sqref="P25">
    <cfRule type="colorScale" priority="717">
      <colorScale>
        <cfvo type="min"/>
        <cfvo type="percentile" val="50"/>
        <cfvo type="max"/>
        <color rgb="FFF8696B"/>
        <color rgb="FFFFEB84"/>
        <color rgb="FF63BE7B"/>
      </colorScale>
    </cfRule>
  </conditionalFormatting>
  <conditionalFormatting sqref="P26">
    <cfRule type="colorScale" priority="716">
      <colorScale>
        <cfvo type="min"/>
        <cfvo type="percentile" val="50"/>
        <cfvo type="max"/>
        <color rgb="FFF8696B"/>
        <color rgb="FFFFEB84"/>
        <color rgb="FF63BE7B"/>
      </colorScale>
    </cfRule>
  </conditionalFormatting>
  <conditionalFormatting sqref="P27">
    <cfRule type="colorScale" priority="714">
      <colorScale>
        <cfvo type="min"/>
        <cfvo type="percentile" val="50"/>
        <cfvo type="max"/>
        <color rgb="FFF8696B"/>
        <color rgb="FFFFEB84"/>
        <color rgb="FF63BE7B"/>
      </colorScale>
    </cfRule>
  </conditionalFormatting>
  <conditionalFormatting sqref="P27">
    <cfRule type="colorScale" priority="713">
      <colorScale>
        <cfvo type="min"/>
        <cfvo type="percentile" val="50"/>
        <cfvo type="max"/>
        <color rgb="FFF8696B"/>
        <color rgb="FFFFEB84"/>
        <color rgb="FF63BE7B"/>
      </colorScale>
    </cfRule>
  </conditionalFormatting>
  <conditionalFormatting sqref="P26">
    <cfRule type="colorScale" priority="712">
      <colorScale>
        <cfvo type="min"/>
        <cfvo type="percentile" val="50"/>
        <cfvo type="max"/>
        <color rgb="FFF8696B"/>
        <color rgb="FFFFEB84"/>
        <color rgb="FF63BE7B"/>
      </colorScale>
    </cfRule>
  </conditionalFormatting>
  <conditionalFormatting sqref="P25">
    <cfRule type="colorScale" priority="710">
      <colorScale>
        <cfvo type="min"/>
        <cfvo type="percentile" val="50"/>
        <cfvo type="max"/>
        <color rgb="FFF8696B"/>
        <color rgb="FFFFEB84"/>
        <color rgb="FF63BE7B"/>
      </colorScale>
    </cfRule>
  </conditionalFormatting>
  <conditionalFormatting sqref="P26">
    <cfRule type="colorScale" priority="709">
      <colorScale>
        <cfvo type="min"/>
        <cfvo type="percentile" val="50"/>
        <cfvo type="max"/>
        <color rgb="FFF8696B"/>
        <color rgb="FFFFEB84"/>
        <color rgb="FF63BE7B"/>
      </colorScale>
    </cfRule>
  </conditionalFormatting>
  <conditionalFormatting sqref="P27">
    <cfRule type="colorScale" priority="707">
      <colorScale>
        <cfvo type="min"/>
        <cfvo type="percentile" val="50"/>
        <cfvo type="max"/>
        <color rgb="FFF8696B"/>
        <color rgb="FFFFEB84"/>
        <color rgb="FF63BE7B"/>
      </colorScale>
    </cfRule>
  </conditionalFormatting>
  <conditionalFormatting sqref="P25">
    <cfRule type="colorScale" priority="704">
      <colorScale>
        <cfvo type="min"/>
        <cfvo type="percentile" val="50"/>
        <cfvo type="max"/>
        <color rgb="FFF8696B"/>
        <color rgb="FFFFEB84"/>
        <color rgb="FF63BE7B"/>
      </colorScale>
    </cfRule>
  </conditionalFormatting>
  <conditionalFormatting sqref="P26">
    <cfRule type="colorScale" priority="703">
      <colorScale>
        <cfvo type="min"/>
        <cfvo type="percentile" val="50"/>
        <cfvo type="max"/>
        <color rgb="FFF8696B"/>
        <color rgb="FFFFEB84"/>
        <color rgb="FF63BE7B"/>
      </colorScale>
    </cfRule>
  </conditionalFormatting>
  <conditionalFormatting sqref="P27">
    <cfRule type="colorScale" priority="701">
      <colorScale>
        <cfvo type="min"/>
        <cfvo type="percentile" val="50"/>
        <cfvo type="max"/>
        <color rgb="FFF8696B"/>
        <color rgb="FFFFEB84"/>
        <color rgb="FF63BE7B"/>
      </colorScale>
    </cfRule>
  </conditionalFormatting>
  <conditionalFormatting sqref="P27">
    <cfRule type="colorScale" priority="700">
      <colorScale>
        <cfvo type="min"/>
        <cfvo type="percentile" val="50"/>
        <cfvo type="max"/>
        <color rgb="FFF8696B"/>
        <color rgb="FFFFEB84"/>
        <color rgb="FF63BE7B"/>
      </colorScale>
    </cfRule>
  </conditionalFormatting>
  <conditionalFormatting sqref="P24">
    <cfRule type="colorScale" priority="699">
      <colorScale>
        <cfvo type="min"/>
        <cfvo type="percentile" val="50"/>
        <cfvo type="max"/>
        <color rgb="FFF8696B"/>
        <color rgb="FFFFEB84"/>
        <color rgb="FF63BE7B"/>
      </colorScale>
    </cfRule>
  </conditionalFormatting>
  <conditionalFormatting sqref="P24">
    <cfRule type="colorScale" priority="696">
      <colorScale>
        <cfvo type="min"/>
        <cfvo type="percentile" val="50"/>
        <cfvo type="max"/>
        <color rgb="FFF8696B"/>
        <color rgb="FFFFEB84"/>
        <color rgb="FF63BE7B"/>
      </colorScale>
    </cfRule>
  </conditionalFormatting>
  <conditionalFormatting sqref="P24">
    <cfRule type="colorScale" priority="695">
      <colorScale>
        <cfvo type="min"/>
        <cfvo type="percentile" val="50"/>
        <cfvo type="max"/>
        <color rgb="FFF8696B"/>
        <color rgb="FFFFEB84"/>
        <color rgb="FF63BE7B"/>
      </colorScale>
    </cfRule>
  </conditionalFormatting>
  <conditionalFormatting sqref="P24">
    <cfRule type="colorScale" priority="694">
      <colorScale>
        <cfvo type="min"/>
        <cfvo type="percentile" val="50"/>
        <cfvo type="max"/>
        <color rgb="FFF8696B"/>
        <color rgb="FFFFEB84"/>
        <color rgb="FF63BE7B"/>
      </colorScale>
    </cfRule>
  </conditionalFormatting>
  <conditionalFormatting sqref="P25">
    <cfRule type="colorScale" priority="693">
      <colorScale>
        <cfvo type="min"/>
        <cfvo type="percentile" val="50"/>
        <cfvo type="max"/>
        <color rgb="FFF8696B"/>
        <color rgb="FFFFEB84"/>
        <color rgb="FF63BE7B"/>
      </colorScale>
    </cfRule>
  </conditionalFormatting>
  <conditionalFormatting sqref="P26">
    <cfRule type="colorScale" priority="692">
      <colorScale>
        <cfvo type="min"/>
        <cfvo type="percentile" val="50"/>
        <cfvo type="max"/>
        <color rgb="FFF8696B"/>
        <color rgb="FFFFEB84"/>
        <color rgb="FF63BE7B"/>
      </colorScale>
    </cfRule>
  </conditionalFormatting>
  <conditionalFormatting sqref="P27">
    <cfRule type="colorScale" priority="688">
      <colorScale>
        <cfvo type="min"/>
        <cfvo type="percentile" val="50"/>
        <cfvo type="max"/>
        <color rgb="FFF8696B"/>
        <color rgb="FFFFEB84"/>
        <color rgb="FF63BE7B"/>
      </colorScale>
    </cfRule>
  </conditionalFormatting>
  <conditionalFormatting sqref="P24">
    <cfRule type="colorScale" priority="687">
      <colorScale>
        <cfvo type="min"/>
        <cfvo type="percentile" val="50"/>
        <cfvo type="max"/>
        <color rgb="FFF8696B"/>
        <color rgb="FFFFEB84"/>
        <color rgb="FF63BE7B"/>
      </colorScale>
    </cfRule>
  </conditionalFormatting>
  <conditionalFormatting sqref="P24">
    <cfRule type="colorScale" priority="686">
      <colorScale>
        <cfvo type="min"/>
        <cfvo type="percentile" val="50"/>
        <cfvo type="max"/>
        <color rgb="FFF8696B"/>
        <color rgb="FFFFEB84"/>
        <color rgb="FF63BE7B"/>
      </colorScale>
    </cfRule>
  </conditionalFormatting>
  <conditionalFormatting sqref="P24">
    <cfRule type="colorScale" priority="685">
      <colorScale>
        <cfvo type="min"/>
        <cfvo type="percentile" val="50"/>
        <cfvo type="max"/>
        <color rgb="FFF8696B"/>
        <color rgb="FFFFEB84"/>
        <color rgb="FF63BE7B"/>
      </colorScale>
    </cfRule>
  </conditionalFormatting>
  <conditionalFormatting sqref="P26">
    <cfRule type="colorScale" priority="684">
      <colorScale>
        <cfvo type="min"/>
        <cfvo type="percentile" val="50"/>
        <cfvo type="max"/>
        <color rgb="FFF8696B"/>
        <color rgb="FFFFEB84"/>
        <color rgb="FF63BE7B"/>
      </colorScale>
    </cfRule>
  </conditionalFormatting>
  <conditionalFormatting sqref="P25">
    <cfRule type="colorScale" priority="683">
      <colorScale>
        <cfvo type="min"/>
        <cfvo type="percentile" val="50"/>
        <cfvo type="max"/>
        <color rgb="FFF8696B"/>
        <color rgb="FFFFEB84"/>
        <color rgb="FF63BE7B"/>
      </colorScale>
    </cfRule>
  </conditionalFormatting>
  <conditionalFormatting sqref="P26">
    <cfRule type="colorScale" priority="682">
      <colorScale>
        <cfvo type="min"/>
        <cfvo type="percentile" val="50"/>
        <cfvo type="max"/>
        <color rgb="FFF8696B"/>
        <color rgb="FFFFEB84"/>
        <color rgb="FF63BE7B"/>
      </colorScale>
    </cfRule>
  </conditionalFormatting>
  <conditionalFormatting sqref="P26">
    <cfRule type="colorScale" priority="681">
      <colorScale>
        <cfvo type="min"/>
        <cfvo type="percentile" val="50"/>
        <cfvo type="max"/>
        <color rgb="FFF8696B"/>
        <color rgb="FFFFEB84"/>
        <color rgb="FF63BE7B"/>
      </colorScale>
    </cfRule>
  </conditionalFormatting>
  <conditionalFormatting sqref="P27">
    <cfRule type="colorScale" priority="679">
      <colorScale>
        <cfvo type="min"/>
        <cfvo type="percentile" val="50"/>
        <cfvo type="max"/>
        <color rgb="FFF8696B"/>
        <color rgb="FFFFEB84"/>
        <color rgb="FF63BE7B"/>
      </colorScale>
    </cfRule>
  </conditionalFormatting>
  <conditionalFormatting sqref="P25">
    <cfRule type="colorScale" priority="678">
      <colorScale>
        <cfvo type="min"/>
        <cfvo type="percentile" val="50"/>
        <cfvo type="max"/>
        <color rgb="FFF8696B"/>
        <color rgb="FFFFEB84"/>
        <color rgb="FF63BE7B"/>
      </colorScale>
    </cfRule>
  </conditionalFormatting>
  <conditionalFormatting sqref="P27">
    <cfRule type="colorScale" priority="677">
      <colorScale>
        <cfvo type="min"/>
        <cfvo type="percentile" val="50"/>
        <cfvo type="max"/>
        <color rgb="FFF8696B"/>
        <color rgb="FFFFEB84"/>
        <color rgb="FF63BE7B"/>
      </colorScale>
    </cfRule>
  </conditionalFormatting>
  <conditionalFormatting sqref="P26">
    <cfRule type="colorScale" priority="676">
      <colorScale>
        <cfvo type="min"/>
        <cfvo type="percentile" val="50"/>
        <cfvo type="max"/>
        <color rgb="FFF8696B"/>
        <color rgb="FFFFEB84"/>
        <color rgb="FF63BE7B"/>
      </colorScale>
    </cfRule>
  </conditionalFormatting>
  <conditionalFormatting sqref="P27">
    <cfRule type="colorScale" priority="674">
      <colorScale>
        <cfvo type="min"/>
        <cfvo type="percentile" val="50"/>
        <cfvo type="max"/>
        <color rgb="FFF8696B"/>
        <color rgb="FFFFEB84"/>
        <color rgb="FF63BE7B"/>
      </colorScale>
    </cfRule>
  </conditionalFormatting>
  <conditionalFormatting sqref="P26">
    <cfRule type="colorScale" priority="673">
      <colorScale>
        <cfvo type="min"/>
        <cfvo type="percentile" val="50"/>
        <cfvo type="max"/>
        <color rgb="FFF8696B"/>
        <color rgb="FFFFEB84"/>
        <color rgb="FF63BE7B"/>
      </colorScale>
    </cfRule>
  </conditionalFormatting>
  <conditionalFormatting sqref="P24">
    <cfRule type="colorScale" priority="672">
      <colorScale>
        <cfvo type="min"/>
        <cfvo type="percentile" val="50"/>
        <cfvo type="max"/>
        <color rgb="FFF8696B"/>
        <color rgb="FFFFEB84"/>
        <color rgb="FF63BE7B"/>
      </colorScale>
    </cfRule>
  </conditionalFormatting>
  <conditionalFormatting sqref="P25">
    <cfRule type="colorScale" priority="671">
      <colorScale>
        <cfvo type="min"/>
        <cfvo type="percentile" val="50"/>
        <cfvo type="max"/>
        <color rgb="FFF8696B"/>
        <color rgb="FFFFEB84"/>
        <color rgb="FF63BE7B"/>
      </colorScale>
    </cfRule>
  </conditionalFormatting>
  <conditionalFormatting sqref="P26">
    <cfRule type="colorScale" priority="670">
      <colorScale>
        <cfvo type="min"/>
        <cfvo type="percentile" val="50"/>
        <cfvo type="max"/>
        <color rgb="FFF8696B"/>
        <color rgb="FFFFEB84"/>
        <color rgb="FF63BE7B"/>
      </colorScale>
    </cfRule>
  </conditionalFormatting>
  <conditionalFormatting sqref="P26">
    <cfRule type="colorScale" priority="669">
      <colorScale>
        <cfvo type="min"/>
        <cfvo type="percentile" val="50"/>
        <cfvo type="max"/>
        <color rgb="FFF8696B"/>
        <color rgb="FFFFEB84"/>
        <color rgb="FF63BE7B"/>
      </colorScale>
    </cfRule>
  </conditionalFormatting>
  <conditionalFormatting sqref="P26">
    <cfRule type="colorScale" priority="668">
      <colorScale>
        <cfvo type="min"/>
        <cfvo type="percentile" val="50"/>
        <cfvo type="max"/>
        <color rgb="FFF8696B"/>
        <color rgb="FFFFEB84"/>
        <color rgb="FF63BE7B"/>
      </colorScale>
    </cfRule>
  </conditionalFormatting>
  <conditionalFormatting sqref="P27">
    <cfRule type="colorScale" priority="666">
      <colorScale>
        <cfvo type="min"/>
        <cfvo type="percentile" val="50"/>
        <cfvo type="max"/>
        <color rgb="FFF8696B"/>
        <color rgb="FFFFEB84"/>
        <color rgb="FF63BE7B"/>
      </colorScale>
    </cfRule>
  </conditionalFormatting>
  <conditionalFormatting sqref="P25">
    <cfRule type="colorScale" priority="665">
      <colorScale>
        <cfvo type="min"/>
        <cfvo type="percentile" val="50"/>
        <cfvo type="max"/>
        <color rgb="FFF8696B"/>
        <color rgb="FFFFEB84"/>
        <color rgb="FF63BE7B"/>
      </colorScale>
    </cfRule>
  </conditionalFormatting>
  <conditionalFormatting sqref="P24">
    <cfRule type="colorScale" priority="664">
      <colorScale>
        <cfvo type="min"/>
        <cfvo type="percentile" val="50"/>
        <cfvo type="max"/>
        <color rgb="FFF8696B"/>
        <color rgb="FFFFEB84"/>
        <color rgb="FF63BE7B"/>
      </colorScale>
    </cfRule>
  </conditionalFormatting>
  <conditionalFormatting sqref="P25">
    <cfRule type="colorScale" priority="663">
      <colorScale>
        <cfvo type="min"/>
        <cfvo type="percentile" val="50"/>
        <cfvo type="max"/>
        <color rgb="FFF8696B"/>
        <color rgb="FFFFEB84"/>
        <color rgb="FF63BE7B"/>
      </colorScale>
    </cfRule>
  </conditionalFormatting>
  <conditionalFormatting sqref="P26">
    <cfRule type="colorScale" priority="661">
      <colorScale>
        <cfvo type="min"/>
        <cfvo type="percentile" val="50"/>
        <cfvo type="max"/>
        <color rgb="FFF8696B"/>
        <color rgb="FFFFEB84"/>
        <color rgb="FF63BE7B"/>
      </colorScale>
    </cfRule>
  </conditionalFormatting>
  <conditionalFormatting sqref="P27">
    <cfRule type="colorScale" priority="658">
      <colorScale>
        <cfvo type="min"/>
        <cfvo type="percentile" val="50"/>
        <cfvo type="max"/>
        <color rgb="FFF8696B"/>
        <color rgb="FFFFEB84"/>
        <color rgb="FF63BE7B"/>
      </colorScale>
    </cfRule>
  </conditionalFormatting>
  <conditionalFormatting sqref="P26">
    <cfRule type="colorScale" priority="657">
      <colorScale>
        <cfvo type="min"/>
        <cfvo type="percentile" val="50"/>
        <cfvo type="max"/>
        <color rgb="FFF8696B"/>
        <color rgb="FFFFEB84"/>
        <color rgb="FF63BE7B"/>
      </colorScale>
    </cfRule>
  </conditionalFormatting>
  <conditionalFormatting sqref="P27">
    <cfRule type="colorScale" priority="655">
      <colorScale>
        <cfvo type="min"/>
        <cfvo type="percentile" val="50"/>
        <cfvo type="max"/>
        <color rgb="FFF8696B"/>
        <color rgb="FFFFEB84"/>
        <color rgb="FF63BE7B"/>
      </colorScale>
    </cfRule>
  </conditionalFormatting>
  <conditionalFormatting sqref="P24">
    <cfRule type="colorScale" priority="654">
      <colorScale>
        <cfvo type="min"/>
        <cfvo type="percentile" val="50"/>
        <cfvo type="max"/>
        <color rgb="FFF8696B"/>
        <color rgb="FFFFEB84"/>
        <color rgb="FF63BE7B"/>
      </colorScale>
    </cfRule>
  </conditionalFormatting>
  <conditionalFormatting sqref="P25">
    <cfRule type="colorScale" priority="652">
      <colorScale>
        <cfvo type="min"/>
        <cfvo type="percentile" val="50"/>
        <cfvo type="max"/>
        <color rgb="FFF8696B"/>
        <color rgb="FFFFEB84"/>
        <color rgb="FF63BE7B"/>
      </colorScale>
    </cfRule>
  </conditionalFormatting>
  <conditionalFormatting sqref="P26">
    <cfRule type="colorScale" priority="651">
      <colorScale>
        <cfvo type="min"/>
        <cfvo type="percentile" val="50"/>
        <cfvo type="max"/>
        <color rgb="FFF8696B"/>
        <color rgb="FFFFEB84"/>
        <color rgb="FF63BE7B"/>
      </colorScale>
    </cfRule>
  </conditionalFormatting>
  <conditionalFormatting sqref="P27">
    <cfRule type="colorScale" priority="649">
      <colorScale>
        <cfvo type="min"/>
        <cfvo type="percentile" val="50"/>
        <cfvo type="max"/>
        <color rgb="FFF8696B"/>
        <color rgb="FFFFEB84"/>
        <color rgb="FF63BE7B"/>
      </colorScale>
    </cfRule>
  </conditionalFormatting>
  <conditionalFormatting sqref="P27">
    <cfRule type="colorScale" priority="648">
      <colorScale>
        <cfvo type="min"/>
        <cfvo type="percentile" val="50"/>
        <cfvo type="max"/>
        <color rgb="FFF8696B"/>
        <color rgb="FFFFEB84"/>
        <color rgb="FF63BE7B"/>
      </colorScale>
    </cfRule>
  </conditionalFormatting>
  <conditionalFormatting sqref="P25">
    <cfRule type="colorScale" priority="647">
      <colorScale>
        <cfvo type="min"/>
        <cfvo type="percentile" val="50"/>
        <cfvo type="max"/>
        <color rgb="FFF8696B"/>
        <color rgb="FFFFEB84"/>
        <color rgb="FF63BE7B"/>
      </colorScale>
    </cfRule>
  </conditionalFormatting>
  <conditionalFormatting sqref="P27">
    <cfRule type="colorScale" priority="646">
      <colorScale>
        <cfvo type="min"/>
        <cfvo type="percentile" val="50"/>
        <cfvo type="max"/>
        <color rgb="FFF8696B"/>
        <color rgb="FFFFEB84"/>
        <color rgb="FF63BE7B"/>
      </colorScale>
    </cfRule>
  </conditionalFormatting>
  <conditionalFormatting sqref="P25">
    <cfRule type="colorScale" priority="644">
      <colorScale>
        <cfvo type="min"/>
        <cfvo type="percentile" val="50"/>
        <cfvo type="max"/>
        <color rgb="FFF8696B"/>
        <color rgb="FFFFEB84"/>
        <color rgb="FF63BE7B"/>
      </colorScale>
    </cfRule>
  </conditionalFormatting>
  <conditionalFormatting sqref="P25">
    <cfRule type="colorScale" priority="643">
      <colorScale>
        <cfvo type="min"/>
        <cfvo type="percentile" val="50"/>
        <cfvo type="max"/>
        <color rgb="FFF8696B"/>
        <color rgb="FFFFEB84"/>
        <color rgb="FF63BE7B"/>
      </colorScale>
    </cfRule>
  </conditionalFormatting>
  <conditionalFormatting sqref="P26">
    <cfRule type="colorScale" priority="642">
      <colorScale>
        <cfvo type="min"/>
        <cfvo type="percentile" val="50"/>
        <cfvo type="max"/>
        <color rgb="FFF8696B"/>
        <color rgb="FFFFEB84"/>
        <color rgb="FF63BE7B"/>
      </colorScale>
    </cfRule>
  </conditionalFormatting>
  <conditionalFormatting sqref="P27">
    <cfRule type="colorScale" priority="640">
      <colorScale>
        <cfvo type="min"/>
        <cfvo type="percentile" val="50"/>
        <cfvo type="max"/>
        <color rgb="FFF8696B"/>
        <color rgb="FFFFEB84"/>
        <color rgb="FF63BE7B"/>
      </colorScale>
    </cfRule>
  </conditionalFormatting>
  <conditionalFormatting sqref="P27">
    <cfRule type="colorScale" priority="639">
      <colorScale>
        <cfvo type="min"/>
        <cfvo type="percentile" val="50"/>
        <cfvo type="max"/>
        <color rgb="FFF8696B"/>
        <color rgb="FFFFEB84"/>
        <color rgb="FF63BE7B"/>
      </colorScale>
    </cfRule>
  </conditionalFormatting>
  <conditionalFormatting sqref="P26">
    <cfRule type="colorScale" priority="638">
      <colorScale>
        <cfvo type="min"/>
        <cfvo type="percentile" val="50"/>
        <cfvo type="max"/>
        <color rgb="FFF8696B"/>
        <color rgb="FFFFEB84"/>
        <color rgb="FF63BE7B"/>
      </colorScale>
    </cfRule>
  </conditionalFormatting>
  <conditionalFormatting sqref="P25">
    <cfRule type="colorScale" priority="636">
      <colorScale>
        <cfvo type="min"/>
        <cfvo type="percentile" val="50"/>
        <cfvo type="max"/>
        <color rgb="FFF8696B"/>
        <color rgb="FFFFEB84"/>
        <color rgb="FF63BE7B"/>
      </colorScale>
    </cfRule>
  </conditionalFormatting>
  <conditionalFormatting sqref="P26">
    <cfRule type="colorScale" priority="635">
      <colorScale>
        <cfvo type="min"/>
        <cfvo type="percentile" val="50"/>
        <cfvo type="max"/>
        <color rgb="FFF8696B"/>
        <color rgb="FFFFEB84"/>
        <color rgb="FF63BE7B"/>
      </colorScale>
    </cfRule>
  </conditionalFormatting>
  <conditionalFormatting sqref="P27">
    <cfRule type="colorScale" priority="633">
      <colorScale>
        <cfvo type="min"/>
        <cfvo type="percentile" val="50"/>
        <cfvo type="max"/>
        <color rgb="FFF8696B"/>
        <color rgb="FFFFEB84"/>
        <color rgb="FF63BE7B"/>
      </colorScale>
    </cfRule>
  </conditionalFormatting>
  <conditionalFormatting sqref="P25">
    <cfRule type="colorScale" priority="630">
      <colorScale>
        <cfvo type="min"/>
        <cfvo type="percentile" val="50"/>
        <cfvo type="max"/>
        <color rgb="FFF8696B"/>
        <color rgb="FFFFEB84"/>
        <color rgb="FF63BE7B"/>
      </colorScale>
    </cfRule>
  </conditionalFormatting>
  <conditionalFormatting sqref="P26">
    <cfRule type="colorScale" priority="629">
      <colorScale>
        <cfvo type="min"/>
        <cfvo type="percentile" val="50"/>
        <cfvo type="max"/>
        <color rgb="FFF8696B"/>
        <color rgb="FFFFEB84"/>
        <color rgb="FF63BE7B"/>
      </colorScale>
    </cfRule>
  </conditionalFormatting>
  <conditionalFormatting sqref="P27">
    <cfRule type="colorScale" priority="627">
      <colorScale>
        <cfvo type="min"/>
        <cfvo type="percentile" val="50"/>
        <cfvo type="max"/>
        <color rgb="FFF8696B"/>
        <color rgb="FFFFEB84"/>
        <color rgb="FF63BE7B"/>
      </colorScale>
    </cfRule>
  </conditionalFormatting>
  <conditionalFormatting sqref="P27">
    <cfRule type="colorScale" priority="626">
      <colorScale>
        <cfvo type="min"/>
        <cfvo type="percentile" val="50"/>
        <cfvo type="max"/>
        <color rgb="FFF8696B"/>
        <color rgb="FFFFEB84"/>
        <color rgb="FF63BE7B"/>
      </colorScale>
    </cfRule>
  </conditionalFormatting>
  <conditionalFormatting sqref="P28">
    <cfRule type="colorScale" priority="624">
      <colorScale>
        <cfvo type="min"/>
        <cfvo type="percentile" val="50"/>
        <cfvo type="max"/>
        <color rgb="FFF8696B"/>
        <color rgb="FFFFEB84"/>
        <color rgb="FF63BE7B"/>
      </colorScale>
    </cfRule>
  </conditionalFormatting>
  <conditionalFormatting sqref="P29">
    <cfRule type="colorScale" priority="625">
      <colorScale>
        <cfvo type="min"/>
        <cfvo type="percentile" val="50"/>
        <cfvo type="max"/>
        <color rgb="FFF8696B"/>
        <color rgb="FFFFEB84"/>
        <color rgb="FF63BE7B"/>
      </colorScale>
    </cfRule>
  </conditionalFormatting>
  <conditionalFormatting sqref="P30">
    <cfRule type="colorScale" priority="621">
      <colorScale>
        <cfvo type="min"/>
        <cfvo type="percentile" val="50"/>
        <cfvo type="max"/>
        <color rgb="FFF8696B"/>
        <color rgb="FFFFEB84"/>
        <color rgb="FF63BE7B"/>
      </colorScale>
    </cfRule>
  </conditionalFormatting>
  <conditionalFormatting sqref="P31">
    <cfRule type="colorScale" priority="619">
      <colorScale>
        <cfvo type="min"/>
        <cfvo type="percentile" val="50"/>
        <cfvo type="max"/>
        <color rgb="FFF8696B"/>
        <color rgb="FFFFEB84"/>
        <color rgb="FF63BE7B"/>
      </colorScale>
    </cfRule>
  </conditionalFormatting>
  <conditionalFormatting sqref="P31">
    <cfRule type="colorScale" priority="618">
      <colorScale>
        <cfvo type="min"/>
        <cfvo type="percentile" val="50"/>
        <cfvo type="max"/>
        <color rgb="FFF8696B"/>
        <color rgb="FFFFEB84"/>
        <color rgb="FF63BE7B"/>
      </colorScale>
    </cfRule>
  </conditionalFormatting>
  <conditionalFormatting sqref="P29">
    <cfRule type="colorScale" priority="617">
      <colorScale>
        <cfvo type="min"/>
        <cfvo type="percentile" val="50"/>
        <cfvo type="max"/>
        <color rgb="FFF8696B"/>
        <color rgb="FFFFEB84"/>
        <color rgb="FF63BE7B"/>
      </colorScale>
    </cfRule>
  </conditionalFormatting>
  <conditionalFormatting sqref="P31">
    <cfRule type="colorScale" priority="616">
      <colorScale>
        <cfvo type="min"/>
        <cfvo type="percentile" val="50"/>
        <cfvo type="max"/>
        <color rgb="FFF8696B"/>
        <color rgb="FFFFEB84"/>
        <color rgb="FF63BE7B"/>
      </colorScale>
    </cfRule>
  </conditionalFormatting>
  <conditionalFormatting sqref="P29">
    <cfRule type="colorScale" priority="614">
      <colorScale>
        <cfvo type="min"/>
        <cfvo type="percentile" val="50"/>
        <cfvo type="max"/>
        <color rgb="FFF8696B"/>
        <color rgb="FFFFEB84"/>
        <color rgb="FF63BE7B"/>
      </colorScale>
    </cfRule>
  </conditionalFormatting>
  <conditionalFormatting sqref="P29">
    <cfRule type="colorScale" priority="613">
      <colorScale>
        <cfvo type="min"/>
        <cfvo type="percentile" val="50"/>
        <cfvo type="max"/>
        <color rgb="FFF8696B"/>
        <color rgb="FFFFEB84"/>
        <color rgb="FF63BE7B"/>
      </colorScale>
    </cfRule>
  </conditionalFormatting>
  <conditionalFormatting sqref="P30">
    <cfRule type="colorScale" priority="612">
      <colorScale>
        <cfvo type="min"/>
        <cfvo type="percentile" val="50"/>
        <cfvo type="max"/>
        <color rgb="FFF8696B"/>
        <color rgb="FFFFEB84"/>
        <color rgb="FF63BE7B"/>
      </colorScale>
    </cfRule>
  </conditionalFormatting>
  <conditionalFormatting sqref="P31">
    <cfRule type="colorScale" priority="610">
      <colorScale>
        <cfvo type="min"/>
        <cfvo type="percentile" val="50"/>
        <cfvo type="max"/>
        <color rgb="FFF8696B"/>
        <color rgb="FFFFEB84"/>
        <color rgb="FF63BE7B"/>
      </colorScale>
    </cfRule>
  </conditionalFormatting>
  <conditionalFormatting sqref="P31">
    <cfRule type="colorScale" priority="609">
      <colorScale>
        <cfvo type="min"/>
        <cfvo type="percentile" val="50"/>
        <cfvo type="max"/>
        <color rgb="FFF8696B"/>
        <color rgb="FFFFEB84"/>
        <color rgb="FF63BE7B"/>
      </colorScale>
    </cfRule>
  </conditionalFormatting>
  <conditionalFormatting sqref="P30">
    <cfRule type="colorScale" priority="608">
      <colorScale>
        <cfvo type="min"/>
        <cfvo type="percentile" val="50"/>
        <cfvo type="max"/>
        <color rgb="FFF8696B"/>
        <color rgb="FFFFEB84"/>
        <color rgb="FF63BE7B"/>
      </colorScale>
    </cfRule>
  </conditionalFormatting>
  <conditionalFormatting sqref="P29">
    <cfRule type="colorScale" priority="606">
      <colorScale>
        <cfvo type="min"/>
        <cfvo type="percentile" val="50"/>
        <cfvo type="max"/>
        <color rgb="FFF8696B"/>
        <color rgb="FFFFEB84"/>
        <color rgb="FF63BE7B"/>
      </colorScale>
    </cfRule>
  </conditionalFormatting>
  <conditionalFormatting sqref="P30">
    <cfRule type="colorScale" priority="605">
      <colorScale>
        <cfvo type="min"/>
        <cfvo type="percentile" val="50"/>
        <cfvo type="max"/>
        <color rgb="FFF8696B"/>
        <color rgb="FFFFEB84"/>
        <color rgb="FF63BE7B"/>
      </colorScale>
    </cfRule>
  </conditionalFormatting>
  <conditionalFormatting sqref="P31">
    <cfRule type="colorScale" priority="603">
      <colorScale>
        <cfvo type="min"/>
        <cfvo type="percentile" val="50"/>
        <cfvo type="max"/>
        <color rgb="FFF8696B"/>
        <color rgb="FFFFEB84"/>
        <color rgb="FF63BE7B"/>
      </colorScale>
    </cfRule>
  </conditionalFormatting>
  <conditionalFormatting sqref="P29">
    <cfRule type="colorScale" priority="600">
      <colorScale>
        <cfvo type="min"/>
        <cfvo type="percentile" val="50"/>
        <cfvo type="max"/>
        <color rgb="FFF8696B"/>
        <color rgb="FFFFEB84"/>
        <color rgb="FF63BE7B"/>
      </colorScale>
    </cfRule>
  </conditionalFormatting>
  <conditionalFormatting sqref="P30">
    <cfRule type="colorScale" priority="599">
      <colorScale>
        <cfvo type="min"/>
        <cfvo type="percentile" val="50"/>
        <cfvo type="max"/>
        <color rgb="FFF8696B"/>
        <color rgb="FFFFEB84"/>
        <color rgb="FF63BE7B"/>
      </colorScale>
    </cfRule>
  </conditionalFormatting>
  <conditionalFormatting sqref="P31">
    <cfRule type="colorScale" priority="597">
      <colorScale>
        <cfvo type="min"/>
        <cfvo type="percentile" val="50"/>
        <cfvo type="max"/>
        <color rgb="FFF8696B"/>
        <color rgb="FFFFEB84"/>
        <color rgb="FF63BE7B"/>
      </colorScale>
    </cfRule>
  </conditionalFormatting>
  <conditionalFormatting sqref="P31">
    <cfRule type="colorScale" priority="596">
      <colorScale>
        <cfvo type="min"/>
        <cfvo type="percentile" val="50"/>
        <cfvo type="max"/>
        <color rgb="FFF8696B"/>
        <color rgb="FFFFEB84"/>
        <color rgb="FF63BE7B"/>
      </colorScale>
    </cfRule>
  </conditionalFormatting>
  <conditionalFormatting sqref="P28">
    <cfRule type="colorScale" priority="595">
      <colorScale>
        <cfvo type="min"/>
        <cfvo type="percentile" val="50"/>
        <cfvo type="max"/>
        <color rgb="FFF8696B"/>
        <color rgb="FFFFEB84"/>
        <color rgb="FF63BE7B"/>
      </colorScale>
    </cfRule>
  </conditionalFormatting>
  <conditionalFormatting sqref="P28">
    <cfRule type="colorScale" priority="592">
      <colorScale>
        <cfvo type="min"/>
        <cfvo type="percentile" val="50"/>
        <cfvo type="max"/>
        <color rgb="FFF8696B"/>
        <color rgb="FFFFEB84"/>
        <color rgb="FF63BE7B"/>
      </colorScale>
    </cfRule>
  </conditionalFormatting>
  <conditionalFormatting sqref="P28">
    <cfRule type="colorScale" priority="591">
      <colorScale>
        <cfvo type="min"/>
        <cfvo type="percentile" val="50"/>
        <cfvo type="max"/>
        <color rgb="FFF8696B"/>
        <color rgb="FFFFEB84"/>
        <color rgb="FF63BE7B"/>
      </colorScale>
    </cfRule>
  </conditionalFormatting>
  <conditionalFormatting sqref="P28">
    <cfRule type="colorScale" priority="590">
      <colorScale>
        <cfvo type="min"/>
        <cfvo type="percentile" val="50"/>
        <cfvo type="max"/>
        <color rgb="FFF8696B"/>
        <color rgb="FFFFEB84"/>
        <color rgb="FF63BE7B"/>
      </colorScale>
    </cfRule>
  </conditionalFormatting>
  <conditionalFormatting sqref="P29">
    <cfRule type="colorScale" priority="589">
      <colorScale>
        <cfvo type="min"/>
        <cfvo type="percentile" val="50"/>
        <cfvo type="max"/>
        <color rgb="FFF8696B"/>
        <color rgb="FFFFEB84"/>
        <color rgb="FF63BE7B"/>
      </colorScale>
    </cfRule>
  </conditionalFormatting>
  <conditionalFormatting sqref="P30">
    <cfRule type="colorScale" priority="588">
      <colorScale>
        <cfvo type="min"/>
        <cfvo type="percentile" val="50"/>
        <cfvo type="max"/>
        <color rgb="FFF8696B"/>
        <color rgb="FFFFEB84"/>
        <color rgb="FF63BE7B"/>
      </colorScale>
    </cfRule>
  </conditionalFormatting>
  <conditionalFormatting sqref="P31">
    <cfRule type="colorScale" priority="584">
      <colorScale>
        <cfvo type="min"/>
        <cfvo type="percentile" val="50"/>
        <cfvo type="max"/>
        <color rgb="FFF8696B"/>
        <color rgb="FFFFEB84"/>
        <color rgb="FF63BE7B"/>
      </colorScale>
    </cfRule>
  </conditionalFormatting>
  <conditionalFormatting sqref="P28">
    <cfRule type="colorScale" priority="583">
      <colorScale>
        <cfvo type="min"/>
        <cfvo type="percentile" val="50"/>
        <cfvo type="max"/>
        <color rgb="FFF8696B"/>
        <color rgb="FFFFEB84"/>
        <color rgb="FF63BE7B"/>
      </colorScale>
    </cfRule>
  </conditionalFormatting>
  <conditionalFormatting sqref="P28">
    <cfRule type="colorScale" priority="582">
      <colorScale>
        <cfvo type="min"/>
        <cfvo type="percentile" val="50"/>
        <cfvo type="max"/>
        <color rgb="FFF8696B"/>
        <color rgb="FFFFEB84"/>
        <color rgb="FF63BE7B"/>
      </colorScale>
    </cfRule>
  </conditionalFormatting>
  <conditionalFormatting sqref="P28">
    <cfRule type="colorScale" priority="581">
      <colorScale>
        <cfvo type="min"/>
        <cfvo type="percentile" val="50"/>
        <cfvo type="max"/>
        <color rgb="FFF8696B"/>
        <color rgb="FFFFEB84"/>
        <color rgb="FF63BE7B"/>
      </colorScale>
    </cfRule>
  </conditionalFormatting>
  <conditionalFormatting sqref="P30">
    <cfRule type="colorScale" priority="580">
      <colorScale>
        <cfvo type="min"/>
        <cfvo type="percentile" val="50"/>
        <cfvo type="max"/>
        <color rgb="FFF8696B"/>
        <color rgb="FFFFEB84"/>
        <color rgb="FF63BE7B"/>
      </colorScale>
    </cfRule>
  </conditionalFormatting>
  <conditionalFormatting sqref="P29">
    <cfRule type="colorScale" priority="579">
      <colorScale>
        <cfvo type="min"/>
        <cfvo type="percentile" val="50"/>
        <cfvo type="max"/>
        <color rgb="FFF8696B"/>
        <color rgb="FFFFEB84"/>
        <color rgb="FF63BE7B"/>
      </colorScale>
    </cfRule>
  </conditionalFormatting>
  <conditionalFormatting sqref="P30">
    <cfRule type="colorScale" priority="578">
      <colorScale>
        <cfvo type="min"/>
        <cfvo type="percentile" val="50"/>
        <cfvo type="max"/>
        <color rgb="FFF8696B"/>
        <color rgb="FFFFEB84"/>
        <color rgb="FF63BE7B"/>
      </colorScale>
    </cfRule>
  </conditionalFormatting>
  <conditionalFormatting sqref="P30">
    <cfRule type="colorScale" priority="577">
      <colorScale>
        <cfvo type="min"/>
        <cfvo type="percentile" val="50"/>
        <cfvo type="max"/>
        <color rgb="FFF8696B"/>
        <color rgb="FFFFEB84"/>
        <color rgb="FF63BE7B"/>
      </colorScale>
    </cfRule>
  </conditionalFormatting>
  <conditionalFormatting sqref="P31">
    <cfRule type="colorScale" priority="575">
      <colorScale>
        <cfvo type="min"/>
        <cfvo type="percentile" val="50"/>
        <cfvo type="max"/>
        <color rgb="FFF8696B"/>
        <color rgb="FFFFEB84"/>
        <color rgb="FF63BE7B"/>
      </colorScale>
    </cfRule>
  </conditionalFormatting>
  <conditionalFormatting sqref="P29">
    <cfRule type="colorScale" priority="574">
      <colorScale>
        <cfvo type="min"/>
        <cfvo type="percentile" val="50"/>
        <cfvo type="max"/>
        <color rgb="FFF8696B"/>
        <color rgb="FFFFEB84"/>
        <color rgb="FF63BE7B"/>
      </colorScale>
    </cfRule>
  </conditionalFormatting>
  <conditionalFormatting sqref="P31">
    <cfRule type="colorScale" priority="573">
      <colorScale>
        <cfvo type="min"/>
        <cfvo type="percentile" val="50"/>
        <cfvo type="max"/>
        <color rgb="FFF8696B"/>
        <color rgb="FFFFEB84"/>
        <color rgb="FF63BE7B"/>
      </colorScale>
    </cfRule>
  </conditionalFormatting>
  <conditionalFormatting sqref="P30">
    <cfRule type="colorScale" priority="572">
      <colorScale>
        <cfvo type="min"/>
        <cfvo type="percentile" val="50"/>
        <cfvo type="max"/>
        <color rgb="FFF8696B"/>
        <color rgb="FFFFEB84"/>
        <color rgb="FF63BE7B"/>
      </colorScale>
    </cfRule>
  </conditionalFormatting>
  <conditionalFormatting sqref="P31">
    <cfRule type="colorScale" priority="570">
      <colorScale>
        <cfvo type="min"/>
        <cfvo type="percentile" val="50"/>
        <cfvo type="max"/>
        <color rgb="FFF8696B"/>
        <color rgb="FFFFEB84"/>
        <color rgb="FF63BE7B"/>
      </colorScale>
    </cfRule>
  </conditionalFormatting>
  <conditionalFormatting sqref="P30">
    <cfRule type="colorScale" priority="569">
      <colorScale>
        <cfvo type="min"/>
        <cfvo type="percentile" val="50"/>
        <cfvo type="max"/>
        <color rgb="FFF8696B"/>
        <color rgb="FFFFEB84"/>
        <color rgb="FF63BE7B"/>
      </colorScale>
    </cfRule>
  </conditionalFormatting>
  <conditionalFormatting sqref="P28">
    <cfRule type="colorScale" priority="568">
      <colorScale>
        <cfvo type="min"/>
        <cfvo type="percentile" val="50"/>
        <cfvo type="max"/>
        <color rgb="FFF8696B"/>
        <color rgb="FFFFEB84"/>
        <color rgb="FF63BE7B"/>
      </colorScale>
    </cfRule>
  </conditionalFormatting>
  <conditionalFormatting sqref="P29">
    <cfRule type="colorScale" priority="567">
      <colorScale>
        <cfvo type="min"/>
        <cfvo type="percentile" val="50"/>
        <cfvo type="max"/>
        <color rgb="FFF8696B"/>
        <color rgb="FFFFEB84"/>
        <color rgb="FF63BE7B"/>
      </colorScale>
    </cfRule>
  </conditionalFormatting>
  <conditionalFormatting sqref="P30">
    <cfRule type="colorScale" priority="566">
      <colorScale>
        <cfvo type="min"/>
        <cfvo type="percentile" val="50"/>
        <cfvo type="max"/>
        <color rgb="FFF8696B"/>
        <color rgb="FFFFEB84"/>
        <color rgb="FF63BE7B"/>
      </colorScale>
    </cfRule>
  </conditionalFormatting>
  <conditionalFormatting sqref="P30">
    <cfRule type="colorScale" priority="565">
      <colorScale>
        <cfvo type="min"/>
        <cfvo type="percentile" val="50"/>
        <cfvo type="max"/>
        <color rgb="FFF8696B"/>
        <color rgb="FFFFEB84"/>
        <color rgb="FF63BE7B"/>
      </colorScale>
    </cfRule>
  </conditionalFormatting>
  <conditionalFormatting sqref="P30">
    <cfRule type="colorScale" priority="564">
      <colorScale>
        <cfvo type="min"/>
        <cfvo type="percentile" val="50"/>
        <cfvo type="max"/>
        <color rgb="FFF8696B"/>
        <color rgb="FFFFEB84"/>
        <color rgb="FF63BE7B"/>
      </colorScale>
    </cfRule>
  </conditionalFormatting>
  <conditionalFormatting sqref="P31">
    <cfRule type="colorScale" priority="562">
      <colorScale>
        <cfvo type="min"/>
        <cfvo type="percentile" val="50"/>
        <cfvo type="max"/>
        <color rgb="FFF8696B"/>
        <color rgb="FFFFEB84"/>
        <color rgb="FF63BE7B"/>
      </colorScale>
    </cfRule>
  </conditionalFormatting>
  <conditionalFormatting sqref="P29">
    <cfRule type="colorScale" priority="561">
      <colorScale>
        <cfvo type="min"/>
        <cfvo type="percentile" val="50"/>
        <cfvo type="max"/>
        <color rgb="FFF8696B"/>
        <color rgb="FFFFEB84"/>
        <color rgb="FF63BE7B"/>
      </colorScale>
    </cfRule>
  </conditionalFormatting>
  <conditionalFormatting sqref="P28">
    <cfRule type="colorScale" priority="560">
      <colorScale>
        <cfvo type="min"/>
        <cfvo type="percentile" val="50"/>
        <cfvo type="max"/>
        <color rgb="FFF8696B"/>
        <color rgb="FFFFEB84"/>
        <color rgb="FF63BE7B"/>
      </colorScale>
    </cfRule>
  </conditionalFormatting>
  <conditionalFormatting sqref="P29">
    <cfRule type="colorScale" priority="559">
      <colorScale>
        <cfvo type="min"/>
        <cfvo type="percentile" val="50"/>
        <cfvo type="max"/>
        <color rgb="FFF8696B"/>
        <color rgb="FFFFEB84"/>
        <color rgb="FF63BE7B"/>
      </colorScale>
    </cfRule>
  </conditionalFormatting>
  <conditionalFormatting sqref="P30">
    <cfRule type="colorScale" priority="557">
      <colorScale>
        <cfvo type="min"/>
        <cfvo type="percentile" val="50"/>
        <cfvo type="max"/>
        <color rgb="FFF8696B"/>
        <color rgb="FFFFEB84"/>
        <color rgb="FF63BE7B"/>
      </colorScale>
    </cfRule>
  </conditionalFormatting>
  <conditionalFormatting sqref="P31">
    <cfRule type="colorScale" priority="554">
      <colorScale>
        <cfvo type="min"/>
        <cfvo type="percentile" val="50"/>
        <cfvo type="max"/>
        <color rgb="FFF8696B"/>
        <color rgb="FFFFEB84"/>
        <color rgb="FF63BE7B"/>
      </colorScale>
    </cfRule>
  </conditionalFormatting>
  <conditionalFormatting sqref="P30">
    <cfRule type="colorScale" priority="553">
      <colorScale>
        <cfvo type="min"/>
        <cfvo type="percentile" val="50"/>
        <cfvo type="max"/>
        <color rgb="FFF8696B"/>
        <color rgb="FFFFEB84"/>
        <color rgb="FF63BE7B"/>
      </colorScale>
    </cfRule>
  </conditionalFormatting>
  <conditionalFormatting sqref="P31">
    <cfRule type="colorScale" priority="551">
      <colorScale>
        <cfvo type="min"/>
        <cfvo type="percentile" val="50"/>
        <cfvo type="max"/>
        <color rgb="FFF8696B"/>
        <color rgb="FFFFEB84"/>
        <color rgb="FF63BE7B"/>
      </colorScale>
    </cfRule>
  </conditionalFormatting>
  <conditionalFormatting sqref="P28">
    <cfRule type="colorScale" priority="550">
      <colorScale>
        <cfvo type="min"/>
        <cfvo type="percentile" val="50"/>
        <cfvo type="max"/>
        <color rgb="FFF8696B"/>
        <color rgb="FFFFEB84"/>
        <color rgb="FF63BE7B"/>
      </colorScale>
    </cfRule>
  </conditionalFormatting>
  <conditionalFormatting sqref="P29">
    <cfRule type="colorScale" priority="548">
      <colorScale>
        <cfvo type="min"/>
        <cfvo type="percentile" val="50"/>
        <cfvo type="max"/>
        <color rgb="FFF8696B"/>
        <color rgb="FFFFEB84"/>
        <color rgb="FF63BE7B"/>
      </colorScale>
    </cfRule>
  </conditionalFormatting>
  <conditionalFormatting sqref="P30">
    <cfRule type="colorScale" priority="547">
      <colorScale>
        <cfvo type="min"/>
        <cfvo type="percentile" val="50"/>
        <cfvo type="max"/>
        <color rgb="FFF8696B"/>
        <color rgb="FFFFEB84"/>
        <color rgb="FF63BE7B"/>
      </colorScale>
    </cfRule>
  </conditionalFormatting>
  <conditionalFormatting sqref="P31">
    <cfRule type="colorScale" priority="545">
      <colorScale>
        <cfvo type="min"/>
        <cfvo type="percentile" val="50"/>
        <cfvo type="max"/>
        <color rgb="FFF8696B"/>
        <color rgb="FFFFEB84"/>
        <color rgb="FF63BE7B"/>
      </colorScale>
    </cfRule>
  </conditionalFormatting>
  <conditionalFormatting sqref="P31">
    <cfRule type="colorScale" priority="544">
      <colorScale>
        <cfvo type="min"/>
        <cfvo type="percentile" val="50"/>
        <cfvo type="max"/>
        <color rgb="FFF8696B"/>
        <color rgb="FFFFEB84"/>
        <color rgb="FF63BE7B"/>
      </colorScale>
    </cfRule>
  </conditionalFormatting>
  <conditionalFormatting sqref="P29">
    <cfRule type="colorScale" priority="543">
      <colorScale>
        <cfvo type="min"/>
        <cfvo type="percentile" val="50"/>
        <cfvo type="max"/>
        <color rgb="FFF8696B"/>
        <color rgb="FFFFEB84"/>
        <color rgb="FF63BE7B"/>
      </colorScale>
    </cfRule>
  </conditionalFormatting>
  <conditionalFormatting sqref="P31">
    <cfRule type="colorScale" priority="542">
      <colorScale>
        <cfvo type="min"/>
        <cfvo type="percentile" val="50"/>
        <cfvo type="max"/>
        <color rgb="FFF8696B"/>
        <color rgb="FFFFEB84"/>
        <color rgb="FF63BE7B"/>
      </colorScale>
    </cfRule>
  </conditionalFormatting>
  <conditionalFormatting sqref="P29">
    <cfRule type="colorScale" priority="540">
      <colorScale>
        <cfvo type="min"/>
        <cfvo type="percentile" val="50"/>
        <cfvo type="max"/>
        <color rgb="FFF8696B"/>
        <color rgb="FFFFEB84"/>
        <color rgb="FF63BE7B"/>
      </colorScale>
    </cfRule>
  </conditionalFormatting>
  <conditionalFormatting sqref="P29">
    <cfRule type="colorScale" priority="539">
      <colorScale>
        <cfvo type="min"/>
        <cfvo type="percentile" val="50"/>
        <cfvo type="max"/>
        <color rgb="FFF8696B"/>
        <color rgb="FFFFEB84"/>
        <color rgb="FF63BE7B"/>
      </colorScale>
    </cfRule>
  </conditionalFormatting>
  <conditionalFormatting sqref="P30">
    <cfRule type="colorScale" priority="538">
      <colorScale>
        <cfvo type="min"/>
        <cfvo type="percentile" val="50"/>
        <cfvo type="max"/>
        <color rgb="FFF8696B"/>
        <color rgb="FFFFEB84"/>
        <color rgb="FF63BE7B"/>
      </colorScale>
    </cfRule>
  </conditionalFormatting>
  <conditionalFormatting sqref="P31">
    <cfRule type="colorScale" priority="536">
      <colorScale>
        <cfvo type="min"/>
        <cfvo type="percentile" val="50"/>
        <cfvo type="max"/>
        <color rgb="FFF8696B"/>
        <color rgb="FFFFEB84"/>
        <color rgb="FF63BE7B"/>
      </colorScale>
    </cfRule>
  </conditionalFormatting>
  <conditionalFormatting sqref="P31">
    <cfRule type="colorScale" priority="535">
      <colorScale>
        <cfvo type="min"/>
        <cfvo type="percentile" val="50"/>
        <cfvo type="max"/>
        <color rgb="FFF8696B"/>
        <color rgb="FFFFEB84"/>
        <color rgb="FF63BE7B"/>
      </colorScale>
    </cfRule>
  </conditionalFormatting>
  <conditionalFormatting sqref="P30">
    <cfRule type="colorScale" priority="534">
      <colorScale>
        <cfvo type="min"/>
        <cfvo type="percentile" val="50"/>
        <cfvo type="max"/>
        <color rgb="FFF8696B"/>
        <color rgb="FFFFEB84"/>
        <color rgb="FF63BE7B"/>
      </colorScale>
    </cfRule>
  </conditionalFormatting>
  <conditionalFormatting sqref="P29">
    <cfRule type="colorScale" priority="532">
      <colorScale>
        <cfvo type="min"/>
        <cfvo type="percentile" val="50"/>
        <cfvo type="max"/>
        <color rgb="FFF8696B"/>
        <color rgb="FFFFEB84"/>
        <color rgb="FF63BE7B"/>
      </colorScale>
    </cfRule>
  </conditionalFormatting>
  <conditionalFormatting sqref="P30">
    <cfRule type="colorScale" priority="531">
      <colorScale>
        <cfvo type="min"/>
        <cfvo type="percentile" val="50"/>
        <cfvo type="max"/>
        <color rgb="FFF8696B"/>
        <color rgb="FFFFEB84"/>
        <color rgb="FF63BE7B"/>
      </colorScale>
    </cfRule>
  </conditionalFormatting>
  <conditionalFormatting sqref="P31">
    <cfRule type="colorScale" priority="529">
      <colorScale>
        <cfvo type="min"/>
        <cfvo type="percentile" val="50"/>
        <cfvo type="max"/>
        <color rgb="FFF8696B"/>
        <color rgb="FFFFEB84"/>
        <color rgb="FF63BE7B"/>
      </colorScale>
    </cfRule>
  </conditionalFormatting>
  <conditionalFormatting sqref="P29">
    <cfRule type="colorScale" priority="526">
      <colorScale>
        <cfvo type="min"/>
        <cfvo type="percentile" val="50"/>
        <cfvo type="max"/>
        <color rgb="FFF8696B"/>
        <color rgb="FFFFEB84"/>
        <color rgb="FF63BE7B"/>
      </colorScale>
    </cfRule>
  </conditionalFormatting>
  <conditionalFormatting sqref="P30">
    <cfRule type="colorScale" priority="525">
      <colorScale>
        <cfvo type="min"/>
        <cfvo type="percentile" val="50"/>
        <cfvo type="max"/>
        <color rgb="FFF8696B"/>
        <color rgb="FFFFEB84"/>
        <color rgb="FF63BE7B"/>
      </colorScale>
    </cfRule>
  </conditionalFormatting>
  <conditionalFormatting sqref="P31">
    <cfRule type="colorScale" priority="523">
      <colorScale>
        <cfvo type="min"/>
        <cfvo type="percentile" val="50"/>
        <cfvo type="max"/>
        <color rgb="FFF8696B"/>
        <color rgb="FFFFEB84"/>
        <color rgb="FF63BE7B"/>
      </colorScale>
    </cfRule>
  </conditionalFormatting>
  <conditionalFormatting sqref="P31">
    <cfRule type="colorScale" priority="522">
      <colorScale>
        <cfvo type="min"/>
        <cfvo type="percentile" val="50"/>
        <cfvo type="max"/>
        <color rgb="FFF8696B"/>
        <color rgb="FFFFEB84"/>
        <color rgb="FF63BE7B"/>
      </colorScale>
    </cfRule>
  </conditionalFormatting>
  <conditionalFormatting sqref="P32">
    <cfRule type="colorScale" priority="520">
      <colorScale>
        <cfvo type="min"/>
        <cfvo type="percentile" val="50"/>
        <cfvo type="max"/>
        <color rgb="FFF8696B"/>
        <color rgb="FFFFEB84"/>
        <color rgb="FF63BE7B"/>
      </colorScale>
    </cfRule>
  </conditionalFormatting>
  <conditionalFormatting sqref="P33">
    <cfRule type="colorScale" priority="521">
      <colorScale>
        <cfvo type="min"/>
        <cfvo type="percentile" val="50"/>
        <cfvo type="max"/>
        <color rgb="FFF8696B"/>
        <color rgb="FFFFEB84"/>
        <color rgb="FF63BE7B"/>
      </colorScale>
    </cfRule>
  </conditionalFormatting>
  <conditionalFormatting sqref="P34">
    <cfRule type="colorScale" priority="517">
      <colorScale>
        <cfvo type="min"/>
        <cfvo type="percentile" val="50"/>
        <cfvo type="max"/>
        <color rgb="FFF8696B"/>
        <color rgb="FFFFEB84"/>
        <color rgb="FF63BE7B"/>
      </colorScale>
    </cfRule>
  </conditionalFormatting>
  <conditionalFormatting sqref="P35">
    <cfRule type="colorScale" priority="515">
      <colorScale>
        <cfvo type="min"/>
        <cfvo type="percentile" val="50"/>
        <cfvo type="max"/>
        <color rgb="FFF8696B"/>
        <color rgb="FFFFEB84"/>
        <color rgb="FF63BE7B"/>
      </colorScale>
    </cfRule>
  </conditionalFormatting>
  <conditionalFormatting sqref="P35">
    <cfRule type="colorScale" priority="514">
      <colorScale>
        <cfvo type="min"/>
        <cfvo type="percentile" val="50"/>
        <cfvo type="max"/>
        <color rgb="FFF8696B"/>
        <color rgb="FFFFEB84"/>
        <color rgb="FF63BE7B"/>
      </colorScale>
    </cfRule>
  </conditionalFormatting>
  <conditionalFormatting sqref="P33">
    <cfRule type="colorScale" priority="513">
      <colorScale>
        <cfvo type="min"/>
        <cfvo type="percentile" val="50"/>
        <cfvo type="max"/>
        <color rgb="FFF8696B"/>
        <color rgb="FFFFEB84"/>
        <color rgb="FF63BE7B"/>
      </colorScale>
    </cfRule>
  </conditionalFormatting>
  <conditionalFormatting sqref="P35">
    <cfRule type="colorScale" priority="512">
      <colorScale>
        <cfvo type="min"/>
        <cfvo type="percentile" val="50"/>
        <cfvo type="max"/>
        <color rgb="FFF8696B"/>
        <color rgb="FFFFEB84"/>
        <color rgb="FF63BE7B"/>
      </colorScale>
    </cfRule>
  </conditionalFormatting>
  <conditionalFormatting sqref="P33">
    <cfRule type="colorScale" priority="510">
      <colorScale>
        <cfvo type="min"/>
        <cfvo type="percentile" val="50"/>
        <cfvo type="max"/>
        <color rgb="FFF8696B"/>
        <color rgb="FFFFEB84"/>
        <color rgb="FF63BE7B"/>
      </colorScale>
    </cfRule>
  </conditionalFormatting>
  <conditionalFormatting sqref="P33">
    <cfRule type="colorScale" priority="509">
      <colorScale>
        <cfvo type="min"/>
        <cfvo type="percentile" val="50"/>
        <cfvo type="max"/>
        <color rgb="FFF8696B"/>
        <color rgb="FFFFEB84"/>
        <color rgb="FF63BE7B"/>
      </colorScale>
    </cfRule>
  </conditionalFormatting>
  <conditionalFormatting sqref="P34">
    <cfRule type="colorScale" priority="508">
      <colorScale>
        <cfvo type="min"/>
        <cfvo type="percentile" val="50"/>
        <cfvo type="max"/>
        <color rgb="FFF8696B"/>
        <color rgb="FFFFEB84"/>
        <color rgb="FF63BE7B"/>
      </colorScale>
    </cfRule>
  </conditionalFormatting>
  <conditionalFormatting sqref="P35">
    <cfRule type="colorScale" priority="506">
      <colorScale>
        <cfvo type="min"/>
        <cfvo type="percentile" val="50"/>
        <cfvo type="max"/>
        <color rgb="FFF8696B"/>
        <color rgb="FFFFEB84"/>
        <color rgb="FF63BE7B"/>
      </colorScale>
    </cfRule>
  </conditionalFormatting>
  <conditionalFormatting sqref="P35">
    <cfRule type="colorScale" priority="505">
      <colorScale>
        <cfvo type="min"/>
        <cfvo type="percentile" val="50"/>
        <cfvo type="max"/>
        <color rgb="FFF8696B"/>
        <color rgb="FFFFEB84"/>
        <color rgb="FF63BE7B"/>
      </colorScale>
    </cfRule>
  </conditionalFormatting>
  <conditionalFormatting sqref="P34">
    <cfRule type="colorScale" priority="504">
      <colorScale>
        <cfvo type="min"/>
        <cfvo type="percentile" val="50"/>
        <cfvo type="max"/>
        <color rgb="FFF8696B"/>
        <color rgb="FFFFEB84"/>
        <color rgb="FF63BE7B"/>
      </colorScale>
    </cfRule>
  </conditionalFormatting>
  <conditionalFormatting sqref="P33">
    <cfRule type="colorScale" priority="502">
      <colorScale>
        <cfvo type="min"/>
        <cfvo type="percentile" val="50"/>
        <cfvo type="max"/>
        <color rgb="FFF8696B"/>
        <color rgb="FFFFEB84"/>
        <color rgb="FF63BE7B"/>
      </colorScale>
    </cfRule>
  </conditionalFormatting>
  <conditionalFormatting sqref="P34">
    <cfRule type="colorScale" priority="501">
      <colorScale>
        <cfvo type="min"/>
        <cfvo type="percentile" val="50"/>
        <cfvo type="max"/>
        <color rgb="FFF8696B"/>
        <color rgb="FFFFEB84"/>
        <color rgb="FF63BE7B"/>
      </colorScale>
    </cfRule>
  </conditionalFormatting>
  <conditionalFormatting sqref="P35">
    <cfRule type="colorScale" priority="499">
      <colorScale>
        <cfvo type="min"/>
        <cfvo type="percentile" val="50"/>
        <cfvo type="max"/>
        <color rgb="FFF8696B"/>
        <color rgb="FFFFEB84"/>
        <color rgb="FF63BE7B"/>
      </colorScale>
    </cfRule>
  </conditionalFormatting>
  <conditionalFormatting sqref="P33">
    <cfRule type="colorScale" priority="496">
      <colorScale>
        <cfvo type="min"/>
        <cfvo type="percentile" val="50"/>
        <cfvo type="max"/>
        <color rgb="FFF8696B"/>
        <color rgb="FFFFEB84"/>
        <color rgb="FF63BE7B"/>
      </colorScale>
    </cfRule>
  </conditionalFormatting>
  <conditionalFormatting sqref="P34">
    <cfRule type="colorScale" priority="495">
      <colorScale>
        <cfvo type="min"/>
        <cfvo type="percentile" val="50"/>
        <cfvo type="max"/>
        <color rgb="FFF8696B"/>
        <color rgb="FFFFEB84"/>
        <color rgb="FF63BE7B"/>
      </colorScale>
    </cfRule>
  </conditionalFormatting>
  <conditionalFormatting sqref="P35">
    <cfRule type="colorScale" priority="493">
      <colorScale>
        <cfvo type="min"/>
        <cfvo type="percentile" val="50"/>
        <cfvo type="max"/>
        <color rgb="FFF8696B"/>
        <color rgb="FFFFEB84"/>
        <color rgb="FF63BE7B"/>
      </colorScale>
    </cfRule>
  </conditionalFormatting>
  <conditionalFormatting sqref="P35">
    <cfRule type="colorScale" priority="492">
      <colorScale>
        <cfvo type="min"/>
        <cfvo type="percentile" val="50"/>
        <cfvo type="max"/>
        <color rgb="FFF8696B"/>
        <color rgb="FFFFEB84"/>
        <color rgb="FF63BE7B"/>
      </colorScale>
    </cfRule>
  </conditionalFormatting>
  <conditionalFormatting sqref="P32">
    <cfRule type="colorScale" priority="491">
      <colorScale>
        <cfvo type="min"/>
        <cfvo type="percentile" val="50"/>
        <cfvo type="max"/>
        <color rgb="FFF8696B"/>
        <color rgb="FFFFEB84"/>
        <color rgb="FF63BE7B"/>
      </colorScale>
    </cfRule>
  </conditionalFormatting>
  <conditionalFormatting sqref="P32">
    <cfRule type="colorScale" priority="488">
      <colorScale>
        <cfvo type="min"/>
        <cfvo type="percentile" val="50"/>
        <cfvo type="max"/>
        <color rgb="FFF8696B"/>
        <color rgb="FFFFEB84"/>
        <color rgb="FF63BE7B"/>
      </colorScale>
    </cfRule>
  </conditionalFormatting>
  <conditionalFormatting sqref="P32">
    <cfRule type="colorScale" priority="487">
      <colorScale>
        <cfvo type="min"/>
        <cfvo type="percentile" val="50"/>
        <cfvo type="max"/>
        <color rgb="FFF8696B"/>
        <color rgb="FFFFEB84"/>
        <color rgb="FF63BE7B"/>
      </colorScale>
    </cfRule>
  </conditionalFormatting>
  <conditionalFormatting sqref="P32">
    <cfRule type="colorScale" priority="486">
      <colorScale>
        <cfvo type="min"/>
        <cfvo type="percentile" val="50"/>
        <cfvo type="max"/>
        <color rgb="FFF8696B"/>
        <color rgb="FFFFEB84"/>
        <color rgb="FF63BE7B"/>
      </colorScale>
    </cfRule>
  </conditionalFormatting>
  <conditionalFormatting sqref="P33">
    <cfRule type="colorScale" priority="485">
      <colorScale>
        <cfvo type="min"/>
        <cfvo type="percentile" val="50"/>
        <cfvo type="max"/>
        <color rgb="FFF8696B"/>
        <color rgb="FFFFEB84"/>
        <color rgb="FF63BE7B"/>
      </colorScale>
    </cfRule>
  </conditionalFormatting>
  <conditionalFormatting sqref="P34">
    <cfRule type="colorScale" priority="484">
      <colorScale>
        <cfvo type="min"/>
        <cfvo type="percentile" val="50"/>
        <cfvo type="max"/>
        <color rgb="FFF8696B"/>
        <color rgb="FFFFEB84"/>
        <color rgb="FF63BE7B"/>
      </colorScale>
    </cfRule>
  </conditionalFormatting>
  <conditionalFormatting sqref="P35">
    <cfRule type="colorScale" priority="480">
      <colorScale>
        <cfvo type="min"/>
        <cfvo type="percentile" val="50"/>
        <cfvo type="max"/>
        <color rgb="FFF8696B"/>
        <color rgb="FFFFEB84"/>
        <color rgb="FF63BE7B"/>
      </colorScale>
    </cfRule>
  </conditionalFormatting>
  <conditionalFormatting sqref="P32">
    <cfRule type="colorScale" priority="479">
      <colorScale>
        <cfvo type="min"/>
        <cfvo type="percentile" val="50"/>
        <cfvo type="max"/>
        <color rgb="FFF8696B"/>
        <color rgb="FFFFEB84"/>
        <color rgb="FF63BE7B"/>
      </colorScale>
    </cfRule>
  </conditionalFormatting>
  <conditionalFormatting sqref="P32">
    <cfRule type="colorScale" priority="478">
      <colorScale>
        <cfvo type="min"/>
        <cfvo type="percentile" val="50"/>
        <cfvo type="max"/>
        <color rgb="FFF8696B"/>
        <color rgb="FFFFEB84"/>
        <color rgb="FF63BE7B"/>
      </colorScale>
    </cfRule>
  </conditionalFormatting>
  <conditionalFormatting sqref="P32">
    <cfRule type="colorScale" priority="477">
      <colorScale>
        <cfvo type="min"/>
        <cfvo type="percentile" val="50"/>
        <cfvo type="max"/>
        <color rgb="FFF8696B"/>
        <color rgb="FFFFEB84"/>
        <color rgb="FF63BE7B"/>
      </colorScale>
    </cfRule>
  </conditionalFormatting>
  <conditionalFormatting sqref="P34">
    <cfRule type="colorScale" priority="476">
      <colorScale>
        <cfvo type="min"/>
        <cfvo type="percentile" val="50"/>
        <cfvo type="max"/>
        <color rgb="FFF8696B"/>
        <color rgb="FFFFEB84"/>
        <color rgb="FF63BE7B"/>
      </colorScale>
    </cfRule>
  </conditionalFormatting>
  <conditionalFormatting sqref="P33">
    <cfRule type="colorScale" priority="475">
      <colorScale>
        <cfvo type="min"/>
        <cfvo type="percentile" val="50"/>
        <cfvo type="max"/>
        <color rgb="FFF8696B"/>
        <color rgb="FFFFEB84"/>
        <color rgb="FF63BE7B"/>
      </colorScale>
    </cfRule>
  </conditionalFormatting>
  <conditionalFormatting sqref="P34">
    <cfRule type="colorScale" priority="474">
      <colorScale>
        <cfvo type="min"/>
        <cfvo type="percentile" val="50"/>
        <cfvo type="max"/>
        <color rgb="FFF8696B"/>
        <color rgb="FFFFEB84"/>
        <color rgb="FF63BE7B"/>
      </colorScale>
    </cfRule>
  </conditionalFormatting>
  <conditionalFormatting sqref="P34">
    <cfRule type="colorScale" priority="473">
      <colorScale>
        <cfvo type="min"/>
        <cfvo type="percentile" val="50"/>
        <cfvo type="max"/>
        <color rgb="FFF8696B"/>
        <color rgb="FFFFEB84"/>
        <color rgb="FF63BE7B"/>
      </colorScale>
    </cfRule>
  </conditionalFormatting>
  <conditionalFormatting sqref="P35">
    <cfRule type="colorScale" priority="471">
      <colorScale>
        <cfvo type="min"/>
        <cfvo type="percentile" val="50"/>
        <cfvo type="max"/>
        <color rgb="FFF8696B"/>
        <color rgb="FFFFEB84"/>
        <color rgb="FF63BE7B"/>
      </colorScale>
    </cfRule>
  </conditionalFormatting>
  <conditionalFormatting sqref="P33">
    <cfRule type="colorScale" priority="470">
      <colorScale>
        <cfvo type="min"/>
        <cfvo type="percentile" val="50"/>
        <cfvo type="max"/>
        <color rgb="FFF8696B"/>
        <color rgb="FFFFEB84"/>
        <color rgb="FF63BE7B"/>
      </colorScale>
    </cfRule>
  </conditionalFormatting>
  <conditionalFormatting sqref="P35">
    <cfRule type="colorScale" priority="469">
      <colorScale>
        <cfvo type="min"/>
        <cfvo type="percentile" val="50"/>
        <cfvo type="max"/>
        <color rgb="FFF8696B"/>
        <color rgb="FFFFEB84"/>
        <color rgb="FF63BE7B"/>
      </colorScale>
    </cfRule>
  </conditionalFormatting>
  <conditionalFormatting sqref="P34">
    <cfRule type="colorScale" priority="468">
      <colorScale>
        <cfvo type="min"/>
        <cfvo type="percentile" val="50"/>
        <cfvo type="max"/>
        <color rgb="FFF8696B"/>
        <color rgb="FFFFEB84"/>
        <color rgb="FF63BE7B"/>
      </colorScale>
    </cfRule>
  </conditionalFormatting>
  <conditionalFormatting sqref="P35">
    <cfRule type="colorScale" priority="466">
      <colorScale>
        <cfvo type="min"/>
        <cfvo type="percentile" val="50"/>
        <cfvo type="max"/>
        <color rgb="FFF8696B"/>
        <color rgb="FFFFEB84"/>
        <color rgb="FF63BE7B"/>
      </colorScale>
    </cfRule>
  </conditionalFormatting>
  <conditionalFormatting sqref="P34">
    <cfRule type="colorScale" priority="465">
      <colorScale>
        <cfvo type="min"/>
        <cfvo type="percentile" val="50"/>
        <cfvo type="max"/>
        <color rgb="FFF8696B"/>
        <color rgb="FFFFEB84"/>
        <color rgb="FF63BE7B"/>
      </colorScale>
    </cfRule>
  </conditionalFormatting>
  <conditionalFormatting sqref="P32">
    <cfRule type="colorScale" priority="464">
      <colorScale>
        <cfvo type="min"/>
        <cfvo type="percentile" val="50"/>
        <cfvo type="max"/>
        <color rgb="FFF8696B"/>
        <color rgb="FFFFEB84"/>
        <color rgb="FF63BE7B"/>
      </colorScale>
    </cfRule>
  </conditionalFormatting>
  <conditionalFormatting sqref="P33">
    <cfRule type="colorScale" priority="463">
      <colorScale>
        <cfvo type="min"/>
        <cfvo type="percentile" val="50"/>
        <cfvo type="max"/>
        <color rgb="FFF8696B"/>
        <color rgb="FFFFEB84"/>
        <color rgb="FF63BE7B"/>
      </colorScale>
    </cfRule>
  </conditionalFormatting>
  <conditionalFormatting sqref="P34">
    <cfRule type="colorScale" priority="462">
      <colorScale>
        <cfvo type="min"/>
        <cfvo type="percentile" val="50"/>
        <cfvo type="max"/>
        <color rgb="FFF8696B"/>
        <color rgb="FFFFEB84"/>
        <color rgb="FF63BE7B"/>
      </colorScale>
    </cfRule>
  </conditionalFormatting>
  <conditionalFormatting sqref="P34">
    <cfRule type="colorScale" priority="461">
      <colorScale>
        <cfvo type="min"/>
        <cfvo type="percentile" val="50"/>
        <cfvo type="max"/>
        <color rgb="FFF8696B"/>
        <color rgb="FFFFEB84"/>
        <color rgb="FF63BE7B"/>
      </colorScale>
    </cfRule>
  </conditionalFormatting>
  <conditionalFormatting sqref="P34">
    <cfRule type="colorScale" priority="460">
      <colorScale>
        <cfvo type="min"/>
        <cfvo type="percentile" val="50"/>
        <cfvo type="max"/>
        <color rgb="FFF8696B"/>
        <color rgb="FFFFEB84"/>
        <color rgb="FF63BE7B"/>
      </colorScale>
    </cfRule>
  </conditionalFormatting>
  <conditionalFormatting sqref="P35">
    <cfRule type="colorScale" priority="458">
      <colorScale>
        <cfvo type="min"/>
        <cfvo type="percentile" val="50"/>
        <cfvo type="max"/>
        <color rgb="FFF8696B"/>
        <color rgb="FFFFEB84"/>
        <color rgb="FF63BE7B"/>
      </colorScale>
    </cfRule>
  </conditionalFormatting>
  <conditionalFormatting sqref="P33">
    <cfRule type="colorScale" priority="457">
      <colorScale>
        <cfvo type="min"/>
        <cfvo type="percentile" val="50"/>
        <cfvo type="max"/>
        <color rgb="FFF8696B"/>
        <color rgb="FFFFEB84"/>
        <color rgb="FF63BE7B"/>
      </colorScale>
    </cfRule>
  </conditionalFormatting>
  <conditionalFormatting sqref="P32">
    <cfRule type="colorScale" priority="456">
      <colorScale>
        <cfvo type="min"/>
        <cfvo type="percentile" val="50"/>
        <cfvo type="max"/>
        <color rgb="FFF8696B"/>
        <color rgb="FFFFEB84"/>
        <color rgb="FF63BE7B"/>
      </colorScale>
    </cfRule>
  </conditionalFormatting>
  <conditionalFormatting sqref="P33">
    <cfRule type="colorScale" priority="455">
      <colorScale>
        <cfvo type="min"/>
        <cfvo type="percentile" val="50"/>
        <cfvo type="max"/>
        <color rgb="FFF8696B"/>
        <color rgb="FFFFEB84"/>
        <color rgb="FF63BE7B"/>
      </colorScale>
    </cfRule>
  </conditionalFormatting>
  <conditionalFormatting sqref="P34">
    <cfRule type="colorScale" priority="453">
      <colorScale>
        <cfvo type="min"/>
        <cfvo type="percentile" val="50"/>
        <cfvo type="max"/>
        <color rgb="FFF8696B"/>
        <color rgb="FFFFEB84"/>
        <color rgb="FF63BE7B"/>
      </colorScale>
    </cfRule>
  </conditionalFormatting>
  <conditionalFormatting sqref="P35">
    <cfRule type="colorScale" priority="450">
      <colorScale>
        <cfvo type="min"/>
        <cfvo type="percentile" val="50"/>
        <cfvo type="max"/>
        <color rgb="FFF8696B"/>
        <color rgb="FFFFEB84"/>
        <color rgb="FF63BE7B"/>
      </colorScale>
    </cfRule>
  </conditionalFormatting>
  <conditionalFormatting sqref="P34">
    <cfRule type="colorScale" priority="449">
      <colorScale>
        <cfvo type="min"/>
        <cfvo type="percentile" val="50"/>
        <cfvo type="max"/>
        <color rgb="FFF8696B"/>
        <color rgb="FFFFEB84"/>
        <color rgb="FF63BE7B"/>
      </colorScale>
    </cfRule>
  </conditionalFormatting>
  <conditionalFormatting sqref="P35">
    <cfRule type="colorScale" priority="447">
      <colorScale>
        <cfvo type="min"/>
        <cfvo type="percentile" val="50"/>
        <cfvo type="max"/>
        <color rgb="FFF8696B"/>
        <color rgb="FFFFEB84"/>
        <color rgb="FF63BE7B"/>
      </colorScale>
    </cfRule>
  </conditionalFormatting>
  <conditionalFormatting sqref="P32">
    <cfRule type="colorScale" priority="446">
      <colorScale>
        <cfvo type="min"/>
        <cfvo type="percentile" val="50"/>
        <cfvo type="max"/>
        <color rgb="FFF8696B"/>
        <color rgb="FFFFEB84"/>
        <color rgb="FF63BE7B"/>
      </colorScale>
    </cfRule>
  </conditionalFormatting>
  <conditionalFormatting sqref="P33">
    <cfRule type="colorScale" priority="444">
      <colorScale>
        <cfvo type="min"/>
        <cfvo type="percentile" val="50"/>
        <cfvo type="max"/>
        <color rgb="FFF8696B"/>
        <color rgb="FFFFEB84"/>
        <color rgb="FF63BE7B"/>
      </colorScale>
    </cfRule>
  </conditionalFormatting>
  <conditionalFormatting sqref="P34">
    <cfRule type="colorScale" priority="443">
      <colorScale>
        <cfvo type="min"/>
        <cfvo type="percentile" val="50"/>
        <cfvo type="max"/>
        <color rgb="FFF8696B"/>
        <color rgb="FFFFEB84"/>
        <color rgb="FF63BE7B"/>
      </colorScale>
    </cfRule>
  </conditionalFormatting>
  <conditionalFormatting sqref="P35">
    <cfRule type="colorScale" priority="441">
      <colorScale>
        <cfvo type="min"/>
        <cfvo type="percentile" val="50"/>
        <cfvo type="max"/>
        <color rgb="FFF8696B"/>
        <color rgb="FFFFEB84"/>
        <color rgb="FF63BE7B"/>
      </colorScale>
    </cfRule>
  </conditionalFormatting>
  <conditionalFormatting sqref="P35">
    <cfRule type="colorScale" priority="440">
      <colorScale>
        <cfvo type="min"/>
        <cfvo type="percentile" val="50"/>
        <cfvo type="max"/>
        <color rgb="FFF8696B"/>
        <color rgb="FFFFEB84"/>
        <color rgb="FF63BE7B"/>
      </colorScale>
    </cfRule>
  </conditionalFormatting>
  <conditionalFormatting sqref="P33">
    <cfRule type="colorScale" priority="439">
      <colorScale>
        <cfvo type="min"/>
        <cfvo type="percentile" val="50"/>
        <cfvo type="max"/>
        <color rgb="FFF8696B"/>
        <color rgb="FFFFEB84"/>
        <color rgb="FF63BE7B"/>
      </colorScale>
    </cfRule>
  </conditionalFormatting>
  <conditionalFormatting sqref="P35">
    <cfRule type="colorScale" priority="438">
      <colorScale>
        <cfvo type="min"/>
        <cfvo type="percentile" val="50"/>
        <cfvo type="max"/>
        <color rgb="FFF8696B"/>
        <color rgb="FFFFEB84"/>
        <color rgb="FF63BE7B"/>
      </colorScale>
    </cfRule>
  </conditionalFormatting>
  <conditionalFormatting sqref="P33">
    <cfRule type="colorScale" priority="436">
      <colorScale>
        <cfvo type="min"/>
        <cfvo type="percentile" val="50"/>
        <cfvo type="max"/>
        <color rgb="FFF8696B"/>
        <color rgb="FFFFEB84"/>
        <color rgb="FF63BE7B"/>
      </colorScale>
    </cfRule>
  </conditionalFormatting>
  <conditionalFormatting sqref="P33">
    <cfRule type="colorScale" priority="435">
      <colorScale>
        <cfvo type="min"/>
        <cfvo type="percentile" val="50"/>
        <cfvo type="max"/>
        <color rgb="FFF8696B"/>
        <color rgb="FFFFEB84"/>
        <color rgb="FF63BE7B"/>
      </colorScale>
    </cfRule>
  </conditionalFormatting>
  <conditionalFormatting sqref="P34">
    <cfRule type="colorScale" priority="434">
      <colorScale>
        <cfvo type="min"/>
        <cfvo type="percentile" val="50"/>
        <cfvo type="max"/>
        <color rgb="FFF8696B"/>
        <color rgb="FFFFEB84"/>
        <color rgb="FF63BE7B"/>
      </colorScale>
    </cfRule>
  </conditionalFormatting>
  <conditionalFormatting sqref="P35">
    <cfRule type="colorScale" priority="432">
      <colorScale>
        <cfvo type="min"/>
        <cfvo type="percentile" val="50"/>
        <cfvo type="max"/>
        <color rgb="FFF8696B"/>
        <color rgb="FFFFEB84"/>
        <color rgb="FF63BE7B"/>
      </colorScale>
    </cfRule>
  </conditionalFormatting>
  <conditionalFormatting sqref="P35">
    <cfRule type="colorScale" priority="431">
      <colorScale>
        <cfvo type="min"/>
        <cfvo type="percentile" val="50"/>
        <cfvo type="max"/>
        <color rgb="FFF8696B"/>
        <color rgb="FFFFEB84"/>
        <color rgb="FF63BE7B"/>
      </colorScale>
    </cfRule>
  </conditionalFormatting>
  <conditionalFormatting sqref="P34">
    <cfRule type="colorScale" priority="430">
      <colorScale>
        <cfvo type="min"/>
        <cfvo type="percentile" val="50"/>
        <cfvo type="max"/>
        <color rgb="FFF8696B"/>
        <color rgb="FFFFEB84"/>
        <color rgb="FF63BE7B"/>
      </colorScale>
    </cfRule>
  </conditionalFormatting>
  <conditionalFormatting sqref="P33">
    <cfRule type="colorScale" priority="428">
      <colorScale>
        <cfvo type="min"/>
        <cfvo type="percentile" val="50"/>
        <cfvo type="max"/>
        <color rgb="FFF8696B"/>
        <color rgb="FFFFEB84"/>
        <color rgb="FF63BE7B"/>
      </colorScale>
    </cfRule>
  </conditionalFormatting>
  <conditionalFormatting sqref="P34">
    <cfRule type="colorScale" priority="427">
      <colorScale>
        <cfvo type="min"/>
        <cfvo type="percentile" val="50"/>
        <cfvo type="max"/>
        <color rgb="FFF8696B"/>
        <color rgb="FFFFEB84"/>
        <color rgb="FF63BE7B"/>
      </colorScale>
    </cfRule>
  </conditionalFormatting>
  <conditionalFormatting sqref="P35">
    <cfRule type="colorScale" priority="425">
      <colorScale>
        <cfvo type="min"/>
        <cfvo type="percentile" val="50"/>
        <cfvo type="max"/>
        <color rgb="FFF8696B"/>
        <color rgb="FFFFEB84"/>
        <color rgb="FF63BE7B"/>
      </colorScale>
    </cfRule>
  </conditionalFormatting>
  <conditionalFormatting sqref="P33">
    <cfRule type="colorScale" priority="422">
      <colorScale>
        <cfvo type="min"/>
        <cfvo type="percentile" val="50"/>
        <cfvo type="max"/>
        <color rgb="FFF8696B"/>
        <color rgb="FFFFEB84"/>
        <color rgb="FF63BE7B"/>
      </colorScale>
    </cfRule>
  </conditionalFormatting>
  <conditionalFormatting sqref="P34">
    <cfRule type="colorScale" priority="421">
      <colorScale>
        <cfvo type="min"/>
        <cfvo type="percentile" val="50"/>
        <cfvo type="max"/>
        <color rgb="FFF8696B"/>
        <color rgb="FFFFEB84"/>
        <color rgb="FF63BE7B"/>
      </colorScale>
    </cfRule>
  </conditionalFormatting>
  <conditionalFormatting sqref="P35">
    <cfRule type="colorScale" priority="419">
      <colorScale>
        <cfvo type="min"/>
        <cfvo type="percentile" val="50"/>
        <cfvo type="max"/>
        <color rgb="FFF8696B"/>
        <color rgb="FFFFEB84"/>
        <color rgb="FF63BE7B"/>
      </colorScale>
    </cfRule>
  </conditionalFormatting>
  <conditionalFormatting sqref="P35">
    <cfRule type="colorScale" priority="418">
      <colorScale>
        <cfvo type="min"/>
        <cfvo type="percentile" val="50"/>
        <cfvo type="max"/>
        <color rgb="FFF8696B"/>
        <color rgb="FFFFEB84"/>
        <color rgb="FF63BE7B"/>
      </colorScale>
    </cfRule>
  </conditionalFormatting>
  <conditionalFormatting sqref="P36">
    <cfRule type="colorScale" priority="416">
      <colorScale>
        <cfvo type="min"/>
        <cfvo type="percentile" val="50"/>
        <cfvo type="max"/>
        <color rgb="FFF8696B"/>
        <color rgb="FFFFEB84"/>
        <color rgb="FF63BE7B"/>
      </colorScale>
    </cfRule>
  </conditionalFormatting>
  <conditionalFormatting sqref="P37">
    <cfRule type="colorScale" priority="417">
      <colorScale>
        <cfvo type="min"/>
        <cfvo type="percentile" val="50"/>
        <cfvo type="max"/>
        <color rgb="FFF8696B"/>
        <color rgb="FFFFEB84"/>
        <color rgb="FF63BE7B"/>
      </colorScale>
    </cfRule>
  </conditionalFormatting>
  <conditionalFormatting sqref="P38">
    <cfRule type="colorScale" priority="413">
      <colorScale>
        <cfvo type="min"/>
        <cfvo type="percentile" val="50"/>
        <cfvo type="max"/>
        <color rgb="FFF8696B"/>
        <color rgb="FFFFEB84"/>
        <color rgb="FF63BE7B"/>
      </colorScale>
    </cfRule>
  </conditionalFormatting>
  <conditionalFormatting sqref="P39">
    <cfRule type="colorScale" priority="411">
      <colorScale>
        <cfvo type="min"/>
        <cfvo type="percentile" val="50"/>
        <cfvo type="max"/>
        <color rgb="FFF8696B"/>
        <color rgb="FFFFEB84"/>
        <color rgb="FF63BE7B"/>
      </colorScale>
    </cfRule>
  </conditionalFormatting>
  <conditionalFormatting sqref="P39">
    <cfRule type="colorScale" priority="410">
      <colorScale>
        <cfvo type="min"/>
        <cfvo type="percentile" val="50"/>
        <cfvo type="max"/>
        <color rgb="FFF8696B"/>
        <color rgb="FFFFEB84"/>
        <color rgb="FF63BE7B"/>
      </colorScale>
    </cfRule>
  </conditionalFormatting>
  <conditionalFormatting sqref="P37">
    <cfRule type="colorScale" priority="409">
      <colorScale>
        <cfvo type="min"/>
        <cfvo type="percentile" val="50"/>
        <cfvo type="max"/>
        <color rgb="FFF8696B"/>
        <color rgb="FFFFEB84"/>
        <color rgb="FF63BE7B"/>
      </colorScale>
    </cfRule>
  </conditionalFormatting>
  <conditionalFormatting sqref="P39">
    <cfRule type="colorScale" priority="408">
      <colorScale>
        <cfvo type="min"/>
        <cfvo type="percentile" val="50"/>
        <cfvo type="max"/>
        <color rgb="FFF8696B"/>
        <color rgb="FFFFEB84"/>
        <color rgb="FF63BE7B"/>
      </colorScale>
    </cfRule>
  </conditionalFormatting>
  <conditionalFormatting sqref="P37">
    <cfRule type="colorScale" priority="406">
      <colorScale>
        <cfvo type="min"/>
        <cfvo type="percentile" val="50"/>
        <cfvo type="max"/>
        <color rgb="FFF8696B"/>
        <color rgb="FFFFEB84"/>
        <color rgb="FF63BE7B"/>
      </colorScale>
    </cfRule>
  </conditionalFormatting>
  <conditionalFormatting sqref="P37">
    <cfRule type="colorScale" priority="405">
      <colorScale>
        <cfvo type="min"/>
        <cfvo type="percentile" val="50"/>
        <cfvo type="max"/>
        <color rgb="FFF8696B"/>
        <color rgb="FFFFEB84"/>
        <color rgb="FF63BE7B"/>
      </colorScale>
    </cfRule>
  </conditionalFormatting>
  <conditionalFormatting sqref="P38">
    <cfRule type="colorScale" priority="404">
      <colorScale>
        <cfvo type="min"/>
        <cfvo type="percentile" val="50"/>
        <cfvo type="max"/>
        <color rgb="FFF8696B"/>
        <color rgb="FFFFEB84"/>
        <color rgb="FF63BE7B"/>
      </colorScale>
    </cfRule>
  </conditionalFormatting>
  <conditionalFormatting sqref="P39">
    <cfRule type="colorScale" priority="402">
      <colorScale>
        <cfvo type="min"/>
        <cfvo type="percentile" val="50"/>
        <cfvo type="max"/>
        <color rgb="FFF8696B"/>
        <color rgb="FFFFEB84"/>
        <color rgb="FF63BE7B"/>
      </colorScale>
    </cfRule>
  </conditionalFormatting>
  <conditionalFormatting sqref="P39">
    <cfRule type="colorScale" priority="401">
      <colorScale>
        <cfvo type="min"/>
        <cfvo type="percentile" val="50"/>
        <cfvo type="max"/>
        <color rgb="FFF8696B"/>
        <color rgb="FFFFEB84"/>
        <color rgb="FF63BE7B"/>
      </colorScale>
    </cfRule>
  </conditionalFormatting>
  <conditionalFormatting sqref="P38">
    <cfRule type="colorScale" priority="400">
      <colorScale>
        <cfvo type="min"/>
        <cfvo type="percentile" val="50"/>
        <cfvo type="max"/>
        <color rgb="FFF8696B"/>
        <color rgb="FFFFEB84"/>
        <color rgb="FF63BE7B"/>
      </colorScale>
    </cfRule>
  </conditionalFormatting>
  <conditionalFormatting sqref="P37">
    <cfRule type="colorScale" priority="398">
      <colorScale>
        <cfvo type="min"/>
        <cfvo type="percentile" val="50"/>
        <cfvo type="max"/>
        <color rgb="FFF8696B"/>
        <color rgb="FFFFEB84"/>
        <color rgb="FF63BE7B"/>
      </colorScale>
    </cfRule>
  </conditionalFormatting>
  <conditionalFormatting sqref="P38">
    <cfRule type="colorScale" priority="397">
      <colorScale>
        <cfvo type="min"/>
        <cfvo type="percentile" val="50"/>
        <cfvo type="max"/>
        <color rgb="FFF8696B"/>
        <color rgb="FFFFEB84"/>
        <color rgb="FF63BE7B"/>
      </colorScale>
    </cfRule>
  </conditionalFormatting>
  <conditionalFormatting sqref="P39">
    <cfRule type="colorScale" priority="395">
      <colorScale>
        <cfvo type="min"/>
        <cfvo type="percentile" val="50"/>
        <cfvo type="max"/>
        <color rgb="FFF8696B"/>
        <color rgb="FFFFEB84"/>
        <color rgb="FF63BE7B"/>
      </colorScale>
    </cfRule>
  </conditionalFormatting>
  <conditionalFormatting sqref="P37">
    <cfRule type="colorScale" priority="392">
      <colorScale>
        <cfvo type="min"/>
        <cfvo type="percentile" val="50"/>
        <cfvo type="max"/>
        <color rgb="FFF8696B"/>
        <color rgb="FFFFEB84"/>
        <color rgb="FF63BE7B"/>
      </colorScale>
    </cfRule>
  </conditionalFormatting>
  <conditionalFormatting sqref="P38">
    <cfRule type="colorScale" priority="391">
      <colorScale>
        <cfvo type="min"/>
        <cfvo type="percentile" val="50"/>
        <cfvo type="max"/>
        <color rgb="FFF8696B"/>
        <color rgb="FFFFEB84"/>
        <color rgb="FF63BE7B"/>
      </colorScale>
    </cfRule>
  </conditionalFormatting>
  <conditionalFormatting sqref="P39">
    <cfRule type="colorScale" priority="389">
      <colorScale>
        <cfvo type="min"/>
        <cfvo type="percentile" val="50"/>
        <cfvo type="max"/>
        <color rgb="FFF8696B"/>
        <color rgb="FFFFEB84"/>
        <color rgb="FF63BE7B"/>
      </colorScale>
    </cfRule>
  </conditionalFormatting>
  <conditionalFormatting sqref="P39">
    <cfRule type="colorScale" priority="388">
      <colorScale>
        <cfvo type="min"/>
        <cfvo type="percentile" val="50"/>
        <cfvo type="max"/>
        <color rgb="FFF8696B"/>
        <color rgb="FFFFEB84"/>
        <color rgb="FF63BE7B"/>
      </colorScale>
    </cfRule>
  </conditionalFormatting>
  <conditionalFormatting sqref="P36">
    <cfRule type="colorScale" priority="387">
      <colorScale>
        <cfvo type="min"/>
        <cfvo type="percentile" val="50"/>
        <cfvo type="max"/>
        <color rgb="FFF8696B"/>
        <color rgb="FFFFEB84"/>
        <color rgb="FF63BE7B"/>
      </colorScale>
    </cfRule>
  </conditionalFormatting>
  <conditionalFormatting sqref="P36">
    <cfRule type="colorScale" priority="384">
      <colorScale>
        <cfvo type="min"/>
        <cfvo type="percentile" val="50"/>
        <cfvo type="max"/>
        <color rgb="FFF8696B"/>
        <color rgb="FFFFEB84"/>
        <color rgb="FF63BE7B"/>
      </colorScale>
    </cfRule>
  </conditionalFormatting>
  <conditionalFormatting sqref="P36">
    <cfRule type="colorScale" priority="383">
      <colorScale>
        <cfvo type="min"/>
        <cfvo type="percentile" val="50"/>
        <cfvo type="max"/>
        <color rgb="FFF8696B"/>
        <color rgb="FFFFEB84"/>
        <color rgb="FF63BE7B"/>
      </colorScale>
    </cfRule>
  </conditionalFormatting>
  <conditionalFormatting sqref="P36">
    <cfRule type="colorScale" priority="382">
      <colorScale>
        <cfvo type="min"/>
        <cfvo type="percentile" val="50"/>
        <cfvo type="max"/>
        <color rgb="FFF8696B"/>
        <color rgb="FFFFEB84"/>
        <color rgb="FF63BE7B"/>
      </colorScale>
    </cfRule>
  </conditionalFormatting>
  <conditionalFormatting sqref="P37">
    <cfRule type="colorScale" priority="381">
      <colorScale>
        <cfvo type="min"/>
        <cfvo type="percentile" val="50"/>
        <cfvo type="max"/>
        <color rgb="FFF8696B"/>
        <color rgb="FFFFEB84"/>
        <color rgb="FF63BE7B"/>
      </colorScale>
    </cfRule>
  </conditionalFormatting>
  <conditionalFormatting sqref="P38">
    <cfRule type="colorScale" priority="380">
      <colorScale>
        <cfvo type="min"/>
        <cfvo type="percentile" val="50"/>
        <cfvo type="max"/>
        <color rgb="FFF8696B"/>
        <color rgb="FFFFEB84"/>
        <color rgb="FF63BE7B"/>
      </colorScale>
    </cfRule>
  </conditionalFormatting>
  <conditionalFormatting sqref="P39">
    <cfRule type="colorScale" priority="376">
      <colorScale>
        <cfvo type="min"/>
        <cfvo type="percentile" val="50"/>
        <cfvo type="max"/>
        <color rgb="FFF8696B"/>
        <color rgb="FFFFEB84"/>
        <color rgb="FF63BE7B"/>
      </colorScale>
    </cfRule>
  </conditionalFormatting>
  <conditionalFormatting sqref="P36">
    <cfRule type="colorScale" priority="375">
      <colorScale>
        <cfvo type="min"/>
        <cfvo type="percentile" val="50"/>
        <cfvo type="max"/>
        <color rgb="FFF8696B"/>
        <color rgb="FFFFEB84"/>
        <color rgb="FF63BE7B"/>
      </colorScale>
    </cfRule>
  </conditionalFormatting>
  <conditionalFormatting sqref="P36">
    <cfRule type="colorScale" priority="374">
      <colorScale>
        <cfvo type="min"/>
        <cfvo type="percentile" val="50"/>
        <cfvo type="max"/>
        <color rgb="FFF8696B"/>
        <color rgb="FFFFEB84"/>
        <color rgb="FF63BE7B"/>
      </colorScale>
    </cfRule>
  </conditionalFormatting>
  <conditionalFormatting sqref="P36">
    <cfRule type="colorScale" priority="373">
      <colorScale>
        <cfvo type="min"/>
        <cfvo type="percentile" val="50"/>
        <cfvo type="max"/>
        <color rgb="FFF8696B"/>
        <color rgb="FFFFEB84"/>
        <color rgb="FF63BE7B"/>
      </colorScale>
    </cfRule>
  </conditionalFormatting>
  <conditionalFormatting sqref="P38">
    <cfRule type="colorScale" priority="372">
      <colorScale>
        <cfvo type="min"/>
        <cfvo type="percentile" val="50"/>
        <cfvo type="max"/>
        <color rgb="FFF8696B"/>
        <color rgb="FFFFEB84"/>
        <color rgb="FF63BE7B"/>
      </colorScale>
    </cfRule>
  </conditionalFormatting>
  <conditionalFormatting sqref="P37">
    <cfRule type="colorScale" priority="371">
      <colorScale>
        <cfvo type="min"/>
        <cfvo type="percentile" val="50"/>
        <cfvo type="max"/>
        <color rgb="FFF8696B"/>
        <color rgb="FFFFEB84"/>
        <color rgb="FF63BE7B"/>
      </colorScale>
    </cfRule>
  </conditionalFormatting>
  <conditionalFormatting sqref="P38">
    <cfRule type="colorScale" priority="370">
      <colorScale>
        <cfvo type="min"/>
        <cfvo type="percentile" val="50"/>
        <cfvo type="max"/>
        <color rgb="FFF8696B"/>
        <color rgb="FFFFEB84"/>
        <color rgb="FF63BE7B"/>
      </colorScale>
    </cfRule>
  </conditionalFormatting>
  <conditionalFormatting sqref="P38">
    <cfRule type="colorScale" priority="369">
      <colorScale>
        <cfvo type="min"/>
        <cfvo type="percentile" val="50"/>
        <cfvo type="max"/>
        <color rgb="FFF8696B"/>
        <color rgb="FFFFEB84"/>
        <color rgb="FF63BE7B"/>
      </colorScale>
    </cfRule>
  </conditionalFormatting>
  <conditionalFormatting sqref="P39">
    <cfRule type="colorScale" priority="367">
      <colorScale>
        <cfvo type="min"/>
        <cfvo type="percentile" val="50"/>
        <cfvo type="max"/>
        <color rgb="FFF8696B"/>
        <color rgb="FFFFEB84"/>
        <color rgb="FF63BE7B"/>
      </colorScale>
    </cfRule>
  </conditionalFormatting>
  <conditionalFormatting sqref="P37">
    <cfRule type="colorScale" priority="366">
      <colorScale>
        <cfvo type="min"/>
        <cfvo type="percentile" val="50"/>
        <cfvo type="max"/>
        <color rgb="FFF8696B"/>
        <color rgb="FFFFEB84"/>
        <color rgb="FF63BE7B"/>
      </colorScale>
    </cfRule>
  </conditionalFormatting>
  <conditionalFormatting sqref="P39">
    <cfRule type="colorScale" priority="365">
      <colorScale>
        <cfvo type="min"/>
        <cfvo type="percentile" val="50"/>
        <cfvo type="max"/>
        <color rgb="FFF8696B"/>
        <color rgb="FFFFEB84"/>
        <color rgb="FF63BE7B"/>
      </colorScale>
    </cfRule>
  </conditionalFormatting>
  <conditionalFormatting sqref="P38">
    <cfRule type="colorScale" priority="364">
      <colorScale>
        <cfvo type="min"/>
        <cfvo type="percentile" val="50"/>
        <cfvo type="max"/>
        <color rgb="FFF8696B"/>
        <color rgb="FFFFEB84"/>
        <color rgb="FF63BE7B"/>
      </colorScale>
    </cfRule>
  </conditionalFormatting>
  <conditionalFormatting sqref="P39">
    <cfRule type="colorScale" priority="362">
      <colorScale>
        <cfvo type="min"/>
        <cfvo type="percentile" val="50"/>
        <cfvo type="max"/>
        <color rgb="FFF8696B"/>
        <color rgb="FFFFEB84"/>
        <color rgb="FF63BE7B"/>
      </colorScale>
    </cfRule>
  </conditionalFormatting>
  <conditionalFormatting sqref="P38">
    <cfRule type="colorScale" priority="361">
      <colorScale>
        <cfvo type="min"/>
        <cfvo type="percentile" val="50"/>
        <cfvo type="max"/>
        <color rgb="FFF8696B"/>
        <color rgb="FFFFEB84"/>
        <color rgb="FF63BE7B"/>
      </colorScale>
    </cfRule>
  </conditionalFormatting>
  <conditionalFormatting sqref="P36">
    <cfRule type="colorScale" priority="360">
      <colorScale>
        <cfvo type="min"/>
        <cfvo type="percentile" val="50"/>
        <cfvo type="max"/>
        <color rgb="FFF8696B"/>
        <color rgb="FFFFEB84"/>
        <color rgb="FF63BE7B"/>
      </colorScale>
    </cfRule>
  </conditionalFormatting>
  <conditionalFormatting sqref="P37">
    <cfRule type="colorScale" priority="359">
      <colorScale>
        <cfvo type="min"/>
        <cfvo type="percentile" val="50"/>
        <cfvo type="max"/>
        <color rgb="FFF8696B"/>
        <color rgb="FFFFEB84"/>
        <color rgb="FF63BE7B"/>
      </colorScale>
    </cfRule>
  </conditionalFormatting>
  <conditionalFormatting sqref="P38">
    <cfRule type="colorScale" priority="358">
      <colorScale>
        <cfvo type="min"/>
        <cfvo type="percentile" val="50"/>
        <cfvo type="max"/>
        <color rgb="FFF8696B"/>
        <color rgb="FFFFEB84"/>
        <color rgb="FF63BE7B"/>
      </colorScale>
    </cfRule>
  </conditionalFormatting>
  <conditionalFormatting sqref="P38">
    <cfRule type="colorScale" priority="357">
      <colorScale>
        <cfvo type="min"/>
        <cfvo type="percentile" val="50"/>
        <cfvo type="max"/>
        <color rgb="FFF8696B"/>
        <color rgb="FFFFEB84"/>
        <color rgb="FF63BE7B"/>
      </colorScale>
    </cfRule>
  </conditionalFormatting>
  <conditionalFormatting sqref="P38">
    <cfRule type="colorScale" priority="356">
      <colorScale>
        <cfvo type="min"/>
        <cfvo type="percentile" val="50"/>
        <cfvo type="max"/>
        <color rgb="FFF8696B"/>
        <color rgb="FFFFEB84"/>
        <color rgb="FF63BE7B"/>
      </colorScale>
    </cfRule>
  </conditionalFormatting>
  <conditionalFormatting sqref="P39">
    <cfRule type="colorScale" priority="354">
      <colorScale>
        <cfvo type="min"/>
        <cfvo type="percentile" val="50"/>
        <cfvo type="max"/>
        <color rgb="FFF8696B"/>
        <color rgb="FFFFEB84"/>
        <color rgb="FF63BE7B"/>
      </colorScale>
    </cfRule>
  </conditionalFormatting>
  <conditionalFormatting sqref="P37">
    <cfRule type="colorScale" priority="353">
      <colorScale>
        <cfvo type="min"/>
        <cfvo type="percentile" val="50"/>
        <cfvo type="max"/>
        <color rgb="FFF8696B"/>
        <color rgb="FFFFEB84"/>
        <color rgb="FF63BE7B"/>
      </colorScale>
    </cfRule>
  </conditionalFormatting>
  <conditionalFormatting sqref="P36">
    <cfRule type="colorScale" priority="352">
      <colorScale>
        <cfvo type="min"/>
        <cfvo type="percentile" val="50"/>
        <cfvo type="max"/>
        <color rgb="FFF8696B"/>
        <color rgb="FFFFEB84"/>
        <color rgb="FF63BE7B"/>
      </colorScale>
    </cfRule>
  </conditionalFormatting>
  <conditionalFormatting sqref="P37">
    <cfRule type="colorScale" priority="351">
      <colorScale>
        <cfvo type="min"/>
        <cfvo type="percentile" val="50"/>
        <cfvo type="max"/>
        <color rgb="FFF8696B"/>
        <color rgb="FFFFEB84"/>
        <color rgb="FF63BE7B"/>
      </colorScale>
    </cfRule>
  </conditionalFormatting>
  <conditionalFormatting sqref="P38">
    <cfRule type="colorScale" priority="349">
      <colorScale>
        <cfvo type="min"/>
        <cfvo type="percentile" val="50"/>
        <cfvo type="max"/>
        <color rgb="FFF8696B"/>
        <color rgb="FFFFEB84"/>
        <color rgb="FF63BE7B"/>
      </colorScale>
    </cfRule>
  </conditionalFormatting>
  <conditionalFormatting sqref="P39">
    <cfRule type="colorScale" priority="346">
      <colorScale>
        <cfvo type="min"/>
        <cfvo type="percentile" val="50"/>
        <cfvo type="max"/>
        <color rgb="FFF8696B"/>
        <color rgb="FFFFEB84"/>
        <color rgb="FF63BE7B"/>
      </colorScale>
    </cfRule>
  </conditionalFormatting>
  <conditionalFormatting sqref="P38">
    <cfRule type="colorScale" priority="345">
      <colorScale>
        <cfvo type="min"/>
        <cfvo type="percentile" val="50"/>
        <cfvo type="max"/>
        <color rgb="FFF8696B"/>
        <color rgb="FFFFEB84"/>
        <color rgb="FF63BE7B"/>
      </colorScale>
    </cfRule>
  </conditionalFormatting>
  <conditionalFormatting sqref="P39">
    <cfRule type="colorScale" priority="343">
      <colorScale>
        <cfvo type="min"/>
        <cfvo type="percentile" val="50"/>
        <cfvo type="max"/>
        <color rgb="FFF8696B"/>
        <color rgb="FFFFEB84"/>
        <color rgb="FF63BE7B"/>
      </colorScale>
    </cfRule>
  </conditionalFormatting>
  <conditionalFormatting sqref="P36">
    <cfRule type="colorScale" priority="342">
      <colorScale>
        <cfvo type="min"/>
        <cfvo type="percentile" val="50"/>
        <cfvo type="max"/>
        <color rgb="FFF8696B"/>
        <color rgb="FFFFEB84"/>
        <color rgb="FF63BE7B"/>
      </colorScale>
    </cfRule>
  </conditionalFormatting>
  <conditionalFormatting sqref="P37">
    <cfRule type="colorScale" priority="340">
      <colorScale>
        <cfvo type="min"/>
        <cfvo type="percentile" val="50"/>
        <cfvo type="max"/>
        <color rgb="FFF8696B"/>
        <color rgb="FFFFEB84"/>
        <color rgb="FF63BE7B"/>
      </colorScale>
    </cfRule>
  </conditionalFormatting>
  <conditionalFormatting sqref="P38">
    <cfRule type="colorScale" priority="339">
      <colorScale>
        <cfvo type="min"/>
        <cfvo type="percentile" val="50"/>
        <cfvo type="max"/>
        <color rgb="FFF8696B"/>
        <color rgb="FFFFEB84"/>
        <color rgb="FF63BE7B"/>
      </colorScale>
    </cfRule>
  </conditionalFormatting>
  <conditionalFormatting sqref="P39">
    <cfRule type="colorScale" priority="337">
      <colorScale>
        <cfvo type="min"/>
        <cfvo type="percentile" val="50"/>
        <cfvo type="max"/>
        <color rgb="FFF8696B"/>
        <color rgb="FFFFEB84"/>
        <color rgb="FF63BE7B"/>
      </colorScale>
    </cfRule>
  </conditionalFormatting>
  <conditionalFormatting sqref="P39">
    <cfRule type="colorScale" priority="336">
      <colorScale>
        <cfvo type="min"/>
        <cfvo type="percentile" val="50"/>
        <cfvo type="max"/>
        <color rgb="FFF8696B"/>
        <color rgb="FFFFEB84"/>
        <color rgb="FF63BE7B"/>
      </colorScale>
    </cfRule>
  </conditionalFormatting>
  <conditionalFormatting sqref="P37">
    <cfRule type="colorScale" priority="335">
      <colorScale>
        <cfvo type="min"/>
        <cfvo type="percentile" val="50"/>
        <cfvo type="max"/>
        <color rgb="FFF8696B"/>
        <color rgb="FFFFEB84"/>
        <color rgb="FF63BE7B"/>
      </colorScale>
    </cfRule>
  </conditionalFormatting>
  <conditionalFormatting sqref="P39">
    <cfRule type="colorScale" priority="334">
      <colorScale>
        <cfvo type="min"/>
        <cfvo type="percentile" val="50"/>
        <cfvo type="max"/>
        <color rgb="FFF8696B"/>
        <color rgb="FFFFEB84"/>
        <color rgb="FF63BE7B"/>
      </colorScale>
    </cfRule>
  </conditionalFormatting>
  <conditionalFormatting sqref="P37">
    <cfRule type="colorScale" priority="332">
      <colorScale>
        <cfvo type="min"/>
        <cfvo type="percentile" val="50"/>
        <cfvo type="max"/>
        <color rgb="FFF8696B"/>
        <color rgb="FFFFEB84"/>
        <color rgb="FF63BE7B"/>
      </colorScale>
    </cfRule>
  </conditionalFormatting>
  <conditionalFormatting sqref="P37">
    <cfRule type="colorScale" priority="331">
      <colorScale>
        <cfvo type="min"/>
        <cfvo type="percentile" val="50"/>
        <cfvo type="max"/>
        <color rgb="FFF8696B"/>
        <color rgb="FFFFEB84"/>
        <color rgb="FF63BE7B"/>
      </colorScale>
    </cfRule>
  </conditionalFormatting>
  <conditionalFormatting sqref="P38">
    <cfRule type="colorScale" priority="330">
      <colorScale>
        <cfvo type="min"/>
        <cfvo type="percentile" val="50"/>
        <cfvo type="max"/>
        <color rgb="FFF8696B"/>
        <color rgb="FFFFEB84"/>
        <color rgb="FF63BE7B"/>
      </colorScale>
    </cfRule>
  </conditionalFormatting>
  <conditionalFormatting sqref="P39">
    <cfRule type="colorScale" priority="328">
      <colorScale>
        <cfvo type="min"/>
        <cfvo type="percentile" val="50"/>
        <cfvo type="max"/>
        <color rgb="FFF8696B"/>
        <color rgb="FFFFEB84"/>
        <color rgb="FF63BE7B"/>
      </colorScale>
    </cfRule>
  </conditionalFormatting>
  <conditionalFormatting sqref="P39">
    <cfRule type="colorScale" priority="327">
      <colorScale>
        <cfvo type="min"/>
        <cfvo type="percentile" val="50"/>
        <cfvo type="max"/>
        <color rgb="FFF8696B"/>
        <color rgb="FFFFEB84"/>
        <color rgb="FF63BE7B"/>
      </colorScale>
    </cfRule>
  </conditionalFormatting>
  <conditionalFormatting sqref="P38">
    <cfRule type="colorScale" priority="326">
      <colorScale>
        <cfvo type="min"/>
        <cfvo type="percentile" val="50"/>
        <cfvo type="max"/>
        <color rgb="FFF8696B"/>
        <color rgb="FFFFEB84"/>
        <color rgb="FF63BE7B"/>
      </colorScale>
    </cfRule>
  </conditionalFormatting>
  <conditionalFormatting sqref="P37">
    <cfRule type="colorScale" priority="324">
      <colorScale>
        <cfvo type="min"/>
        <cfvo type="percentile" val="50"/>
        <cfvo type="max"/>
        <color rgb="FFF8696B"/>
        <color rgb="FFFFEB84"/>
        <color rgb="FF63BE7B"/>
      </colorScale>
    </cfRule>
  </conditionalFormatting>
  <conditionalFormatting sqref="P38">
    <cfRule type="colorScale" priority="323">
      <colorScale>
        <cfvo type="min"/>
        <cfvo type="percentile" val="50"/>
        <cfvo type="max"/>
        <color rgb="FFF8696B"/>
        <color rgb="FFFFEB84"/>
        <color rgb="FF63BE7B"/>
      </colorScale>
    </cfRule>
  </conditionalFormatting>
  <conditionalFormatting sqref="P39">
    <cfRule type="colorScale" priority="321">
      <colorScale>
        <cfvo type="min"/>
        <cfvo type="percentile" val="50"/>
        <cfvo type="max"/>
        <color rgb="FFF8696B"/>
        <color rgb="FFFFEB84"/>
        <color rgb="FF63BE7B"/>
      </colorScale>
    </cfRule>
  </conditionalFormatting>
  <conditionalFormatting sqref="P37">
    <cfRule type="colorScale" priority="318">
      <colorScale>
        <cfvo type="min"/>
        <cfvo type="percentile" val="50"/>
        <cfvo type="max"/>
        <color rgb="FFF8696B"/>
        <color rgb="FFFFEB84"/>
        <color rgb="FF63BE7B"/>
      </colorScale>
    </cfRule>
  </conditionalFormatting>
  <conditionalFormatting sqref="P38">
    <cfRule type="colorScale" priority="317">
      <colorScale>
        <cfvo type="min"/>
        <cfvo type="percentile" val="50"/>
        <cfvo type="max"/>
        <color rgb="FFF8696B"/>
        <color rgb="FFFFEB84"/>
        <color rgb="FF63BE7B"/>
      </colorScale>
    </cfRule>
  </conditionalFormatting>
  <conditionalFormatting sqref="P39">
    <cfRule type="colorScale" priority="315">
      <colorScale>
        <cfvo type="min"/>
        <cfvo type="percentile" val="50"/>
        <cfvo type="max"/>
        <color rgb="FFF8696B"/>
        <color rgb="FFFFEB84"/>
        <color rgb="FF63BE7B"/>
      </colorScale>
    </cfRule>
  </conditionalFormatting>
  <conditionalFormatting sqref="P39">
    <cfRule type="colorScale" priority="314">
      <colorScale>
        <cfvo type="min"/>
        <cfvo type="percentile" val="50"/>
        <cfvo type="max"/>
        <color rgb="FFF8696B"/>
        <color rgb="FFFFEB84"/>
        <color rgb="FF63BE7B"/>
      </colorScale>
    </cfRule>
  </conditionalFormatting>
  <conditionalFormatting sqref="P40">
    <cfRule type="colorScale" priority="312">
      <colorScale>
        <cfvo type="min"/>
        <cfvo type="percentile" val="50"/>
        <cfvo type="max"/>
        <color rgb="FFF8696B"/>
        <color rgb="FFFFEB84"/>
        <color rgb="FF63BE7B"/>
      </colorScale>
    </cfRule>
  </conditionalFormatting>
  <conditionalFormatting sqref="P41">
    <cfRule type="colorScale" priority="313">
      <colorScale>
        <cfvo type="min"/>
        <cfvo type="percentile" val="50"/>
        <cfvo type="max"/>
        <color rgb="FFF8696B"/>
        <color rgb="FFFFEB84"/>
        <color rgb="FF63BE7B"/>
      </colorScale>
    </cfRule>
  </conditionalFormatting>
  <conditionalFormatting sqref="P42">
    <cfRule type="colorScale" priority="309">
      <colorScale>
        <cfvo type="min"/>
        <cfvo type="percentile" val="50"/>
        <cfvo type="max"/>
        <color rgb="FFF8696B"/>
        <color rgb="FFFFEB84"/>
        <color rgb="FF63BE7B"/>
      </colorScale>
    </cfRule>
  </conditionalFormatting>
  <conditionalFormatting sqref="P43">
    <cfRule type="colorScale" priority="307">
      <colorScale>
        <cfvo type="min"/>
        <cfvo type="percentile" val="50"/>
        <cfvo type="max"/>
        <color rgb="FFF8696B"/>
        <color rgb="FFFFEB84"/>
        <color rgb="FF63BE7B"/>
      </colorScale>
    </cfRule>
  </conditionalFormatting>
  <conditionalFormatting sqref="P43">
    <cfRule type="colorScale" priority="306">
      <colorScale>
        <cfvo type="min"/>
        <cfvo type="percentile" val="50"/>
        <cfvo type="max"/>
        <color rgb="FFF8696B"/>
        <color rgb="FFFFEB84"/>
        <color rgb="FF63BE7B"/>
      </colorScale>
    </cfRule>
  </conditionalFormatting>
  <conditionalFormatting sqref="P41">
    <cfRule type="colorScale" priority="305">
      <colorScale>
        <cfvo type="min"/>
        <cfvo type="percentile" val="50"/>
        <cfvo type="max"/>
        <color rgb="FFF8696B"/>
        <color rgb="FFFFEB84"/>
        <color rgb="FF63BE7B"/>
      </colorScale>
    </cfRule>
  </conditionalFormatting>
  <conditionalFormatting sqref="P43">
    <cfRule type="colorScale" priority="304">
      <colorScale>
        <cfvo type="min"/>
        <cfvo type="percentile" val="50"/>
        <cfvo type="max"/>
        <color rgb="FFF8696B"/>
        <color rgb="FFFFEB84"/>
        <color rgb="FF63BE7B"/>
      </colorScale>
    </cfRule>
  </conditionalFormatting>
  <conditionalFormatting sqref="P41">
    <cfRule type="colorScale" priority="302">
      <colorScale>
        <cfvo type="min"/>
        <cfvo type="percentile" val="50"/>
        <cfvo type="max"/>
        <color rgb="FFF8696B"/>
        <color rgb="FFFFEB84"/>
        <color rgb="FF63BE7B"/>
      </colorScale>
    </cfRule>
  </conditionalFormatting>
  <conditionalFormatting sqref="P41">
    <cfRule type="colorScale" priority="301">
      <colorScale>
        <cfvo type="min"/>
        <cfvo type="percentile" val="50"/>
        <cfvo type="max"/>
        <color rgb="FFF8696B"/>
        <color rgb="FFFFEB84"/>
        <color rgb="FF63BE7B"/>
      </colorScale>
    </cfRule>
  </conditionalFormatting>
  <conditionalFormatting sqref="P42">
    <cfRule type="colorScale" priority="300">
      <colorScale>
        <cfvo type="min"/>
        <cfvo type="percentile" val="50"/>
        <cfvo type="max"/>
        <color rgb="FFF8696B"/>
        <color rgb="FFFFEB84"/>
        <color rgb="FF63BE7B"/>
      </colorScale>
    </cfRule>
  </conditionalFormatting>
  <conditionalFormatting sqref="P43">
    <cfRule type="colorScale" priority="298">
      <colorScale>
        <cfvo type="min"/>
        <cfvo type="percentile" val="50"/>
        <cfvo type="max"/>
        <color rgb="FFF8696B"/>
        <color rgb="FFFFEB84"/>
        <color rgb="FF63BE7B"/>
      </colorScale>
    </cfRule>
  </conditionalFormatting>
  <conditionalFormatting sqref="P43">
    <cfRule type="colorScale" priority="297">
      <colorScale>
        <cfvo type="min"/>
        <cfvo type="percentile" val="50"/>
        <cfvo type="max"/>
        <color rgb="FFF8696B"/>
        <color rgb="FFFFEB84"/>
        <color rgb="FF63BE7B"/>
      </colorScale>
    </cfRule>
  </conditionalFormatting>
  <conditionalFormatting sqref="P42">
    <cfRule type="colorScale" priority="296">
      <colorScale>
        <cfvo type="min"/>
        <cfvo type="percentile" val="50"/>
        <cfvo type="max"/>
        <color rgb="FFF8696B"/>
        <color rgb="FFFFEB84"/>
        <color rgb="FF63BE7B"/>
      </colorScale>
    </cfRule>
  </conditionalFormatting>
  <conditionalFormatting sqref="P41">
    <cfRule type="colorScale" priority="294">
      <colorScale>
        <cfvo type="min"/>
        <cfvo type="percentile" val="50"/>
        <cfvo type="max"/>
        <color rgb="FFF8696B"/>
        <color rgb="FFFFEB84"/>
        <color rgb="FF63BE7B"/>
      </colorScale>
    </cfRule>
  </conditionalFormatting>
  <conditionalFormatting sqref="P42">
    <cfRule type="colorScale" priority="293">
      <colorScale>
        <cfvo type="min"/>
        <cfvo type="percentile" val="50"/>
        <cfvo type="max"/>
        <color rgb="FFF8696B"/>
        <color rgb="FFFFEB84"/>
        <color rgb="FF63BE7B"/>
      </colorScale>
    </cfRule>
  </conditionalFormatting>
  <conditionalFormatting sqref="P43">
    <cfRule type="colorScale" priority="291">
      <colorScale>
        <cfvo type="min"/>
        <cfvo type="percentile" val="50"/>
        <cfvo type="max"/>
        <color rgb="FFF8696B"/>
        <color rgb="FFFFEB84"/>
        <color rgb="FF63BE7B"/>
      </colorScale>
    </cfRule>
  </conditionalFormatting>
  <conditionalFormatting sqref="P41">
    <cfRule type="colorScale" priority="288">
      <colorScale>
        <cfvo type="min"/>
        <cfvo type="percentile" val="50"/>
        <cfvo type="max"/>
        <color rgb="FFF8696B"/>
        <color rgb="FFFFEB84"/>
        <color rgb="FF63BE7B"/>
      </colorScale>
    </cfRule>
  </conditionalFormatting>
  <conditionalFormatting sqref="P42">
    <cfRule type="colorScale" priority="287">
      <colorScale>
        <cfvo type="min"/>
        <cfvo type="percentile" val="50"/>
        <cfvo type="max"/>
        <color rgb="FFF8696B"/>
        <color rgb="FFFFEB84"/>
        <color rgb="FF63BE7B"/>
      </colorScale>
    </cfRule>
  </conditionalFormatting>
  <conditionalFormatting sqref="P43">
    <cfRule type="colorScale" priority="285">
      <colorScale>
        <cfvo type="min"/>
        <cfvo type="percentile" val="50"/>
        <cfvo type="max"/>
        <color rgb="FFF8696B"/>
        <color rgb="FFFFEB84"/>
        <color rgb="FF63BE7B"/>
      </colorScale>
    </cfRule>
  </conditionalFormatting>
  <conditionalFormatting sqref="P43">
    <cfRule type="colorScale" priority="284">
      <colorScale>
        <cfvo type="min"/>
        <cfvo type="percentile" val="50"/>
        <cfvo type="max"/>
        <color rgb="FFF8696B"/>
        <color rgb="FFFFEB84"/>
        <color rgb="FF63BE7B"/>
      </colorScale>
    </cfRule>
  </conditionalFormatting>
  <conditionalFormatting sqref="P40">
    <cfRule type="colorScale" priority="283">
      <colorScale>
        <cfvo type="min"/>
        <cfvo type="percentile" val="50"/>
        <cfvo type="max"/>
        <color rgb="FFF8696B"/>
        <color rgb="FFFFEB84"/>
        <color rgb="FF63BE7B"/>
      </colorScale>
    </cfRule>
  </conditionalFormatting>
  <conditionalFormatting sqref="P40">
    <cfRule type="colorScale" priority="280">
      <colorScale>
        <cfvo type="min"/>
        <cfvo type="percentile" val="50"/>
        <cfvo type="max"/>
        <color rgb="FFF8696B"/>
        <color rgb="FFFFEB84"/>
        <color rgb="FF63BE7B"/>
      </colorScale>
    </cfRule>
  </conditionalFormatting>
  <conditionalFormatting sqref="P40">
    <cfRule type="colorScale" priority="279">
      <colorScale>
        <cfvo type="min"/>
        <cfvo type="percentile" val="50"/>
        <cfvo type="max"/>
        <color rgb="FFF8696B"/>
        <color rgb="FFFFEB84"/>
        <color rgb="FF63BE7B"/>
      </colorScale>
    </cfRule>
  </conditionalFormatting>
  <conditionalFormatting sqref="P40">
    <cfRule type="colorScale" priority="278">
      <colorScale>
        <cfvo type="min"/>
        <cfvo type="percentile" val="50"/>
        <cfvo type="max"/>
        <color rgb="FFF8696B"/>
        <color rgb="FFFFEB84"/>
        <color rgb="FF63BE7B"/>
      </colorScale>
    </cfRule>
  </conditionalFormatting>
  <conditionalFormatting sqref="P41">
    <cfRule type="colorScale" priority="277">
      <colorScale>
        <cfvo type="min"/>
        <cfvo type="percentile" val="50"/>
        <cfvo type="max"/>
        <color rgb="FFF8696B"/>
        <color rgb="FFFFEB84"/>
        <color rgb="FF63BE7B"/>
      </colorScale>
    </cfRule>
  </conditionalFormatting>
  <conditionalFormatting sqref="P42">
    <cfRule type="colorScale" priority="276">
      <colorScale>
        <cfvo type="min"/>
        <cfvo type="percentile" val="50"/>
        <cfvo type="max"/>
        <color rgb="FFF8696B"/>
        <color rgb="FFFFEB84"/>
        <color rgb="FF63BE7B"/>
      </colorScale>
    </cfRule>
  </conditionalFormatting>
  <conditionalFormatting sqref="P43">
    <cfRule type="colorScale" priority="272">
      <colorScale>
        <cfvo type="min"/>
        <cfvo type="percentile" val="50"/>
        <cfvo type="max"/>
        <color rgb="FFF8696B"/>
        <color rgb="FFFFEB84"/>
        <color rgb="FF63BE7B"/>
      </colorScale>
    </cfRule>
  </conditionalFormatting>
  <conditionalFormatting sqref="P40">
    <cfRule type="colorScale" priority="271">
      <colorScale>
        <cfvo type="min"/>
        <cfvo type="percentile" val="50"/>
        <cfvo type="max"/>
        <color rgb="FFF8696B"/>
        <color rgb="FFFFEB84"/>
        <color rgb="FF63BE7B"/>
      </colorScale>
    </cfRule>
  </conditionalFormatting>
  <conditionalFormatting sqref="P40">
    <cfRule type="colorScale" priority="270">
      <colorScale>
        <cfvo type="min"/>
        <cfvo type="percentile" val="50"/>
        <cfvo type="max"/>
        <color rgb="FFF8696B"/>
        <color rgb="FFFFEB84"/>
        <color rgb="FF63BE7B"/>
      </colorScale>
    </cfRule>
  </conditionalFormatting>
  <conditionalFormatting sqref="P40">
    <cfRule type="colorScale" priority="269">
      <colorScale>
        <cfvo type="min"/>
        <cfvo type="percentile" val="50"/>
        <cfvo type="max"/>
        <color rgb="FFF8696B"/>
        <color rgb="FFFFEB84"/>
        <color rgb="FF63BE7B"/>
      </colorScale>
    </cfRule>
  </conditionalFormatting>
  <conditionalFormatting sqref="P42">
    <cfRule type="colorScale" priority="268">
      <colorScale>
        <cfvo type="min"/>
        <cfvo type="percentile" val="50"/>
        <cfvo type="max"/>
        <color rgb="FFF8696B"/>
        <color rgb="FFFFEB84"/>
        <color rgb="FF63BE7B"/>
      </colorScale>
    </cfRule>
  </conditionalFormatting>
  <conditionalFormatting sqref="P41">
    <cfRule type="colorScale" priority="267">
      <colorScale>
        <cfvo type="min"/>
        <cfvo type="percentile" val="50"/>
        <cfvo type="max"/>
        <color rgb="FFF8696B"/>
        <color rgb="FFFFEB84"/>
        <color rgb="FF63BE7B"/>
      </colorScale>
    </cfRule>
  </conditionalFormatting>
  <conditionalFormatting sqref="P42">
    <cfRule type="colorScale" priority="266">
      <colorScale>
        <cfvo type="min"/>
        <cfvo type="percentile" val="50"/>
        <cfvo type="max"/>
        <color rgb="FFF8696B"/>
        <color rgb="FFFFEB84"/>
        <color rgb="FF63BE7B"/>
      </colorScale>
    </cfRule>
  </conditionalFormatting>
  <conditionalFormatting sqref="P42">
    <cfRule type="colorScale" priority="265">
      <colorScale>
        <cfvo type="min"/>
        <cfvo type="percentile" val="50"/>
        <cfvo type="max"/>
        <color rgb="FFF8696B"/>
        <color rgb="FFFFEB84"/>
        <color rgb="FF63BE7B"/>
      </colorScale>
    </cfRule>
  </conditionalFormatting>
  <conditionalFormatting sqref="P43">
    <cfRule type="colorScale" priority="263">
      <colorScale>
        <cfvo type="min"/>
        <cfvo type="percentile" val="50"/>
        <cfvo type="max"/>
        <color rgb="FFF8696B"/>
        <color rgb="FFFFEB84"/>
        <color rgb="FF63BE7B"/>
      </colorScale>
    </cfRule>
  </conditionalFormatting>
  <conditionalFormatting sqref="P41">
    <cfRule type="colorScale" priority="262">
      <colorScale>
        <cfvo type="min"/>
        <cfvo type="percentile" val="50"/>
        <cfvo type="max"/>
        <color rgb="FFF8696B"/>
        <color rgb="FFFFEB84"/>
        <color rgb="FF63BE7B"/>
      </colorScale>
    </cfRule>
  </conditionalFormatting>
  <conditionalFormatting sqref="P43">
    <cfRule type="colorScale" priority="261">
      <colorScale>
        <cfvo type="min"/>
        <cfvo type="percentile" val="50"/>
        <cfvo type="max"/>
        <color rgb="FFF8696B"/>
        <color rgb="FFFFEB84"/>
        <color rgb="FF63BE7B"/>
      </colorScale>
    </cfRule>
  </conditionalFormatting>
  <conditionalFormatting sqref="P42">
    <cfRule type="colorScale" priority="260">
      <colorScale>
        <cfvo type="min"/>
        <cfvo type="percentile" val="50"/>
        <cfvo type="max"/>
        <color rgb="FFF8696B"/>
        <color rgb="FFFFEB84"/>
        <color rgb="FF63BE7B"/>
      </colorScale>
    </cfRule>
  </conditionalFormatting>
  <conditionalFormatting sqref="P43">
    <cfRule type="colorScale" priority="258">
      <colorScale>
        <cfvo type="min"/>
        <cfvo type="percentile" val="50"/>
        <cfvo type="max"/>
        <color rgb="FFF8696B"/>
        <color rgb="FFFFEB84"/>
        <color rgb="FF63BE7B"/>
      </colorScale>
    </cfRule>
  </conditionalFormatting>
  <conditionalFormatting sqref="P42">
    <cfRule type="colorScale" priority="257">
      <colorScale>
        <cfvo type="min"/>
        <cfvo type="percentile" val="50"/>
        <cfvo type="max"/>
        <color rgb="FFF8696B"/>
        <color rgb="FFFFEB84"/>
        <color rgb="FF63BE7B"/>
      </colorScale>
    </cfRule>
  </conditionalFormatting>
  <conditionalFormatting sqref="P40">
    <cfRule type="colorScale" priority="256">
      <colorScale>
        <cfvo type="min"/>
        <cfvo type="percentile" val="50"/>
        <cfvo type="max"/>
        <color rgb="FFF8696B"/>
        <color rgb="FFFFEB84"/>
        <color rgb="FF63BE7B"/>
      </colorScale>
    </cfRule>
  </conditionalFormatting>
  <conditionalFormatting sqref="P41">
    <cfRule type="colorScale" priority="255">
      <colorScale>
        <cfvo type="min"/>
        <cfvo type="percentile" val="50"/>
        <cfvo type="max"/>
        <color rgb="FFF8696B"/>
        <color rgb="FFFFEB84"/>
        <color rgb="FF63BE7B"/>
      </colorScale>
    </cfRule>
  </conditionalFormatting>
  <conditionalFormatting sqref="P42">
    <cfRule type="colorScale" priority="254">
      <colorScale>
        <cfvo type="min"/>
        <cfvo type="percentile" val="50"/>
        <cfvo type="max"/>
        <color rgb="FFF8696B"/>
        <color rgb="FFFFEB84"/>
        <color rgb="FF63BE7B"/>
      </colorScale>
    </cfRule>
  </conditionalFormatting>
  <conditionalFormatting sqref="P42">
    <cfRule type="colorScale" priority="253">
      <colorScale>
        <cfvo type="min"/>
        <cfvo type="percentile" val="50"/>
        <cfvo type="max"/>
        <color rgb="FFF8696B"/>
        <color rgb="FFFFEB84"/>
        <color rgb="FF63BE7B"/>
      </colorScale>
    </cfRule>
  </conditionalFormatting>
  <conditionalFormatting sqref="P42">
    <cfRule type="colorScale" priority="252">
      <colorScale>
        <cfvo type="min"/>
        <cfvo type="percentile" val="50"/>
        <cfvo type="max"/>
        <color rgb="FFF8696B"/>
        <color rgb="FFFFEB84"/>
        <color rgb="FF63BE7B"/>
      </colorScale>
    </cfRule>
  </conditionalFormatting>
  <conditionalFormatting sqref="P43">
    <cfRule type="colorScale" priority="250">
      <colorScale>
        <cfvo type="min"/>
        <cfvo type="percentile" val="50"/>
        <cfvo type="max"/>
        <color rgb="FFF8696B"/>
        <color rgb="FFFFEB84"/>
        <color rgb="FF63BE7B"/>
      </colorScale>
    </cfRule>
  </conditionalFormatting>
  <conditionalFormatting sqref="P41">
    <cfRule type="colorScale" priority="249">
      <colorScale>
        <cfvo type="min"/>
        <cfvo type="percentile" val="50"/>
        <cfvo type="max"/>
        <color rgb="FFF8696B"/>
        <color rgb="FFFFEB84"/>
        <color rgb="FF63BE7B"/>
      </colorScale>
    </cfRule>
  </conditionalFormatting>
  <conditionalFormatting sqref="P40">
    <cfRule type="colorScale" priority="248">
      <colorScale>
        <cfvo type="min"/>
        <cfvo type="percentile" val="50"/>
        <cfvo type="max"/>
        <color rgb="FFF8696B"/>
        <color rgb="FFFFEB84"/>
        <color rgb="FF63BE7B"/>
      </colorScale>
    </cfRule>
  </conditionalFormatting>
  <conditionalFormatting sqref="P41">
    <cfRule type="colorScale" priority="247">
      <colorScale>
        <cfvo type="min"/>
        <cfvo type="percentile" val="50"/>
        <cfvo type="max"/>
        <color rgb="FFF8696B"/>
        <color rgb="FFFFEB84"/>
        <color rgb="FF63BE7B"/>
      </colorScale>
    </cfRule>
  </conditionalFormatting>
  <conditionalFormatting sqref="P42">
    <cfRule type="colorScale" priority="245">
      <colorScale>
        <cfvo type="min"/>
        <cfvo type="percentile" val="50"/>
        <cfvo type="max"/>
        <color rgb="FFF8696B"/>
        <color rgb="FFFFEB84"/>
        <color rgb="FF63BE7B"/>
      </colorScale>
    </cfRule>
  </conditionalFormatting>
  <conditionalFormatting sqref="P43">
    <cfRule type="colorScale" priority="242">
      <colorScale>
        <cfvo type="min"/>
        <cfvo type="percentile" val="50"/>
        <cfvo type="max"/>
        <color rgb="FFF8696B"/>
        <color rgb="FFFFEB84"/>
        <color rgb="FF63BE7B"/>
      </colorScale>
    </cfRule>
  </conditionalFormatting>
  <conditionalFormatting sqref="P42">
    <cfRule type="colorScale" priority="241">
      <colorScale>
        <cfvo type="min"/>
        <cfvo type="percentile" val="50"/>
        <cfvo type="max"/>
        <color rgb="FFF8696B"/>
        <color rgb="FFFFEB84"/>
        <color rgb="FF63BE7B"/>
      </colorScale>
    </cfRule>
  </conditionalFormatting>
  <conditionalFormatting sqref="P43">
    <cfRule type="colorScale" priority="239">
      <colorScale>
        <cfvo type="min"/>
        <cfvo type="percentile" val="50"/>
        <cfvo type="max"/>
        <color rgb="FFF8696B"/>
        <color rgb="FFFFEB84"/>
        <color rgb="FF63BE7B"/>
      </colorScale>
    </cfRule>
  </conditionalFormatting>
  <conditionalFormatting sqref="P40">
    <cfRule type="colorScale" priority="238">
      <colorScale>
        <cfvo type="min"/>
        <cfvo type="percentile" val="50"/>
        <cfvo type="max"/>
        <color rgb="FFF8696B"/>
        <color rgb="FFFFEB84"/>
        <color rgb="FF63BE7B"/>
      </colorScale>
    </cfRule>
  </conditionalFormatting>
  <conditionalFormatting sqref="P41">
    <cfRule type="colorScale" priority="236">
      <colorScale>
        <cfvo type="min"/>
        <cfvo type="percentile" val="50"/>
        <cfvo type="max"/>
        <color rgb="FFF8696B"/>
        <color rgb="FFFFEB84"/>
        <color rgb="FF63BE7B"/>
      </colorScale>
    </cfRule>
  </conditionalFormatting>
  <conditionalFormatting sqref="P42">
    <cfRule type="colorScale" priority="235">
      <colorScale>
        <cfvo type="min"/>
        <cfvo type="percentile" val="50"/>
        <cfvo type="max"/>
        <color rgb="FFF8696B"/>
        <color rgb="FFFFEB84"/>
        <color rgb="FF63BE7B"/>
      </colorScale>
    </cfRule>
  </conditionalFormatting>
  <conditionalFormatting sqref="P43">
    <cfRule type="colorScale" priority="233">
      <colorScale>
        <cfvo type="min"/>
        <cfvo type="percentile" val="50"/>
        <cfvo type="max"/>
        <color rgb="FFF8696B"/>
        <color rgb="FFFFEB84"/>
        <color rgb="FF63BE7B"/>
      </colorScale>
    </cfRule>
  </conditionalFormatting>
  <conditionalFormatting sqref="P43">
    <cfRule type="colorScale" priority="232">
      <colorScale>
        <cfvo type="min"/>
        <cfvo type="percentile" val="50"/>
        <cfvo type="max"/>
        <color rgb="FFF8696B"/>
        <color rgb="FFFFEB84"/>
        <color rgb="FF63BE7B"/>
      </colorScale>
    </cfRule>
  </conditionalFormatting>
  <conditionalFormatting sqref="P41">
    <cfRule type="colorScale" priority="231">
      <colorScale>
        <cfvo type="min"/>
        <cfvo type="percentile" val="50"/>
        <cfvo type="max"/>
        <color rgb="FFF8696B"/>
        <color rgb="FFFFEB84"/>
        <color rgb="FF63BE7B"/>
      </colorScale>
    </cfRule>
  </conditionalFormatting>
  <conditionalFormatting sqref="P43">
    <cfRule type="colorScale" priority="230">
      <colorScale>
        <cfvo type="min"/>
        <cfvo type="percentile" val="50"/>
        <cfvo type="max"/>
        <color rgb="FFF8696B"/>
        <color rgb="FFFFEB84"/>
        <color rgb="FF63BE7B"/>
      </colorScale>
    </cfRule>
  </conditionalFormatting>
  <conditionalFormatting sqref="P41">
    <cfRule type="colorScale" priority="228">
      <colorScale>
        <cfvo type="min"/>
        <cfvo type="percentile" val="50"/>
        <cfvo type="max"/>
        <color rgb="FFF8696B"/>
        <color rgb="FFFFEB84"/>
        <color rgb="FF63BE7B"/>
      </colorScale>
    </cfRule>
  </conditionalFormatting>
  <conditionalFormatting sqref="P41">
    <cfRule type="colorScale" priority="227">
      <colorScale>
        <cfvo type="min"/>
        <cfvo type="percentile" val="50"/>
        <cfvo type="max"/>
        <color rgb="FFF8696B"/>
        <color rgb="FFFFEB84"/>
        <color rgb="FF63BE7B"/>
      </colorScale>
    </cfRule>
  </conditionalFormatting>
  <conditionalFormatting sqref="P42">
    <cfRule type="colorScale" priority="226">
      <colorScale>
        <cfvo type="min"/>
        <cfvo type="percentile" val="50"/>
        <cfvo type="max"/>
        <color rgb="FFF8696B"/>
        <color rgb="FFFFEB84"/>
        <color rgb="FF63BE7B"/>
      </colorScale>
    </cfRule>
  </conditionalFormatting>
  <conditionalFormatting sqref="P43">
    <cfRule type="colorScale" priority="224">
      <colorScale>
        <cfvo type="min"/>
        <cfvo type="percentile" val="50"/>
        <cfvo type="max"/>
        <color rgb="FFF8696B"/>
        <color rgb="FFFFEB84"/>
        <color rgb="FF63BE7B"/>
      </colorScale>
    </cfRule>
  </conditionalFormatting>
  <conditionalFormatting sqref="P43">
    <cfRule type="colorScale" priority="223">
      <colorScale>
        <cfvo type="min"/>
        <cfvo type="percentile" val="50"/>
        <cfvo type="max"/>
        <color rgb="FFF8696B"/>
        <color rgb="FFFFEB84"/>
        <color rgb="FF63BE7B"/>
      </colorScale>
    </cfRule>
  </conditionalFormatting>
  <conditionalFormatting sqref="P42">
    <cfRule type="colorScale" priority="222">
      <colorScale>
        <cfvo type="min"/>
        <cfvo type="percentile" val="50"/>
        <cfvo type="max"/>
        <color rgb="FFF8696B"/>
        <color rgb="FFFFEB84"/>
        <color rgb="FF63BE7B"/>
      </colorScale>
    </cfRule>
  </conditionalFormatting>
  <conditionalFormatting sqref="P41">
    <cfRule type="colorScale" priority="220">
      <colorScale>
        <cfvo type="min"/>
        <cfvo type="percentile" val="50"/>
        <cfvo type="max"/>
        <color rgb="FFF8696B"/>
        <color rgb="FFFFEB84"/>
        <color rgb="FF63BE7B"/>
      </colorScale>
    </cfRule>
  </conditionalFormatting>
  <conditionalFormatting sqref="P42">
    <cfRule type="colorScale" priority="219">
      <colorScale>
        <cfvo type="min"/>
        <cfvo type="percentile" val="50"/>
        <cfvo type="max"/>
        <color rgb="FFF8696B"/>
        <color rgb="FFFFEB84"/>
        <color rgb="FF63BE7B"/>
      </colorScale>
    </cfRule>
  </conditionalFormatting>
  <conditionalFormatting sqref="P43">
    <cfRule type="colorScale" priority="217">
      <colorScale>
        <cfvo type="min"/>
        <cfvo type="percentile" val="50"/>
        <cfvo type="max"/>
        <color rgb="FFF8696B"/>
        <color rgb="FFFFEB84"/>
        <color rgb="FF63BE7B"/>
      </colorScale>
    </cfRule>
  </conditionalFormatting>
  <conditionalFormatting sqref="P41">
    <cfRule type="colorScale" priority="214">
      <colorScale>
        <cfvo type="min"/>
        <cfvo type="percentile" val="50"/>
        <cfvo type="max"/>
        <color rgb="FFF8696B"/>
        <color rgb="FFFFEB84"/>
        <color rgb="FF63BE7B"/>
      </colorScale>
    </cfRule>
  </conditionalFormatting>
  <conditionalFormatting sqref="P42">
    <cfRule type="colorScale" priority="213">
      <colorScale>
        <cfvo type="min"/>
        <cfvo type="percentile" val="50"/>
        <cfvo type="max"/>
        <color rgb="FFF8696B"/>
        <color rgb="FFFFEB84"/>
        <color rgb="FF63BE7B"/>
      </colorScale>
    </cfRule>
  </conditionalFormatting>
  <conditionalFormatting sqref="P43">
    <cfRule type="colorScale" priority="211">
      <colorScale>
        <cfvo type="min"/>
        <cfvo type="percentile" val="50"/>
        <cfvo type="max"/>
        <color rgb="FFF8696B"/>
        <color rgb="FFFFEB84"/>
        <color rgb="FF63BE7B"/>
      </colorScale>
    </cfRule>
  </conditionalFormatting>
  <conditionalFormatting sqref="P43">
    <cfRule type="colorScale" priority="210">
      <colorScale>
        <cfvo type="min"/>
        <cfvo type="percentile" val="50"/>
        <cfvo type="max"/>
        <color rgb="FFF8696B"/>
        <color rgb="FFFFEB84"/>
        <color rgb="FF63BE7B"/>
      </colorScale>
    </cfRule>
  </conditionalFormatting>
  <conditionalFormatting sqref="P44">
    <cfRule type="colorScale" priority="208">
      <colorScale>
        <cfvo type="min"/>
        <cfvo type="percentile" val="50"/>
        <cfvo type="max"/>
        <color rgb="FFF8696B"/>
        <color rgb="FFFFEB84"/>
        <color rgb="FF63BE7B"/>
      </colorScale>
    </cfRule>
  </conditionalFormatting>
  <conditionalFormatting sqref="P45">
    <cfRule type="colorScale" priority="209">
      <colorScale>
        <cfvo type="min"/>
        <cfvo type="percentile" val="50"/>
        <cfvo type="max"/>
        <color rgb="FFF8696B"/>
        <color rgb="FFFFEB84"/>
        <color rgb="FF63BE7B"/>
      </colorScale>
    </cfRule>
  </conditionalFormatting>
  <conditionalFormatting sqref="P46">
    <cfRule type="colorScale" priority="205">
      <colorScale>
        <cfvo type="min"/>
        <cfvo type="percentile" val="50"/>
        <cfvo type="max"/>
        <color rgb="FFF8696B"/>
        <color rgb="FFFFEB84"/>
        <color rgb="FF63BE7B"/>
      </colorScale>
    </cfRule>
  </conditionalFormatting>
  <conditionalFormatting sqref="P47">
    <cfRule type="colorScale" priority="203">
      <colorScale>
        <cfvo type="min"/>
        <cfvo type="percentile" val="50"/>
        <cfvo type="max"/>
        <color rgb="FFF8696B"/>
        <color rgb="FFFFEB84"/>
        <color rgb="FF63BE7B"/>
      </colorScale>
    </cfRule>
  </conditionalFormatting>
  <conditionalFormatting sqref="P47">
    <cfRule type="colorScale" priority="202">
      <colorScale>
        <cfvo type="min"/>
        <cfvo type="percentile" val="50"/>
        <cfvo type="max"/>
        <color rgb="FFF8696B"/>
        <color rgb="FFFFEB84"/>
        <color rgb="FF63BE7B"/>
      </colorScale>
    </cfRule>
  </conditionalFormatting>
  <conditionalFormatting sqref="P45">
    <cfRule type="colorScale" priority="201">
      <colorScale>
        <cfvo type="min"/>
        <cfvo type="percentile" val="50"/>
        <cfvo type="max"/>
        <color rgb="FFF8696B"/>
        <color rgb="FFFFEB84"/>
        <color rgb="FF63BE7B"/>
      </colorScale>
    </cfRule>
  </conditionalFormatting>
  <conditionalFormatting sqref="P47">
    <cfRule type="colorScale" priority="200">
      <colorScale>
        <cfvo type="min"/>
        <cfvo type="percentile" val="50"/>
        <cfvo type="max"/>
        <color rgb="FFF8696B"/>
        <color rgb="FFFFEB84"/>
        <color rgb="FF63BE7B"/>
      </colorScale>
    </cfRule>
  </conditionalFormatting>
  <conditionalFormatting sqref="P45">
    <cfRule type="colorScale" priority="198">
      <colorScale>
        <cfvo type="min"/>
        <cfvo type="percentile" val="50"/>
        <cfvo type="max"/>
        <color rgb="FFF8696B"/>
        <color rgb="FFFFEB84"/>
        <color rgb="FF63BE7B"/>
      </colorScale>
    </cfRule>
  </conditionalFormatting>
  <conditionalFormatting sqref="P45">
    <cfRule type="colorScale" priority="197">
      <colorScale>
        <cfvo type="min"/>
        <cfvo type="percentile" val="50"/>
        <cfvo type="max"/>
        <color rgb="FFF8696B"/>
        <color rgb="FFFFEB84"/>
        <color rgb="FF63BE7B"/>
      </colorScale>
    </cfRule>
  </conditionalFormatting>
  <conditionalFormatting sqref="P46">
    <cfRule type="colorScale" priority="196">
      <colorScale>
        <cfvo type="min"/>
        <cfvo type="percentile" val="50"/>
        <cfvo type="max"/>
        <color rgb="FFF8696B"/>
        <color rgb="FFFFEB84"/>
        <color rgb="FF63BE7B"/>
      </colorScale>
    </cfRule>
  </conditionalFormatting>
  <conditionalFormatting sqref="P47">
    <cfRule type="colorScale" priority="194">
      <colorScale>
        <cfvo type="min"/>
        <cfvo type="percentile" val="50"/>
        <cfvo type="max"/>
        <color rgb="FFF8696B"/>
        <color rgb="FFFFEB84"/>
        <color rgb="FF63BE7B"/>
      </colorScale>
    </cfRule>
  </conditionalFormatting>
  <conditionalFormatting sqref="P47">
    <cfRule type="colorScale" priority="193">
      <colorScale>
        <cfvo type="min"/>
        <cfvo type="percentile" val="50"/>
        <cfvo type="max"/>
        <color rgb="FFF8696B"/>
        <color rgb="FFFFEB84"/>
        <color rgb="FF63BE7B"/>
      </colorScale>
    </cfRule>
  </conditionalFormatting>
  <conditionalFormatting sqref="P46">
    <cfRule type="colorScale" priority="192">
      <colorScale>
        <cfvo type="min"/>
        <cfvo type="percentile" val="50"/>
        <cfvo type="max"/>
        <color rgb="FFF8696B"/>
        <color rgb="FFFFEB84"/>
        <color rgb="FF63BE7B"/>
      </colorScale>
    </cfRule>
  </conditionalFormatting>
  <conditionalFormatting sqref="P45">
    <cfRule type="colorScale" priority="190">
      <colorScale>
        <cfvo type="min"/>
        <cfvo type="percentile" val="50"/>
        <cfvo type="max"/>
        <color rgb="FFF8696B"/>
        <color rgb="FFFFEB84"/>
        <color rgb="FF63BE7B"/>
      </colorScale>
    </cfRule>
  </conditionalFormatting>
  <conditionalFormatting sqref="P46">
    <cfRule type="colorScale" priority="189">
      <colorScale>
        <cfvo type="min"/>
        <cfvo type="percentile" val="50"/>
        <cfvo type="max"/>
        <color rgb="FFF8696B"/>
        <color rgb="FFFFEB84"/>
        <color rgb="FF63BE7B"/>
      </colorScale>
    </cfRule>
  </conditionalFormatting>
  <conditionalFormatting sqref="P47">
    <cfRule type="colorScale" priority="187">
      <colorScale>
        <cfvo type="min"/>
        <cfvo type="percentile" val="50"/>
        <cfvo type="max"/>
        <color rgb="FFF8696B"/>
        <color rgb="FFFFEB84"/>
        <color rgb="FF63BE7B"/>
      </colorScale>
    </cfRule>
  </conditionalFormatting>
  <conditionalFormatting sqref="P45">
    <cfRule type="colorScale" priority="184">
      <colorScale>
        <cfvo type="min"/>
        <cfvo type="percentile" val="50"/>
        <cfvo type="max"/>
        <color rgb="FFF8696B"/>
        <color rgb="FFFFEB84"/>
        <color rgb="FF63BE7B"/>
      </colorScale>
    </cfRule>
  </conditionalFormatting>
  <conditionalFormatting sqref="P46">
    <cfRule type="colorScale" priority="183">
      <colorScale>
        <cfvo type="min"/>
        <cfvo type="percentile" val="50"/>
        <cfvo type="max"/>
        <color rgb="FFF8696B"/>
        <color rgb="FFFFEB84"/>
        <color rgb="FF63BE7B"/>
      </colorScale>
    </cfRule>
  </conditionalFormatting>
  <conditionalFormatting sqref="P47">
    <cfRule type="colorScale" priority="181">
      <colorScale>
        <cfvo type="min"/>
        <cfvo type="percentile" val="50"/>
        <cfvo type="max"/>
        <color rgb="FFF8696B"/>
        <color rgb="FFFFEB84"/>
        <color rgb="FF63BE7B"/>
      </colorScale>
    </cfRule>
  </conditionalFormatting>
  <conditionalFormatting sqref="P47">
    <cfRule type="colorScale" priority="180">
      <colorScale>
        <cfvo type="min"/>
        <cfvo type="percentile" val="50"/>
        <cfvo type="max"/>
        <color rgb="FFF8696B"/>
        <color rgb="FFFFEB84"/>
        <color rgb="FF63BE7B"/>
      </colorScale>
    </cfRule>
  </conditionalFormatting>
  <conditionalFormatting sqref="P44">
    <cfRule type="colorScale" priority="179">
      <colorScale>
        <cfvo type="min"/>
        <cfvo type="percentile" val="50"/>
        <cfvo type="max"/>
        <color rgb="FFF8696B"/>
        <color rgb="FFFFEB84"/>
        <color rgb="FF63BE7B"/>
      </colorScale>
    </cfRule>
  </conditionalFormatting>
  <conditionalFormatting sqref="P44">
    <cfRule type="colorScale" priority="176">
      <colorScale>
        <cfvo type="min"/>
        <cfvo type="percentile" val="50"/>
        <cfvo type="max"/>
        <color rgb="FFF8696B"/>
        <color rgb="FFFFEB84"/>
        <color rgb="FF63BE7B"/>
      </colorScale>
    </cfRule>
  </conditionalFormatting>
  <conditionalFormatting sqref="P44">
    <cfRule type="colorScale" priority="175">
      <colorScale>
        <cfvo type="min"/>
        <cfvo type="percentile" val="50"/>
        <cfvo type="max"/>
        <color rgb="FFF8696B"/>
        <color rgb="FFFFEB84"/>
        <color rgb="FF63BE7B"/>
      </colorScale>
    </cfRule>
  </conditionalFormatting>
  <conditionalFormatting sqref="P44">
    <cfRule type="colorScale" priority="174">
      <colorScale>
        <cfvo type="min"/>
        <cfvo type="percentile" val="50"/>
        <cfvo type="max"/>
        <color rgb="FFF8696B"/>
        <color rgb="FFFFEB84"/>
        <color rgb="FF63BE7B"/>
      </colorScale>
    </cfRule>
  </conditionalFormatting>
  <conditionalFormatting sqref="P45">
    <cfRule type="colorScale" priority="173">
      <colorScale>
        <cfvo type="min"/>
        <cfvo type="percentile" val="50"/>
        <cfvo type="max"/>
        <color rgb="FFF8696B"/>
        <color rgb="FFFFEB84"/>
        <color rgb="FF63BE7B"/>
      </colorScale>
    </cfRule>
  </conditionalFormatting>
  <conditionalFormatting sqref="P46">
    <cfRule type="colorScale" priority="172">
      <colorScale>
        <cfvo type="min"/>
        <cfvo type="percentile" val="50"/>
        <cfvo type="max"/>
        <color rgb="FFF8696B"/>
        <color rgb="FFFFEB84"/>
        <color rgb="FF63BE7B"/>
      </colorScale>
    </cfRule>
  </conditionalFormatting>
  <conditionalFormatting sqref="P47">
    <cfRule type="colorScale" priority="168">
      <colorScale>
        <cfvo type="min"/>
        <cfvo type="percentile" val="50"/>
        <cfvo type="max"/>
        <color rgb="FFF8696B"/>
        <color rgb="FFFFEB84"/>
        <color rgb="FF63BE7B"/>
      </colorScale>
    </cfRule>
  </conditionalFormatting>
  <conditionalFormatting sqref="P44">
    <cfRule type="colorScale" priority="167">
      <colorScale>
        <cfvo type="min"/>
        <cfvo type="percentile" val="50"/>
        <cfvo type="max"/>
        <color rgb="FFF8696B"/>
        <color rgb="FFFFEB84"/>
        <color rgb="FF63BE7B"/>
      </colorScale>
    </cfRule>
  </conditionalFormatting>
  <conditionalFormatting sqref="P44">
    <cfRule type="colorScale" priority="166">
      <colorScale>
        <cfvo type="min"/>
        <cfvo type="percentile" val="50"/>
        <cfvo type="max"/>
        <color rgb="FFF8696B"/>
        <color rgb="FFFFEB84"/>
        <color rgb="FF63BE7B"/>
      </colorScale>
    </cfRule>
  </conditionalFormatting>
  <conditionalFormatting sqref="P44">
    <cfRule type="colorScale" priority="165">
      <colorScale>
        <cfvo type="min"/>
        <cfvo type="percentile" val="50"/>
        <cfvo type="max"/>
        <color rgb="FFF8696B"/>
        <color rgb="FFFFEB84"/>
        <color rgb="FF63BE7B"/>
      </colorScale>
    </cfRule>
  </conditionalFormatting>
  <conditionalFormatting sqref="P46">
    <cfRule type="colorScale" priority="164">
      <colorScale>
        <cfvo type="min"/>
        <cfvo type="percentile" val="50"/>
        <cfvo type="max"/>
        <color rgb="FFF8696B"/>
        <color rgb="FFFFEB84"/>
        <color rgb="FF63BE7B"/>
      </colorScale>
    </cfRule>
  </conditionalFormatting>
  <conditionalFormatting sqref="P45">
    <cfRule type="colorScale" priority="163">
      <colorScale>
        <cfvo type="min"/>
        <cfvo type="percentile" val="50"/>
        <cfvo type="max"/>
        <color rgb="FFF8696B"/>
        <color rgb="FFFFEB84"/>
        <color rgb="FF63BE7B"/>
      </colorScale>
    </cfRule>
  </conditionalFormatting>
  <conditionalFormatting sqref="P46">
    <cfRule type="colorScale" priority="162">
      <colorScale>
        <cfvo type="min"/>
        <cfvo type="percentile" val="50"/>
        <cfvo type="max"/>
        <color rgb="FFF8696B"/>
        <color rgb="FFFFEB84"/>
        <color rgb="FF63BE7B"/>
      </colorScale>
    </cfRule>
  </conditionalFormatting>
  <conditionalFormatting sqref="P46">
    <cfRule type="colorScale" priority="161">
      <colorScale>
        <cfvo type="min"/>
        <cfvo type="percentile" val="50"/>
        <cfvo type="max"/>
        <color rgb="FFF8696B"/>
        <color rgb="FFFFEB84"/>
        <color rgb="FF63BE7B"/>
      </colorScale>
    </cfRule>
  </conditionalFormatting>
  <conditionalFormatting sqref="P47">
    <cfRule type="colorScale" priority="159">
      <colorScale>
        <cfvo type="min"/>
        <cfvo type="percentile" val="50"/>
        <cfvo type="max"/>
        <color rgb="FFF8696B"/>
        <color rgb="FFFFEB84"/>
        <color rgb="FF63BE7B"/>
      </colorScale>
    </cfRule>
  </conditionalFormatting>
  <conditionalFormatting sqref="P45">
    <cfRule type="colorScale" priority="158">
      <colorScale>
        <cfvo type="min"/>
        <cfvo type="percentile" val="50"/>
        <cfvo type="max"/>
        <color rgb="FFF8696B"/>
        <color rgb="FFFFEB84"/>
        <color rgb="FF63BE7B"/>
      </colorScale>
    </cfRule>
  </conditionalFormatting>
  <conditionalFormatting sqref="P47">
    <cfRule type="colorScale" priority="157">
      <colorScale>
        <cfvo type="min"/>
        <cfvo type="percentile" val="50"/>
        <cfvo type="max"/>
        <color rgb="FFF8696B"/>
        <color rgb="FFFFEB84"/>
        <color rgb="FF63BE7B"/>
      </colorScale>
    </cfRule>
  </conditionalFormatting>
  <conditionalFormatting sqref="P46">
    <cfRule type="colorScale" priority="156">
      <colorScale>
        <cfvo type="min"/>
        <cfvo type="percentile" val="50"/>
        <cfvo type="max"/>
        <color rgb="FFF8696B"/>
        <color rgb="FFFFEB84"/>
        <color rgb="FF63BE7B"/>
      </colorScale>
    </cfRule>
  </conditionalFormatting>
  <conditionalFormatting sqref="P47">
    <cfRule type="colorScale" priority="154">
      <colorScale>
        <cfvo type="min"/>
        <cfvo type="percentile" val="50"/>
        <cfvo type="max"/>
        <color rgb="FFF8696B"/>
        <color rgb="FFFFEB84"/>
        <color rgb="FF63BE7B"/>
      </colorScale>
    </cfRule>
  </conditionalFormatting>
  <conditionalFormatting sqref="P46">
    <cfRule type="colorScale" priority="153">
      <colorScale>
        <cfvo type="min"/>
        <cfvo type="percentile" val="50"/>
        <cfvo type="max"/>
        <color rgb="FFF8696B"/>
        <color rgb="FFFFEB84"/>
        <color rgb="FF63BE7B"/>
      </colorScale>
    </cfRule>
  </conditionalFormatting>
  <conditionalFormatting sqref="P44">
    <cfRule type="colorScale" priority="152">
      <colorScale>
        <cfvo type="min"/>
        <cfvo type="percentile" val="50"/>
        <cfvo type="max"/>
        <color rgb="FFF8696B"/>
        <color rgb="FFFFEB84"/>
        <color rgb="FF63BE7B"/>
      </colorScale>
    </cfRule>
  </conditionalFormatting>
  <conditionalFormatting sqref="P45">
    <cfRule type="colorScale" priority="151">
      <colorScale>
        <cfvo type="min"/>
        <cfvo type="percentile" val="50"/>
        <cfvo type="max"/>
        <color rgb="FFF8696B"/>
        <color rgb="FFFFEB84"/>
        <color rgb="FF63BE7B"/>
      </colorScale>
    </cfRule>
  </conditionalFormatting>
  <conditionalFormatting sqref="P46">
    <cfRule type="colorScale" priority="150">
      <colorScale>
        <cfvo type="min"/>
        <cfvo type="percentile" val="50"/>
        <cfvo type="max"/>
        <color rgb="FFF8696B"/>
        <color rgb="FFFFEB84"/>
        <color rgb="FF63BE7B"/>
      </colorScale>
    </cfRule>
  </conditionalFormatting>
  <conditionalFormatting sqref="P46">
    <cfRule type="colorScale" priority="149">
      <colorScale>
        <cfvo type="min"/>
        <cfvo type="percentile" val="50"/>
        <cfvo type="max"/>
        <color rgb="FFF8696B"/>
        <color rgb="FFFFEB84"/>
        <color rgb="FF63BE7B"/>
      </colorScale>
    </cfRule>
  </conditionalFormatting>
  <conditionalFormatting sqref="P46">
    <cfRule type="colorScale" priority="148">
      <colorScale>
        <cfvo type="min"/>
        <cfvo type="percentile" val="50"/>
        <cfvo type="max"/>
        <color rgb="FFF8696B"/>
        <color rgb="FFFFEB84"/>
        <color rgb="FF63BE7B"/>
      </colorScale>
    </cfRule>
  </conditionalFormatting>
  <conditionalFormatting sqref="P47">
    <cfRule type="colorScale" priority="146">
      <colorScale>
        <cfvo type="min"/>
        <cfvo type="percentile" val="50"/>
        <cfvo type="max"/>
        <color rgb="FFF8696B"/>
        <color rgb="FFFFEB84"/>
        <color rgb="FF63BE7B"/>
      </colorScale>
    </cfRule>
  </conditionalFormatting>
  <conditionalFormatting sqref="P45">
    <cfRule type="colorScale" priority="145">
      <colorScale>
        <cfvo type="min"/>
        <cfvo type="percentile" val="50"/>
        <cfvo type="max"/>
        <color rgb="FFF8696B"/>
        <color rgb="FFFFEB84"/>
        <color rgb="FF63BE7B"/>
      </colorScale>
    </cfRule>
  </conditionalFormatting>
  <conditionalFormatting sqref="P44">
    <cfRule type="colorScale" priority="144">
      <colorScale>
        <cfvo type="min"/>
        <cfvo type="percentile" val="50"/>
        <cfvo type="max"/>
        <color rgb="FFF8696B"/>
        <color rgb="FFFFEB84"/>
        <color rgb="FF63BE7B"/>
      </colorScale>
    </cfRule>
  </conditionalFormatting>
  <conditionalFormatting sqref="P45">
    <cfRule type="colorScale" priority="143">
      <colorScale>
        <cfvo type="min"/>
        <cfvo type="percentile" val="50"/>
        <cfvo type="max"/>
        <color rgb="FFF8696B"/>
        <color rgb="FFFFEB84"/>
        <color rgb="FF63BE7B"/>
      </colorScale>
    </cfRule>
  </conditionalFormatting>
  <conditionalFormatting sqref="P46">
    <cfRule type="colorScale" priority="141">
      <colorScale>
        <cfvo type="min"/>
        <cfvo type="percentile" val="50"/>
        <cfvo type="max"/>
        <color rgb="FFF8696B"/>
        <color rgb="FFFFEB84"/>
        <color rgb="FF63BE7B"/>
      </colorScale>
    </cfRule>
  </conditionalFormatting>
  <conditionalFormatting sqref="P47">
    <cfRule type="colorScale" priority="138">
      <colorScale>
        <cfvo type="min"/>
        <cfvo type="percentile" val="50"/>
        <cfvo type="max"/>
        <color rgb="FFF8696B"/>
        <color rgb="FFFFEB84"/>
        <color rgb="FF63BE7B"/>
      </colorScale>
    </cfRule>
  </conditionalFormatting>
  <conditionalFormatting sqref="P46">
    <cfRule type="colorScale" priority="137">
      <colorScale>
        <cfvo type="min"/>
        <cfvo type="percentile" val="50"/>
        <cfvo type="max"/>
        <color rgb="FFF8696B"/>
        <color rgb="FFFFEB84"/>
        <color rgb="FF63BE7B"/>
      </colorScale>
    </cfRule>
  </conditionalFormatting>
  <conditionalFormatting sqref="P47">
    <cfRule type="colorScale" priority="135">
      <colorScale>
        <cfvo type="min"/>
        <cfvo type="percentile" val="50"/>
        <cfvo type="max"/>
        <color rgb="FFF8696B"/>
        <color rgb="FFFFEB84"/>
        <color rgb="FF63BE7B"/>
      </colorScale>
    </cfRule>
  </conditionalFormatting>
  <conditionalFormatting sqref="P44">
    <cfRule type="colorScale" priority="134">
      <colorScale>
        <cfvo type="min"/>
        <cfvo type="percentile" val="50"/>
        <cfvo type="max"/>
        <color rgb="FFF8696B"/>
        <color rgb="FFFFEB84"/>
        <color rgb="FF63BE7B"/>
      </colorScale>
    </cfRule>
  </conditionalFormatting>
  <conditionalFormatting sqref="P45">
    <cfRule type="colorScale" priority="132">
      <colorScale>
        <cfvo type="min"/>
        <cfvo type="percentile" val="50"/>
        <cfvo type="max"/>
        <color rgb="FFF8696B"/>
        <color rgb="FFFFEB84"/>
        <color rgb="FF63BE7B"/>
      </colorScale>
    </cfRule>
  </conditionalFormatting>
  <conditionalFormatting sqref="P46">
    <cfRule type="colorScale" priority="131">
      <colorScale>
        <cfvo type="min"/>
        <cfvo type="percentile" val="50"/>
        <cfvo type="max"/>
        <color rgb="FFF8696B"/>
        <color rgb="FFFFEB84"/>
        <color rgb="FF63BE7B"/>
      </colorScale>
    </cfRule>
  </conditionalFormatting>
  <conditionalFormatting sqref="P47">
    <cfRule type="colorScale" priority="129">
      <colorScale>
        <cfvo type="min"/>
        <cfvo type="percentile" val="50"/>
        <cfvo type="max"/>
        <color rgb="FFF8696B"/>
        <color rgb="FFFFEB84"/>
        <color rgb="FF63BE7B"/>
      </colorScale>
    </cfRule>
  </conditionalFormatting>
  <conditionalFormatting sqref="P47">
    <cfRule type="colorScale" priority="128">
      <colorScale>
        <cfvo type="min"/>
        <cfvo type="percentile" val="50"/>
        <cfvo type="max"/>
        <color rgb="FFF8696B"/>
        <color rgb="FFFFEB84"/>
        <color rgb="FF63BE7B"/>
      </colorScale>
    </cfRule>
  </conditionalFormatting>
  <conditionalFormatting sqref="P45">
    <cfRule type="colorScale" priority="127">
      <colorScale>
        <cfvo type="min"/>
        <cfvo type="percentile" val="50"/>
        <cfvo type="max"/>
        <color rgb="FFF8696B"/>
        <color rgb="FFFFEB84"/>
        <color rgb="FF63BE7B"/>
      </colorScale>
    </cfRule>
  </conditionalFormatting>
  <conditionalFormatting sqref="P47">
    <cfRule type="colorScale" priority="126">
      <colorScale>
        <cfvo type="min"/>
        <cfvo type="percentile" val="50"/>
        <cfvo type="max"/>
        <color rgb="FFF8696B"/>
        <color rgb="FFFFEB84"/>
        <color rgb="FF63BE7B"/>
      </colorScale>
    </cfRule>
  </conditionalFormatting>
  <conditionalFormatting sqref="P45">
    <cfRule type="colorScale" priority="124">
      <colorScale>
        <cfvo type="min"/>
        <cfvo type="percentile" val="50"/>
        <cfvo type="max"/>
        <color rgb="FFF8696B"/>
        <color rgb="FFFFEB84"/>
        <color rgb="FF63BE7B"/>
      </colorScale>
    </cfRule>
  </conditionalFormatting>
  <conditionalFormatting sqref="P45">
    <cfRule type="colorScale" priority="123">
      <colorScale>
        <cfvo type="min"/>
        <cfvo type="percentile" val="50"/>
        <cfvo type="max"/>
        <color rgb="FFF8696B"/>
        <color rgb="FFFFEB84"/>
        <color rgb="FF63BE7B"/>
      </colorScale>
    </cfRule>
  </conditionalFormatting>
  <conditionalFormatting sqref="P46">
    <cfRule type="colorScale" priority="122">
      <colorScale>
        <cfvo type="min"/>
        <cfvo type="percentile" val="50"/>
        <cfvo type="max"/>
        <color rgb="FFF8696B"/>
        <color rgb="FFFFEB84"/>
        <color rgb="FF63BE7B"/>
      </colorScale>
    </cfRule>
  </conditionalFormatting>
  <conditionalFormatting sqref="P47">
    <cfRule type="colorScale" priority="120">
      <colorScale>
        <cfvo type="min"/>
        <cfvo type="percentile" val="50"/>
        <cfvo type="max"/>
        <color rgb="FFF8696B"/>
        <color rgb="FFFFEB84"/>
        <color rgb="FF63BE7B"/>
      </colorScale>
    </cfRule>
  </conditionalFormatting>
  <conditionalFormatting sqref="P47">
    <cfRule type="colorScale" priority="119">
      <colorScale>
        <cfvo type="min"/>
        <cfvo type="percentile" val="50"/>
        <cfvo type="max"/>
        <color rgb="FFF8696B"/>
        <color rgb="FFFFEB84"/>
        <color rgb="FF63BE7B"/>
      </colorScale>
    </cfRule>
  </conditionalFormatting>
  <conditionalFormatting sqref="P46">
    <cfRule type="colorScale" priority="118">
      <colorScale>
        <cfvo type="min"/>
        <cfvo type="percentile" val="50"/>
        <cfvo type="max"/>
        <color rgb="FFF8696B"/>
        <color rgb="FFFFEB84"/>
        <color rgb="FF63BE7B"/>
      </colorScale>
    </cfRule>
  </conditionalFormatting>
  <conditionalFormatting sqref="P45">
    <cfRule type="colorScale" priority="116">
      <colorScale>
        <cfvo type="min"/>
        <cfvo type="percentile" val="50"/>
        <cfvo type="max"/>
        <color rgb="FFF8696B"/>
        <color rgb="FFFFEB84"/>
        <color rgb="FF63BE7B"/>
      </colorScale>
    </cfRule>
  </conditionalFormatting>
  <conditionalFormatting sqref="P46">
    <cfRule type="colorScale" priority="115">
      <colorScale>
        <cfvo type="min"/>
        <cfvo type="percentile" val="50"/>
        <cfvo type="max"/>
        <color rgb="FFF8696B"/>
        <color rgb="FFFFEB84"/>
        <color rgb="FF63BE7B"/>
      </colorScale>
    </cfRule>
  </conditionalFormatting>
  <conditionalFormatting sqref="P47">
    <cfRule type="colorScale" priority="113">
      <colorScale>
        <cfvo type="min"/>
        <cfvo type="percentile" val="50"/>
        <cfvo type="max"/>
        <color rgb="FFF8696B"/>
        <color rgb="FFFFEB84"/>
        <color rgb="FF63BE7B"/>
      </colorScale>
    </cfRule>
  </conditionalFormatting>
  <conditionalFormatting sqref="P45">
    <cfRule type="colorScale" priority="110">
      <colorScale>
        <cfvo type="min"/>
        <cfvo type="percentile" val="50"/>
        <cfvo type="max"/>
        <color rgb="FFF8696B"/>
        <color rgb="FFFFEB84"/>
        <color rgb="FF63BE7B"/>
      </colorScale>
    </cfRule>
  </conditionalFormatting>
  <conditionalFormatting sqref="P46">
    <cfRule type="colorScale" priority="109">
      <colorScale>
        <cfvo type="min"/>
        <cfvo type="percentile" val="50"/>
        <cfvo type="max"/>
        <color rgb="FFF8696B"/>
        <color rgb="FFFFEB84"/>
        <color rgb="FF63BE7B"/>
      </colorScale>
    </cfRule>
  </conditionalFormatting>
  <conditionalFormatting sqref="P47">
    <cfRule type="colorScale" priority="107">
      <colorScale>
        <cfvo type="min"/>
        <cfvo type="percentile" val="50"/>
        <cfvo type="max"/>
        <color rgb="FFF8696B"/>
        <color rgb="FFFFEB84"/>
        <color rgb="FF63BE7B"/>
      </colorScale>
    </cfRule>
  </conditionalFormatting>
  <conditionalFormatting sqref="P47">
    <cfRule type="colorScale" priority="106">
      <colorScale>
        <cfvo type="min"/>
        <cfvo type="percentile" val="50"/>
        <cfvo type="max"/>
        <color rgb="FFF8696B"/>
        <color rgb="FFFFEB84"/>
        <color rgb="FF63BE7B"/>
      </colorScale>
    </cfRule>
  </conditionalFormatting>
  <conditionalFormatting sqref="P48">
    <cfRule type="colorScale" priority="104">
      <colorScale>
        <cfvo type="min"/>
        <cfvo type="percentile" val="50"/>
        <cfvo type="max"/>
        <color rgb="FFF8696B"/>
        <color rgb="FFFFEB84"/>
        <color rgb="FF63BE7B"/>
      </colorScale>
    </cfRule>
  </conditionalFormatting>
  <conditionalFormatting sqref="P49">
    <cfRule type="colorScale" priority="105">
      <colorScale>
        <cfvo type="min"/>
        <cfvo type="percentile" val="50"/>
        <cfvo type="max"/>
        <color rgb="FFF8696B"/>
        <color rgb="FFFFEB84"/>
        <color rgb="FF63BE7B"/>
      </colorScale>
    </cfRule>
  </conditionalFormatting>
  <conditionalFormatting sqref="P50">
    <cfRule type="colorScale" priority="101">
      <colorScale>
        <cfvo type="min"/>
        <cfvo type="percentile" val="50"/>
        <cfvo type="max"/>
        <color rgb="FFF8696B"/>
        <color rgb="FFFFEB84"/>
        <color rgb="FF63BE7B"/>
      </colorScale>
    </cfRule>
  </conditionalFormatting>
  <conditionalFormatting sqref="P51">
    <cfRule type="colorScale" priority="99">
      <colorScale>
        <cfvo type="min"/>
        <cfvo type="percentile" val="50"/>
        <cfvo type="max"/>
        <color rgb="FFF8696B"/>
        <color rgb="FFFFEB84"/>
        <color rgb="FF63BE7B"/>
      </colorScale>
    </cfRule>
  </conditionalFormatting>
  <conditionalFormatting sqref="P51">
    <cfRule type="colorScale" priority="98">
      <colorScale>
        <cfvo type="min"/>
        <cfvo type="percentile" val="50"/>
        <cfvo type="max"/>
        <color rgb="FFF8696B"/>
        <color rgb="FFFFEB84"/>
        <color rgb="FF63BE7B"/>
      </colorScale>
    </cfRule>
  </conditionalFormatting>
  <conditionalFormatting sqref="P49">
    <cfRule type="colorScale" priority="97">
      <colorScale>
        <cfvo type="min"/>
        <cfvo type="percentile" val="50"/>
        <cfvo type="max"/>
        <color rgb="FFF8696B"/>
        <color rgb="FFFFEB84"/>
        <color rgb="FF63BE7B"/>
      </colorScale>
    </cfRule>
  </conditionalFormatting>
  <conditionalFormatting sqref="P51">
    <cfRule type="colorScale" priority="96">
      <colorScale>
        <cfvo type="min"/>
        <cfvo type="percentile" val="50"/>
        <cfvo type="max"/>
        <color rgb="FFF8696B"/>
        <color rgb="FFFFEB84"/>
        <color rgb="FF63BE7B"/>
      </colorScale>
    </cfRule>
  </conditionalFormatting>
  <conditionalFormatting sqref="P49">
    <cfRule type="colorScale" priority="94">
      <colorScale>
        <cfvo type="min"/>
        <cfvo type="percentile" val="50"/>
        <cfvo type="max"/>
        <color rgb="FFF8696B"/>
        <color rgb="FFFFEB84"/>
        <color rgb="FF63BE7B"/>
      </colorScale>
    </cfRule>
  </conditionalFormatting>
  <conditionalFormatting sqref="P49">
    <cfRule type="colorScale" priority="93">
      <colorScale>
        <cfvo type="min"/>
        <cfvo type="percentile" val="50"/>
        <cfvo type="max"/>
        <color rgb="FFF8696B"/>
        <color rgb="FFFFEB84"/>
        <color rgb="FF63BE7B"/>
      </colorScale>
    </cfRule>
  </conditionalFormatting>
  <conditionalFormatting sqref="P50">
    <cfRule type="colorScale" priority="92">
      <colorScale>
        <cfvo type="min"/>
        <cfvo type="percentile" val="50"/>
        <cfvo type="max"/>
        <color rgb="FFF8696B"/>
        <color rgb="FFFFEB84"/>
        <color rgb="FF63BE7B"/>
      </colorScale>
    </cfRule>
  </conditionalFormatting>
  <conditionalFormatting sqref="P51">
    <cfRule type="colorScale" priority="90">
      <colorScale>
        <cfvo type="min"/>
        <cfvo type="percentile" val="50"/>
        <cfvo type="max"/>
        <color rgb="FFF8696B"/>
        <color rgb="FFFFEB84"/>
        <color rgb="FF63BE7B"/>
      </colorScale>
    </cfRule>
  </conditionalFormatting>
  <conditionalFormatting sqref="P51">
    <cfRule type="colorScale" priority="89">
      <colorScale>
        <cfvo type="min"/>
        <cfvo type="percentile" val="50"/>
        <cfvo type="max"/>
        <color rgb="FFF8696B"/>
        <color rgb="FFFFEB84"/>
        <color rgb="FF63BE7B"/>
      </colorScale>
    </cfRule>
  </conditionalFormatting>
  <conditionalFormatting sqref="P50">
    <cfRule type="colorScale" priority="88">
      <colorScale>
        <cfvo type="min"/>
        <cfvo type="percentile" val="50"/>
        <cfvo type="max"/>
        <color rgb="FFF8696B"/>
        <color rgb="FFFFEB84"/>
        <color rgb="FF63BE7B"/>
      </colorScale>
    </cfRule>
  </conditionalFormatting>
  <conditionalFormatting sqref="P49">
    <cfRule type="colorScale" priority="86">
      <colorScale>
        <cfvo type="min"/>
        <cfvo type="percentile" val="50"/>
        <cfvo type="max"/>
        <color rgb="FFF8696B"/>
        <color rgb="FFFFEB84"/>
        <color rgb="FF63BE7B"/>
      </colorScale>
    </cfRule>
  </conditionalFormatting>
  <conditionalFormatting sqref="P50">
    <cfRule type="colorScale" priority="85">
      <colorScale>
        <cfvo type="min"/>
        <cfvo type="percentile" val="50"/>
        <cfvo type="max"/>
        <color rgb="FFF8696B"/>
        <color rgb="FFFFEB84"/>
        <color rgb="FF63BE7B"/>
      </colorScale>
    </cfRule>
  </conditionalFormatting>
  <conditionalFormatting sqref="P51">
    <cfRule type="colorScale" priority="83">
      <colorScale>
        <cfvo type="min"/>
        <cfvo type="percentile" val="50"/>
        <cfvo type="max"/>
        <color rgb="FFF8696B"/>
        <color rgb="FFFFEB84"/>
        <color rgb="FF63BE7B"/>
      </colorScale>
    </cfRule>
  </conditionalFormatting>
  <conditionalFormatting sqref="P49">
    <cfRule type="colorScale" priority="80">
      <colorScale>
        <cfvo type="min"/>
        <cfvo type="percentile" val="50"/>
        <cfvo type="max"/>
        <color rgb="FFF8696B"/>
        <color rgb="FFFFEB84"/>
        <color rgb="FF63BE7B"/>
      </colorScale>
    </cfRule>
  </conditionalFormatting>
  <conditionalFormatting sqref="P50">
    <cfRule type="colorScale" priority="79">
      <colorScale>
        <cfvo type="min"/>
        <cfvo type="percentile" val="50"/>
        <cfvo type="max"/>
        <color rgb="FFF8696B"/>
        <color rgb="FFFFEB84"/>
        <color rgb="FF63BE7B"/>
      </colorScale>
    </cfRule>
  </conditionalFormatting>
  <conditionalFormatting sqref="P51">
    <cfRule type="colorScale" priority="77">
      <colorScale>
        <cfvo type="min"/>
        <cfvo type="percentile" val="50"/>
        <cfvo type="max"/>
        <color rgb="FFF8696B"/>
        <color rgb="FFFFEB84"/>
        <color rgb="FF63BE7B"/>
      </colorScale>
    </cfRule>
  </conditionalFormatting>
  <conditionalFormatting sqref="P51">
    <cfRule type="colorScale" priority="76">
      <colorScale>
        <cfvo type="min"/>
        <cfvo type="percentile" val="50"/>
        <cfvo type="max"/>
        <color rgb="FFF8696B"/>
        <color rgb="FFFFEB84"/>
        <color rgb="FF63BE7B"/>
      </colorScale>
    </cfRule>
  </conditionalFormatting>
  <conditionalFormatting sqref="P48">
    <cfRule type="colorScale" priority="75">
      <colorScale>
        <cfvo type="min"/>
        <cfvo type="percentile" val="50"/>
        <cfvo type="max"/>
        <color rgb="FFF8696B"/>
        <color rgb="FFFFEB84"/>
        <color rgb="FF63BE7B"/>
      </colorScale>
    </cfRule>
  </conditionalFormatting>
  <conditionalFormatting sqref="P48">
    <cfRule type="colorScale" priority="72">
      <colorScale>
        <cfvo type="min"/>
        <cfvo type="percentile" val="50"/>
        <cfvo type="max"/>
        <color rgb="FFF8696B"/>
        <color rgb="FFFFEB84"/>
        <color rgb="FF63BE7B"/>
      </colorScale>
    </cfRule>
  </conditionalFormatting>
  <conditionalFormatting sqref="P48">
    <cfRule type="colorScale" priority="71">
      <colorScale>
        <cfvo type="min"/>
        <cfvo type="percentile" val="50"/>
        <cfvo type="max"/>
        <color rgb="FFF8696B"/>
        <color rgb="FFFFEB84"/>
        <color rgb="FF63BE7B"/>
      </colorScale>
    </cfRule>
  </conditionalFormatting>
  <conditionalFormatting sqref="P48">
    <cfRule type="colorScale" priority="70">
      <colorScale>
        <cfvo type="min"/>
        <cfvo type="percentile" val="50"/>
        <cfvo type="max"/>
        <color rgb="FFF8696B"/>
        <color rgb="FFFFEB84"/>
        <color rgb="FF63BE7B"/>
      </colorScale>
    </cfRule>
  </conditionalFormatting>
  <conditionalFormatting sqref="P49">
    <cfRule type="colorScale" priority="69">
      <colorScale>
        <cfvo type="min"/>
        <cfvo type="percentile" val="50"/>
        <cfvo type="max"/>
        <color rgb="FFF8696B"/>
        <color rgb="FFFFEB84"/>
        <color rgb="FF63BE7B"/>
      </colorScale>
    </cfRule>
  </conditionalFormatting>
  <conditionalFormatting sqref="P50">
    <cfRule type="colorScale" priority="68">
      <colorScale>
        <cfvo type="min"/>
        <cfvo type="percentile" val="50"/>
        <cfvo type="max"/>
        <color rgb="FFF8696B"/>
        <color rgb="FFFFEB84"/>
        <color rgb="FF63BE7B"/>
      </colorScale>
    </cfRule>
  </conditionalFormatting>
  <conditionalFormatting sqref="P51">
    <cfRule type="colorScale" priority="64">
      <colorScale>
        <cfvo type="min"/>
        <cfvo type="percentile" val="50"/>
        <cfvo type="max"/>
        <color rgb="FFF8696B"/>
        <color rgb="FFFFEB84"/>
        <color rgb="FF63BE7B"/>
      </colorScale>
    </cfRule>
  </conditionalFormatting>
  <conditionalFormatting sqref="P48">
    <cfRule type="colorScale" priority="63">
      <colorScale>
        <cfvo type="min"/>
        <cfvo type="percentile" val="50"/>
        <cfvo type="max"/>
        <color rgb="FFF8696B"/>
        <color rgb="FFFFEB84"/>
        <color rgb="FF63BE7B"/>
      </colorScale>
    </cfRule>
  </conditionalFormatting>
  <conditionalFormatting sqref="P48">
    <cfRule type="colorScale" priority="62">
      <colorScale>
        <cfvo type="min"/>
        <cfvo type="percentile" val="50"/>
        <cfvo type="max"/>
        <color rgb="FFF8696B"/>
        <color rgb="FFFFEB84"/>
        <color rgb="FF63BE7B"/>
      </colorScale>
    </cfRule>
  </conditionalFormatting>
  <conditionalFormatting sqref="P48">
    <cfRule type="colorScale" priority="61">
      <colorScale>
        <cfvo type="min"/>
        <cfvo type="percentile" val="50"/>
        <cfvo type="max"/>
        <color rgb="FFF8696B"/>
        <color rgb="FFFFEB84"/>
        <color rgb="FF63BE7B"/>
      </colorScale>
    </cfRule>
  </conditionalFormatting>
  <conditionalFormatting sqref="P50">
    <cfRule type="colorScale" priority="60">
      <colorScale>
        <cfvo type="min"/>
        <cfvo type="percentile" val="50"/>
        <cfvo type="max"/>
        <color rgb="FFF8696B"/>
        <color rgb="FFFFEB84"/>
        <color rgb="FF63BE7B"/>
      </colorScale>
    </cfRule>
  </conditionalFormatting>
  <conditionalFormatting sqref="P49">
    <cfRule type="colorScale" priority="59">
      <colorScale>
        <cfvo type="min"/>
        <cfvo type="percentile" val="50"/>
        <cfvo type="max"/>
        <color rgb="FFF8696B"/>
        <color rgb="FFFFEB84"/>
        <color rgb="FF63BE7B"/>
      </colorScale>
    </cfRule>
  </conditionalFormatting>
  <conditionalFormatting sqref="P50">
    <cfRule type="colorScale" priority="58">
      <colorScale>
        <cfvo type="min"/>
        <cfvo type="percentile" val="50"/>
        <cfvo type="max"/>
        <color rgb="FFF8696B"/>
        <color rgb="FFFFEB84"/>
        <color rgb="FF63BE7B"/>
      </colorScale>
    </cfRule>
  </conditionalFormatting>
  <conditionalFormatting sqref="P50">
    <cfRule type="colorScale" priority="57">
      <colorScale>
        <cfvo type="min"/>
        <cfvo type="percentile" val="50"/>
        <cfvo type="max"/>
        <color rgb="FFF8696B"/>
        <color rgb="FFFFEB84"/>
        <color rgb="FF63BE7B"/>
      </colorScale>
    </cfRule>
  </conditionalFormatting>
  <conditionalFormatting sqref="P51">
    <cfRule type="colorScale" priority="55">
      <colorScale>
        <cfvo type="min"/>
        <cfvo type="percentile" val="50"/>
        <cfvo type="max"/>
        <color rgb="FFF8696B"/>
        <color rgb="FFFFEB84"/>
        <color rgb="FF63BE7B"/>
      </colorScale>
    </cfRule>
  </conditionalFormatting>
  <conditionalFormatting sqref="P49">
    <cfRule type="colorScale" priority="54">
      <colorScale>
        <cfvo type="min"/>
        <cfvo type="percentile" val="50"/>
        <cfvo type="max"/>
        <color rgb="FFF8696B"/>
        <color rgb="FFFFEB84"/>
        <color rgb="FF63BE7B"/>
      </colorScale>
    </cfRule>
  </conditionalFormatting>
  <conditionalFormatting sqref="P51">
    <cfRule type="colorScale" priority="53">
      <colorScale>
        <cfvo type="min"/>
        <cfvo type="percentile" val="50"/>
        <cfvo type="max"/>
        <color rgb="FFF8696B"/>
        <color rgb="FFFFEB84"/>
        <color rgb="FF63BE7B"/>
      </colorScale>
    </cfRule>
  </conditionalFormatting>
  <conditionalFormatting sqref="P50">
    <cfRule type="colorScale" priority="52">
      <colorScale>
        <cfvo type="min"/>
        <cfvo type="percentile" val="50"/>
        <cfvo type="max"/>
        <color rgb="FFF8696B"/>
        <color rgb="FFFFEB84"/>
        <color rgb="FF63BE7B"/>
      </colorScale>
    </cfRule>
  </conditionalFormatting>
  <conditionalFormatting sqref="P51">
    <cfRule type="colorScale" priority="50">
      <colorScale>
        <cfvo type="min"/>
        <cfvo type="percentile" val="50"/>
        <cfvo type="max"/>
        <color rgb="FFF8696B"/>
        <color rgb="FFFFEB84"/>
        <color rgb="FF63BE7B"/>
      </colorScale>
    </cfRule>
  </conditionalFormatting>
  <conditionalFormatting sqref="P50">
    <cfRule type="colorScale" priority="49">
      <colorScale>
        <cfvo type="min"/>
        <cfvo type="percentile" val="50"/>
        <cfvo type="max"/>
        <color rgb="FFF8696B"/>
        <color rgb="FFFFEB84"/>
        <color rgb="FF63BE7B"/>
      </colorScale>
    </cfRule>
  </conditionalFormatting>
  <conditionalFormatting sqref="P48">
    <cfRule type="colorScale" priority="48">
      <colorScale>
        <cfvo type="min"/>
        <cfvo type="percentile" val="50"/>
        <cfvo type="max"/>
        <color rgb="FFF8696B"/>
        <color rgb="FFFFEB84"/>
        <color rgb="FF63BE7B"/>
      </colorScale>
    </cfRule>
  </conditionalFormatting>
  <conditionalFormatting sqref="P49">
    <cfRule type="colorScale" priority="47">
      <colorScale>
        <cfvo type="min"/>
        <cfvo type="percentile" val="50"/>
        <cfvo type="max"/>
        <color rgb="FFF8696B"/>
        <color rgb="FFFFEB84"/>
        <color rgb="FF63BE7B"/>
      </colorScale>
    </cfRule>
  </conditionalFormatting>
  <conditionalFormatting sqref="P50">
    <cfRule type="colorScale" priority="46">
      <colorScale>
        <cfvo type="min"/>
        <cfvo type="percentile" val="50"/>
        <cfvo type="max"/>
        <color rgb="FFF8696B"/>
        <color rgb="FFFFEB84"/>
        <color rgb="FF63BE7B"/>
      </colorScale>
    </cfRule>
  </conditionalFormatting>
  <conditionalFormatting sqref="P50">
    <cfRule type="colorScale" priority="45">
      <colorScale>
        <cfvo type="min"/>
        <cfvo type="percentile" val="50"/>
        <cfvo type="max"/>
        <color rgb="FFF8696B"/>
        <color rgb="FFFFEB84"/>
        <color rgb="FF63BE7B"/>
      </colorScale>
    </cfRule>
  </conditionalFormatting>
  <conditionalFormatting sqref="P50">
    <cfRule type="colorScale" priority="44">
      <colorScale>
        <cfvo type="min"/>
        <cfvo type="percentile" val="50"/>
        <cfvo type="max"/>
        <color rgb="FFF8696B"/>
        <color rgb="FFFFEB84"/>
        <color rgb="FF63BE7B"/>
      </colorScale>
    </cfRule>
  </conditionalFormatting>
  <conditionalFormatting sqref="P51">
    <cfRule type="colorScale" priority="42">
      <colorScale>
        <cfvo type="min"/>
        <cfvo type="percentile" val="50"/>
        <cfvo type="max"/>
        <color rgb="FFF8696B"/>
        <color rgb="FFFFEB84"/>
        <color rgb="FF63BE7B"/>
      </colorScale>
    </cfRule>
  </conditionalFormatting>
  <conditionalFormatting sqref="P49">
    <cfRule type="colorScale" priority="41">
      <colorScale>
        <cfvo type="min"/>
        <cfvo type="percentile" val="50"/>
        <cfvo type="max"/>
        <color rgb="FFF8696B"/>
        <color rgb="FFFFEB84"/>
        <color rgb="FF63BE7B"/>
      </colorScale>
    </cfRule>
  </conditionalFormatting>
  <conditionalFormatting sqref="P48">
    <cfRule type="colorScale" priority="40">
      <colorScale>
        <cfvo type="min"/>
        <cfvo type="percentile" val="50"/>
        <cfvo type="max"/>
        <color rgb="FFF8696B"/>
        <color rgb="FFFFEB84"/>
        <color rgb="FF63BE7B"/>
      </colorScale>
    </cfRule>
  </conditionalFormatting>
  <conditionalFormatting sqref="P49">
    <cfRule type="colorScale" priority="39">
      <colorScale>
        <cfvo type="min"/>
        <cfvo type="percentile" val="50"/>
        <cfvo type="max"/>
        <color rgb="FFF8696B"/>
        <color rgb="FFFFEB84"/>
        <color rgb="FF63BE7B"/>
      </colorScale>
    </cfRule>
  </conditionalFormatting>
  <conditionalFormatting sqref="P50">
    <cfRule type="colorScale" priority="37">
      <colorScale>
        <cfvo type="min"/>
        <cfvo type="percentile" val="50"/>
        <cfvo type="max"/>
        <color rgb="FFF8696B"/>
        <color rgb="FFFFEB84"/>
        <color rgb="FF63BE7B"/>
      </colorScale>
    </cfRule>
  </conditionalFormatting>
  <conditionalFormatting sqref="P51">
    <cfRule type="colorScale" priority="34">
      <colorScale>
        <cfvo type="min"/>
        <cfvo type="percentile" val="50"/>
        <cfvo type="max"/>
        <color rgb="FFF8696B"/>
        <color rgb="FFFFEB84"/>
        <color rgb="FF63BE7B"/>
      </colorScale>
    </cfRule>
  </conditionalFormatting>
  <conditionalFormatting sqref="P50">
    <cfRule type="colorScale" priority="33">
      <colorScale>
        <cfvo type="min"/>
        <cfvo type="percentile" val="50"/>
        <cfvo type="max"/>
        <color rgb="FFF8696B"/>
        <color rgb="FFFFEB84"/>
        <color rgb="FF63BE7B"/>
      </colorScale>
    </cfRule>
  </conditionalFormatting>
  <conditionalFormatting sqref="P51">
    <cfRule type="colorScale" priority="31">
      <colorScale>
        <cfvo type="min"/>
        <cfvo type="percentile" val="50"/>
        <cfvo type="max"/>
        <color rgb="FFF8696B"/>
        <color rgb="FFFFEB84"/>
        <color rgb="FF63BE7B"/>
      </colorScale>
    </cfRule>
  </conditionalFormatting>
  <conditionalFormatting sqref="P48">
    <cfRule type="colorScale" priority="30">
      <colorScale>
        <cfvo type="min"/>
        <cfvo type="percentile" val="50"/>
        <cfvo type="max"/>
        <color rgb="FFF8696B"/>
        <color rgb="FFFFEB84"/>
        <color rgb="FF63BE7B"/>
      </colorScale>
    </cfRule>
  </conditionalFormatting>
  <conditionalFormatting sqref="P49">
    <cfRule type="colorScale" priority="28">
      <colorScale>
        <cfvo type="min"/>
        <cfvo type="percentile" val="50"/>
        <cfvo type="max"/>
        <color rgb="FFF8696B"/>
        <color rgb="FFFFEB84"/>
        <color rgb="FF63BE7B"/>
      </colorScale>
    </cfRule>
  </conditionalFormatting>
  <conditionalFormatting sqref="P50">
    <cfRule type="colorScale" priority="27">
      <colorScale>
        <cfvo type="min"/>
        <cfvo type="percentile" val="50"/>
        <cfvo type="max"/>
        <color rgb="FFF8696B"/>
        <color rgb="FFFFEB84"/>
        <color rgb="FF63BE7B"/>
      </colorScale>
    </cfRule>
  </conditionalFormatting>
  <conditionalFormatting sqref="P51">
    <cfRule type="colorScale" priority="25">
      <colorScale>
        <cfvo type="min"/>
        <cfvo type="percentile" val="50"/>
        <cfvo type="max"/>
        <color rgb="FFF8696B"/>
        <color rgb="FFFFEB84"/>
        <color rgb="FF63BE7B"/>
      </colorScale>
    </cfRule>
  </conditionalFormatting>
  <conditionalFormatting sqref="P51">
    <cfRule type="colorScale" priority="24">
      <colorScale>
        <cfvo type="min"/>
        <cfvo type="percentile" val="50"/>
        <cfvo type="max"/>
        <color rgb="FFF8696B"/>
        <color rgb="FFFFEB84"/>
        <color rgb="FF63BE7B"/>
      </colorScale>
    </cfRule>
  </conditionalFormatting>
  <conditionalFormatting sqref="P49">
    <cfRule type="colorScale" priority="23">
      <colorScale>
        <cfvo type="min"/>
        <cfvo type="percentile" val="50"/>
        <cfvo type="max"/>
        <color rgb="FFF8696B"/>
        <color rgb="FFFFEB84"/>
        <color rgb="FF63BE7B"/>
      </colorScale>
    </cfRule>
  </conditionalFormatting>
  <conditionalFormatting sqref="P51">
    <cfRule type="colorScale" priority="22">
      <colorScale>
        <cfvo type="min"/>
        <cfvo type="percentile" val="50"/>
        <cfvo type="max"/>
        <color rgb="FFF8696B"/>
        <color rgb="FFFFEB84"/>
        <color rgb="FF63BE7B"/>
      </colorScale>
    </cfRule>
  </conditionalFormatting>
  <conditionalFormatting sqref="P49">
    <cfRule type="colorScale" priority="20">
      <colorScale>
        <cfvo type="min"/>
        <cfvo type="percentile" val="50"/>
        <cfvo type="max"/>
        <color rgb="FFF8696B"/>
        <color rgb="FFFFEB84"/>
        <color rgb="FF63BE7B"/>
      </colorScale>
    </cfRule>
  </conditionalFormatting>
  <conditionalFormatting sqref="P49">
    <cfRule type="colorScale" priority="19">
      <colorScale>
        <cfvo type="min"/>
        <cfvo type="percentile" val="50"/>
        <cfvo type="max"/>
        <color rgb="FFF8696B"/>
        <color rgb="FFFFEB84"/>
        <color rgb="FF63BE7B"/>
      </colorScale>
    </cfRule>
  </conditionalFormatting>
  <conditionalFormatting sqref="P50">
    <cfRule type="colorScale" priority="18">
      <colorScale>
        <cfvo type="min"/>
        <cfvo type="percentile" val="50"/>
        <cfvo type="max"/>
        <color rgb="FFF8696B"/>
        <color rgb="FFFFEB84"/>
        <color rgb="FF63BE7B"/>
      </colorScale>
    </cfRule>
  </conditionalFormatting>
  <conditionalFormatting sqref="P51">
    <cfRule type="colorScale" priority="16">
      <colorScale>
        <cfvo type="min"/>
        <cfvo type="percentile" val="50"/>
        <cfvo type="max"/>
        <color rgb="FFF8696B"/>
        <color rgb="FFFFEB84"/>
        <color rgb="FF63BE7B"/>
      </colorScale>
    </cfRule>
  </conditionalFormatting>
  <conditionalFormatting sqref="P51">
    <cfRule type="colorScale" priority="15">
      <colorScale>
        <cfvo type="min"/>
        <cfvo type="percentile" val="50"/>
        <cfvo type="max"/>
        <color rgb="FFF8696B"/>
        <color rgb="FFFFEB84"/>
        <color rgb="FF63BE7B"/>
      </colorScale>
    </cfRule>
  </conditionalFormatting>
  <conditionalFormatting sqref="P50">
    <cfRule type="colorScale" priority="14">
      <colorScale>
        <cfvo type="min"/>
        <cfvo type="percentile" val="50"/>
        <cfvo type="max"/>
        <color rgb="FFF8696B"/>
        <color rgb="FFFFEB84"/>
        <color rgb="FF63BE7B"/>
      </colorScale>
    </cfRule>
  </conditionalFormatting>
  <conditionalFormatting sqref="P49">
    <cfRule type="colorScale" priority="12">
      <colorScale>
        <cfvo type="min"/>
        <cfvo type="percentile" val="50"/>
        <cfvo type="max"/>
        <color rgb="FFF8696B"/>
        <color rgb="FFFFEB84"/>
        <color rgb="FF63BE7B"/>
      </colorScale>
    </cfRule>
  </conditionalFormatting>
  <conditionalFormatting sqref="P50">
    <cfRule type="colorScale" priority="11">
      <colorScale>
        <cfvo type="min"/>
        <cfvo type="percentile" val="50"/>
        <cfvo type="max"/>
        <color rgb="FFF8696B"/>
        <color rgb="FFFFEB84"/>
        <color rgb="FF63BE7B"/>
      </colorScale>
    </cfRule>
  </conditionalFormatting>
  <conditionalFormatting sqref="P51">
    <cfRule type="colorScale" priority="9">
      <colorScale>
        <cfvo type="min"/>
        <cfvo type="percentile" val="50"/>
        <cfvo type="max"/>
        <color rgb="FFF8696B"/>
        <color rgb="FFFFEB84"/>
        <color rgb="FF63BE7B"/>
      </colorScale>
    </cfRule>
  </conditionalFormatting>
  <conditionalFormatting sqref="P49">
    <cfRule type="colorScale" priority="6">
      <colorScale>
        <cfvo type="min"/>
        <cfvo type="percentile" val="50"/>
        <cfvo type="max"/>
        <color rgb="FFF8696B"/>
        <color rgb="FFFFEB84"/>
        <color rgb="FF63BE7B"/>
      </colorScale>
    </cfRule>
  </conditionalFormatting>
  <conditionalFormatting sqref="P50">
    <cfRule type="colorScale" priority="5">
      <colorScale>
        <cfvo type="min"/>
        <cfvo type="percentile" val="50"/>
        <cfvo type="max"/>
        <color rgb="FFF8696B"/>
        <color rgb="FFFFEB84"/>
        <color rgb="FF63BE7B"/>
      </colorScale>
    </cfRule>
  </conditionalFormatting>
  <conditionalFormatting sqref="P51">
    <cfRule type="colorScale" priority="3">
      <colorScale>
        <cfvo type="min"/>
        <cfvo type="percentile" val="50"/>
        <cfvo type="max"/>
        <color rgb="FFF8696B"/>
        <color rgb="FFFFEB84"/>
        <color rgb="FF63BE7B"/>
      </colorScale>
    </cfRule>
  </conditionalFormatting>
  <conditionalFormatting sqref="P51">
    <cfRule type="colorScale" priority="2">
      <colorScale>
        <cfvo type="min"/>
        <cfvo type="percentile" val="50"/>
        <cfvo type="max"/>
        <color rgb="FFF8696B"/>
        <color rgb="FFFFEB84"/>
        <color rgb="FF63BE7B"/>
      </colorScale>
    </cfRule>
  </conditionalFormatting>
  <conditionalFormatting sqref="P8:P11">
    <cfRule type="colorScale" priority="7127">
      <colorScale>
        <cfvo type="min"/>
        <cfvo type="percentile" val="50"/>
        <cfvo type="max"/>
        <color rgb="FFF8696B"/>
        <color rgb="FFFFEB84"/>
        <color rgb="FF63BE7B"/>
      </colorScale>
    </cfRule>
  </conditionalFormatting>
  <conditionalFormatting sqref="P12:P15">
    <cfRule type="colorScale" priority="7134">
      <colorScale>
        <cfvo type="min"/>
        <cfvo type="percentile" val="50"/>
        <cfvo type="max"/>
        <color rgb="FFF8696B"/>
        <color rgb="FFFFEB84"/>
        <color rgb="FF63BE7B"/>
      </colorScale>
    </cfRule>
  </conditionalFormatting>
  <conditionalFormatting sqref="P16:P19">
    <cfRule type="colorScale" priority="7167">
      <colorScale>
        <cfvo type="min"/>
        <cfvo type="percentile" val="50"/>
        <cfvo type="max"/>
        <color rgb="FFF8696B"/>
        <color rgb="FFFFEB84"/>
        <color rgb="FF63BE7B"/>
      </colorScale>
    </cfRule>
  </conditionalFormatting>
  <conditionalFormatting sqref="P20:P23">
    <cfRule type="colorScale" priority="7200">
      <colorScale>
        <cfvo type="min"/>
        <cfvo type="percentile" val="50"/>
        <cfvo type="max"/>
        <color rgb="FFF8696B"/>
        <color rgb="FFFFEB84"/>
        <color rgb="FF63BE7B"/>
      </colorScale>
    </cfRule>
  </conditionalFormatting>
  <conditionalFormatting sqref="P8:P23">
    <cfRule type="colorScale" priority="7230">
      <colorScale>
        <cfvo type="min"/>
        <cfvo type="percentile" val="50"/>
        <cfvo type="max"/>
        <color rgb="FFF8696B"/>
        <color rgb="FFFFEB84"/>
        <color rgb="FF63BE7B"/>
      </colorScale>
    </cfRule>
  </conditionalFormatting>
  <conditionalFormatting sqref="P24:P27">
    <cfRule type="colorScale" priority="7235">
      <colorScale>
        <cfvo type="min"/>
        <cfvo type="percentile" val="50"/>
        <cfvo type="max"/>
        <color rgb="FFF8696B"/>
        <color rgb="FFFFEB84"/>
        <color rgb="FF63BE7B"/>
      </colorScale>
    </cfRule>
  </conditionalFormatting>
  <conditionalFormatting sqref="P28:P31">
    <cfRule type="colorScale" priority="7266">
      <colorScale>
        <cfvo type="min"/>
        <cfvo type="percentile" val="50"/>
        <cfvo type="max"/>
        <color rgb="FFF8696B"/>
        <color rgb="FFFFEB84"/>
        <color rgb="FF63BE7B"/>
      </colorScale>
    </cfRule>
  </conditionalFormatting>
  <conditionalFormatting sqref="P32:P35">
    <cfRule type="colorScale" priority="7299">
      <colorScale>
        <cfvo type="min"/>
        <cfvo type="percentile" val="50"/>
        <cfvo type="max"/>
        <color rgb="FFF8696B"/>
        <color rgb="FFFFEB84"/>
        <color rgb="FF63BE7B"/>
      </colorScale>
    </cfRule>
  </conditionalFormatting>
  <conditionalFormatting sqref="P36:P39">
    <cfRule type="colorScale" priority="7332">
      <colorScale>
        <cfvo type="min"/>
        <cfvo type="percentile" val="50"/>
        <cfvo type="max"/>
        <color rgb="FFF8696B"/>
        <color rgb="FFFFEB84"/>
        <color rgb="FF63BE7B"/>
      </colorScale>
    </cfRule>
  </conditionalFormatting>
  <conditionalFormatting sqref="P24:P39">
    <cfRule type="colorScale" priority="7354">
      <colorScale>
        <cfvo type="min"/>
        <cfvo type="percentile" val="50"/>
        <cfvo type="max"/>
        <color rgb="FFF8696B"/>
        <color rgb="FFFFEB84"/>
        <color rgb="FF63BE7B"/>
      </colorScale>
    </cfRule>
  </conditionalFormatting>
  <conditionalFormatting sqref="P40:P43">
    <cfRule type="colorScale" priority="7367">
      <colorScale>
        <cfvo type="min"/>
        <cfvo type="percentile" val="50"/>
        <cfvo type="max"/>
        <color rgb="FFF8696B"/>
        <color rgb="FFFFEB84"/>
        <color rgb="FF63BE7B"/>
      </colorScale>
    </cfRule>
  </conditionalFormatting>
  <conditionalFormatting sqref="P44:P47">
    <cfRule type="colorScale" priority="7398">
      <colorScale>
        <cfvo type="min"/>
        <cfvo type="percentile" val="50"/>
        <cfvo type="max"/>
        <color rgb="FFF8696B"/>
        <color rgb="FFFFEB84"/>
        <color rgb="FF63BE7B"/>
      </colorScale>
    </cfRule>
  </conditionalFormatting>
  <conditionalFormatting sqref="P48:P51">
    <cfRule type="colorScale" priority="7431">
      <colorScale>
        <cfvo type="min"/>
        <cfvo type="percentile" val="50"/>
        <cfvo type="max"/>
        <color rgb="FFF8696B"/>
        <color rgb="FFFFEB84"/>
        <color rgb="FF63BE7B"/>
      </colorScale>
    </cfRule>
  </conditionalFormatting>
  <conditionalFormatting sqref="P40:P51">
    <cfRule type="colorScale" priority="7453">
      <colorScale>
        <cfvo type="min"/>
        <cfvo type="percentile" val="50"/>
        <cfvo type="max"/>
        <color rgb="FFF8696B"/>
        <color rgb="FFFFEB84"/>
        <color rgb="FF63BE7B"/>
      </colorScale>
    </cfRule>
  </conditionalFormatting>
  <conditionalFormatting sqref="P52:P55">
    <cfRule type="colorScale" priority="7466">
      <colorScale>
        <cfvo type="min"/>
        <cfvo type="percentile" val="50"/>
        <cfvo type="max"/>
        <color rgb="FFF8696B"/>
        <color rgb="FFFFEB84"/>
        <color rgb="FF63BE7B"/>
      </colorScale>
    </cfRule>
  </conditionalFormatting>
  <conditionalFormatting sqref="P56:P59">
    <cfRule type="colorScale" priority="7489">
      <colorScale>
        <cfvo type="min"/>
        <cfvo type="percentile" val="50"/>
        <cfvo type="max"/>
        <color rgb="FFF8696B"/>
        <color rgb="FFFFEB84"/>
        <color rgb="FF63BE7B"/>
      </colorScale>
    </cfRule>
  </conditionalFormatting>
  <conditionalFormatting sqref="P60:P63">
    <cfRule type="colorScale" priority="7520">
      <colorScale>
        <cfvo type="min"/>
        <cfvo type="percentile" val="50"/>
        <cfvo type="max"/>
        <color rgb="FFF8696B"/>
        <color rgb="FFFFEB84"/>
        <color rgb="FF63BE7B"/>
      </colorScale>
    </cfRule>
  </conditionalFormatting>
  <conditionalFormatting sqref="P64:P67">
    <cfRule type="colorScale" priority="7551">
      <colorScale>
        <cfvo type="min"/>
        <cfvo type="percentile" val="50"/>
        <cfvo type="max"/>
        <color rgb="FFF8696B"/>
        <color rgb="FFFFEB84"/>
        <color rgb="FF63BE7B"/>
      </colorScale>
    </cfRule>
  </conditionalFormatting>
  <conditionalFormatting sqref="P52:P67">
    <cfRule type="colorScale" priority="7571">
      <colorScale>
        <cfvo type="min"/>
        <cfvo type="percentile" val="50"/>
        <cfvo type="max"/>
        <color rgb="FFF8696B"/>
        <color rgb="FFFFEB84"/>
        <color rgb="FF63BE7B"/>
      </colorScale>
    </cfRule>
  </conditionalFormatting>
  <conditionalFormatting sqref="P68:P71">
    <cfRule type="colorScale" priority="7582">
      <colorScale>
        <cfvo type="min"/>
        <cfvo type="percentile" val="50"/>
        <cfvo type="max"/>
        <color rgb="FFF8696B"/>
        <color rgb="FFFFEB84"/>
        <color rgb="FF63BE7B"/>
      </colorScale>
    </cfRule>
  </conditionalFormatting>
  <conditionalFormatting sqref="P72:P75">
    <cfRule type="colorScale" priority="7615">
      <colorScale>
        <cfvo type="min"/>
        <cfvo type="percentile" val="50"/>
        <cfvo type="max"/>
        <color rgb="FFF8696B"/>
        <color rgb="FFFFEB84"/>
        <color rgb="FF63BE7B"/>
      </colorScale>
    </cfRule>
  </conditionalFormatting>
  <conditionalFormatting sqref="P76:P79">
    <cfRule type="colorScale" priority="7650">
      <colorScale>
        <cfvo type="min"/>
        <cfvo type="percentile" val="50"/>
        <cfvo type="max"/>
        <color rgb="FFF8696B"/>
        <color rgb="FFFFEB84"/>
        <color rgb="FF63BE7B"/>
      </colorScale>
    </cfRule>
  </conditionalFormatting>
  <conditionalFormatting sqref="P80:P83">
    <cfRule type="colorScale" priority="7681">
      <colorScale>
        <cfvo type="min"/>
        <cfvo type="percentile" val="50"/>
        <cfvo type="max"/>
        <color rgb="FFF8696B"/>
        <color rgb="FFFFEB84"/>
        <color rgb="FF63BE7B"/>
      </colorScale>
    </cfRule>
  </conditionalFormatting>
  <conditionalFormatting sqref="P76:P83">
    <cfRule type="colorScale" priority="7703">
      <colorScale>
        <cfvo type="min"/>
        <cfvo type="percentile" val="50"/>
        <cfvo type="max"/>
        <color rgb="FFF8696B"/>
        <color rgb="FFFFEB84"/>
        <color rgb="FF63BE7B"/>
      </colorScale>
    </cfRule>
  </conditionalFormatting>
  <conditionalFormatting sqref="P84:P87">
    <cfRule type="colorScale" priority="7716">
      <colorScale>
        <cfvo type="min"/>
        <cfvo type="percentile" val="50"/>
        <cfvo type="max"/>
        <color rgb="FFF8696B"/>
        <color rgb="FFFFEB84"/>
        <color rgb="FF63BE7B"/>
      </colorScale>
    </cfRule>
  </conditionalFormatting>
  <conditionalFormatting sqref="P88:P91">
    <cfRule type="colorScale" priority="7747">
      <colorScale>
        <cfvo type="min"/>
        <cfvo type="percentile" val="50"/>
        <cfvo type="max"/>
        <color rgb="FFF8696B"/>
        <color rgb="FFFFEB84"/>
        <color rgb="FF63BE7B"/>
      </colorScale>
    </cfRule>
  </conditionalFormatting>
  <conditionalFormatting sqref="P92:P95">
    <cfRule type="colorScale" priority="7780">
      <colorScale>
        <cfvo type="min"/>
        <cfvo type="percentile" val="50"/>
        <cfvo type="max"/>
        <color rgb="FFF8696B"/>
        <color rgb="FFFFEB84"/>
        <color rgb="FF63BE7B"/>
      </colorScale>
    </cfRule>
  </conditionalFormatting>
  <conditionalFormatting sqref="P84:P95">
    <cfRule type="colorScale" priority="7802">
      <colorScale>
        <cfvo type="min"/>
        <cfvo type="percentile" val="50"/>
        <cfvo type="max"/>
        <color rgb="FFF8696B"/>
        <color rgb="FFFFEB84"/>
        <color rgb="FF63BE7B"/>
      </colorScale>
    </cfRule>
  </conditionalFormatting>
  <conditionalFormatting sqref="Q8:Q95">
    <cfRule type="colorScale" priority="7804">
      <colorScale>
        <cfvo type="min"/>
        <cfvo type="percentile" val="50"/>
        <cfvo type="max"/>
        <color rgb="FFF8696B"/>
        <color rgb="FFFFEB84"/>
        <color rgb="FF63BE7B"/>
      </colorScale>
    </cfRule>
  </conditionalFormatting>
  <conditionalFormatting sqref="O8:O95">
    <cfRule type="colorScale" priority="7806">
      <colorScale>
        <cfvo type="min"/>
        <cfvo type="percentile" val="50"/>
        <cfvo type="max"/>
        <color rgb="FFF8696B"/>
        <color rgb="FFFFEB84"/>
        <color rgb="FF63BE7B"/>
      </colorScale>
    </cfRule>
  </conditionalFormatting>
  <conditionalFormatting sqref="V8:V95">
    <cfRule type="colorScale" priority="7808">
      <colorScale>
        <cfvo type="min"/>
        <cfvo type="percentile" val="50"/>
        <cfvo type="max"/>
        <color rgb="FFF8696B"/>
        <color rgb="FFFFEB84"/>
        <color rgb="FF63BE7B"/>
      </colorScale>
    </cfRule>
  </conditionalFormatting>
  <conditionalFormatting sqref="X8:X95">
    <cfRule type="colorScale" priority="7810">
      <colorScale>
        <cfvo type="min"/>
        <cfvo type="percentile" val="50"/>
        <cfvo type="max"/>
        <color rgb="FFF8696B"/>
        <color rgb="FFFFEB84"/>
        <color rgb="FF63BE7B"/>
      </colorScale>
    </cfRule>
  </conditionalFormatting>
  <conditionalFormatting sqref="P8:P95">
    <cfRule type="colorScale" priority="78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00"/>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8" customWidth="1"/>
    <col min="5" max="5" width="8.88671875" style="8" customWidth="1"/>
    <col min="6" max="6" width="12.21875" style="8"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9" customWidth="1"/>
    <col min="36" max="36" width="14" style="9"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306" t="s">
        <v>61</v>
      </c>
      <c r="J1" s="306"/>
      <c r="K1" s="19" t="s">
        <v>62</v>
      </c>
      <c r="L1" s="19" t="s">
        <v>63</v>
      </c>
      <c r="M1" s="19" t="s">
        <v>64</v>
      </c>
      <c r="N1" s="306" t="s">
        <v>65</v>
      </c>
      <c r="O1" s="306"/>
      <c r="P1" s="306" t="s">
        <v>66</v>
      </c>
      <c r="Q1" s="306"/>
      <c r="R1" s="318" t="s">
        <v>154</v>
      </c>
      <c r="S1" s="319"/>
      <c r="T1" s="319"/>
      <c r="U1" s="319"/>
      <c r="V1" s="319"/>
      <c r="W1" s="319"/>
      <c r="X1" s="320"/>
      <c r="Y1" s="307" t="s">
        <v>153</v>
      </c>
      <c r="Z1" s="307"/>
      <c r="AA1" s="307"/>
      <c r="AB1" s="307"/>
      <c r="AC1" s="307"/>
      <c r="AD1" s="307"/>
      <c r="AE1" s="307"/>
      <c r="AF1" s="307"/>
      <c r="AG1" s="307"/>
      <c r="AH1" s="307"/>
      <c r="AK1" s="3" t="s">
        <v>67</v>
      </c>
      <c r="AP1" s="19" t="s">
        <v>68</v>
      </c>
      <c r="AR1" s="19" t="s">
        <v>69</v>
      </c>
    </row>
    <row r="2" spans="1:55" ht="57.6" x14ac:dyDescent="0.3">
      <c r="A2" s="312" t="s">
        <v>70</v>
      </c>
      <c r="B2" s="312"/>
      <c r="C2" s="312"/>
      <c r="D2" s="1" t="s">
        <v>1</v>
      </c>
      <c r="E2" s="3" t="s">
        <v>0</v>
      </c>
      <c r="F2" s="3" t="s">
        <v>1</v>
      </c>
      <c r="G2" s="12" t="s">
        <v>44</v>
      </c>
      <c r="H2" s="12" t="s">
        <v>71</v>
      </c>
      <c r="I2" s="19" t="s">
        <v>72</v>
      </c>
      <c r="J2" s="19" t="s">
        <v>72</v>
      </c>
      <c r="K2" s="19" t="s">
        <v>179</v>
      </c>
      <c r="L2" s="19" t="s">
        <v>180</v>
      </c>
      <c r="M2" s="19" t="s">
        <v>181</v>
      </c>
      <c r="N2" s="19" t="s">
        <v>74</v>
      </c>
      <c r="O2" s="19" t="s">
        <v>74</v>
      </c>
      <c r="P2" s="19" t="s">
        <v>76</v>
      </c>
      <c r="Q2" s="19" t="s">
        <v>76</v>
      </c>
      <c r="R2" s="19" t="s">
        <v>110</v>
      </c>
      <c r="S2" s="66"/>
      <c r="T2" s="19" t="s">
        <v>114</v>
      </c>
      <c r="U2" s="66"/>
      <c r="V2" s="67"/>
      <c r="W2" s="3" t="s">
        <v>107</v>
      </c>
      <c r="X2" s="67"/>
      <c r="Y2" s="12" t="s">
        <v>78</v>
      </c>
      <c r="Z2" s="23" t="s">
        <v>54</v>
      </c>
      <c r="AA2" s="23" t="s">
        <v>55</v>
      </c>
      <c r="AB2" s="23" t="s">
        <v>56</v>
      </c>
      <c r="AC2" s="23" t="s">
        <v>57</v>
      </c>
      <c r="AD2" s="12" t="s">
        <v>58</v>
      </c>
      <c r="AE2" s="12" t="s">
        <v>59</v>
      </c>
      <c r="AF2" s="12" t="s">
        <v>115</v>
      </c>
      <c r="AG2" s="12" t="s">
        <v>79</v>
      </c>
      <c r="AH2" s="12" t="s">
        <v>60</v>
      </c>
      <c r="AI2" s="2" t="s">
        <v>70</v>
      </c>
      <c r="AJ2" s="1" t="s">
        <v>1</v>
      </c>
      <c r="AK2" s="3" t="s">
        <v>80</v>
      </c>
      <c r="AL2" s="23" t="s">
        <v>81</v>
      </c>
      <c r="AM2" s="23" t="s">
        <v>82</v>
      </c>
      <c r="AN2" s="23" t="s">
        <v>83</v>
      </c>
      <c r="AO2" s="23" t="s">
        <v>84</v>
      </c>
      <c r="AP2" s="22" t="s">
        <v>85</v>
      </c>
      <c r="AQ2" s="22" t="s">
        <v>86</v>
      </c>
      <c r="AR2" s="22" t="s">
        <v>87</v>
      </c>
      <c r="AS2" s="22" t="s">
        <v>88</v>
      </c>
      <c r="AT2" s="23" t="s">
        <v>89</v>
      </c>
      <c r="AU2" s="24" t="s">
        <v>90</v>
      </c>
      <c r="AV2" s="24" t="s">
        <v>91</v>
      </c>
      <c r="AW2" s="24" t="s">
        <v>92</v>
      </c>
      <c r="AY2" s="25" t="s">
        <v>93</v>
      </c>
      <c r="AZ2" s="15" t="s">
        <v>2</v>
      </c>
      <c r="BA2" s="15" t="s">
        <v>3</v>
      </c>
      <c r="BB2" s="15" t="s">
        <v>4</v>
      </c>
      <c r="BC2" s="15" t="s">
        <v>80</v>
      </c>
    </row>
    <row r="3" spans="1:55" x14ac:dyDescent="0.3">
      <c r="A3" s="313" t="s">
        <v>105</v>
      </c>
      <c r="B3" s="313"/>
      <c r="C3" s="313"/>
      <c r="D3" s="178" t="str">
        <f>F3</f>
        <v>A-D-G-L</v>
      </c>
      <c r="E3" s="28" t="s">
        <v>52</v>
      </c>
      <c r="F3" s="196" t="str">
        <f>'Scoreblad A-D-G-L'!F5</f>
        <v>A-D-G-L</v>
      </c>
      <c r="G3" s="29" t="str">
        <f>IF(I3&gt;5,IF(P3&lt;$P$98,"A",IF(P3&gt;$P$100,"C","B")),"Blinde vlek")</f>
        <v>A</v>
      </c>
      <c r="H3" s="29" t="s">
        <v>52</v>
      </c>
      <c r="I3" s="30">
        <f>SUM(I6:I93)/4</f>
        <v>1285.7880564036868</v>
      </c>
      <c r="J3" s="30">
        <f>SUM(J6:J93)</f>
        <v>1285.7880564036868</v>
      </c>
      <c r="K3" s="30">
        <f>SUM(K6:K93)</f>
        <v>1138.7</v>
      </c>
      <c r="L3" s="30">
        <f>SUM(L6:L93)</f>
        <v>950.3830487804878</v>
      </c>
      <c r="M3" s="30">
        <f>K3-J3</f>
        <v>-147.08805640368678</v>
      </c>
      <c r="N3" s="30">
        <f>SUM(N6:N93)/4</f>
        <v>-335.40500762319908</v>
      </c>
      <c r="O3" s="30">
        <f>L3-J3</f>
        <v>-335.40500762319903</v>
      </c>
      <c r="P3" s="31">
        <f>Q3</f>
        <v>-0.35291560392789401</v>
      </c>
      <c r="Q3" s="31">
        <f>O3/L3</f>
        <v>-0.35291560392789401</v>
      </c>
      <c r="R3" s="65">
        <f>SUM(R6:R9)</f>
        <v>1138.7</v>
      </c>
      <c r="S3" s="68"/>
      <c r="T3" s="6">
        <v>25348.799999999999</v>
      </c>
      <c r="U3" s="68"/>
      <c r="V3" s="69"/>
      <c r="W3" s="7">
        <f>R3/T3</f>
        <v>4.4921258600012628E-2</v>
      </c>
      <c r="X3" s="69"/>
      <c r="Y3" s="30">
        <f>SUM(Y6:Y93)/4</f>
        <v>1123</v>
      </c>
      <c r="Z3" s="30">
        <f>SUM(Z6:Z93)</f>
        <v>1123</v>
      </c>
      <c r="AA3" s="30">
        <f>SUM(AA6:AA93)</f>
        <v>476</v>
      </c>
      <c r="AB3" s="30">
        <f>SUM(AB6:AB93)</f>
        <v>647</v>
      </c>
      <c r="AC3" s="30">
        <f>SUM(AC6:AC93)</f>
        <v>1092</v>
      </c>
      <c r="AD3" s="30">
        <f>AB3-AC3</f>
        <v>-445</v>
      </c>
      <c r="AE3" s="31">
        <f>IF(AA3=0,"Blinde vlek",AD3/Z3)</f>
        <v>-0.39626001780943898</v>
      </c>
      <c r="AF3" s="30" t="s">
        <v>52</v>
      </c>
      <c r="AG3" s="30">
        <f>SUM(AG6:AG93)/4</f>
        <v>-445</v>
      </c>
      <c r="AH3" s="30" t="str">
        <f>IF(Y3=0,"Blinde vlek",IF(AG3/Y3&lt;$AH$98,"A",IF(AG3/Y3&gt;$AH$100,"C","B")))</f>
        <v>A</v>
      </c>
      <c r="AI3" s="26" t="s">
        <v>105</v>
      </c>
      <c r="AJ3" s="32" t="str">
        <f>D3</f>
        <v>A-D-G-L</v>
      </c>
      <c r="AK3" s="30">
        <f>SUM(AK6:AK93)</f>
        <v>88</v>
      </c>
      <c r="AL3" s="27" t="s">
        <v>52</v>
      </c>
      <c r="AM3" s="27">
        <f>IF(G3= "A",2,IF(G3 = "Blinde vlek",2,IF(G3 = "B",1,0)))</f>
        <v>2</v>
      </c>
      <c r="AN3" s="27" t="s">
        <v>52</v>
      </c>
      <c r="AO3" s="27">
        <f>IF(AH3= "A",2,IF(AH3 = "Blinde vlek",2,IF(AH3 = "B",1,0)))</f>
        <v>2</v>
      </c>
      <c r="AP3" s="30">
        <f>O3+AD3</f>
        <v>-780.40500762319903</v>
      </c>
      <c r="AQ3" s="30">
        <f>O3+AD3+AK3</f>
        <v>-692.40500762319903</v>
      </c>
      <c r="AR3" s="30">
        <f>AA3+AC3</f>
        <v>1568</v>
      </c>
      <c r="AS3" s="31">
        <f>AP3/AR3</f>
        <v>-0.49770727526989733</v>
      </c>
      <c r="AT3" s="30">
        <f>SUM(AT6:AT93)</f>
        <v>73</v>
      </c>
      <c r="AU3" s="33">
        <f>SUM(AU6:AU93)</f>
        <v>528.59999999999991</v>
      </c>
      <c r="AV3" s="34">
        <f>IF(AT3&gt;0,AU3/AK3,0)</f>
        <v>6.0068181818181809</v>
      </c>
      <c r="AW3" s="34" t="str">
        <f>IF(AV3&gt;=$AZ$3,$AZ$2,IF(AV3&gt;=$BA$3,$BA$2,IF(AV3&gt;=$BB$3,$BB$2,$BC$2)))</f>
        <v>A</v>
      </c>
      <c r="AY3" s="25" t="s">
        <v>94</v>
      </c>
      <c r="AZ3" s="35">
        <v>6</v>
      </c>
      <c r="BA3" s="35">
        <v>4</v>
      </c>
      <c r="BB3" s="35">
        <v>2</v>
      </c>
      <c r="BC3" s="35">
        <v>0</v>
      </c>
    </row>
    <row r="4" spans="1:55" x14ac:dyDescent="0.3">
      <c r="A4" s="36"/>
      <c r="B4" s="38"/>
      <c r="C4" s="38"/>
      <c r="D4" s="37"/>
      <c r="E4" s="37"/>
      <c r="F4" s="37"/>
      <c r="G4" s="38"/>
      <c r="H4" s="38"/>
      <c r="I4" s="38"/>
      <c r="J4" s="38"/>
      <c r="K4" s="38"/>
      <c r="L4" s="38"/>
      <c r="M4" s="38"/>
      <c r="N4" s="38"/>
      <c r="O4" s="38"/>
      <c r="P4" s="38"/>
      <c r="Q4" s="38"/>
      <c r="R4" s="64"/>
      <c r="S4" s="64"/>
      <c r="T4" s="64"/>
      <c r="U4" s="64"/>
      <c r="V4" s="64"/>
      <c r="W4" s="37"/>
      <c r="X4" s="37"/>
      <c r="Y4" s="38"/>
      <c r="Z4" s="38"/>
      <c r="AA4" s="38"/>
      <c r="AB4" s="38"/>
      <c r="AC4" s="38"/>
      <c r="AD4" s="38"/>
      <c r="AE4" s="38"/>
      <c r="AF4" s="38"/>
      <c r="AG4" s="38"/>
      <c r="AH4" s="38"/>
      <c r="AI4" s="38"/>
      <c r="AJ4" s="38"/>
      <c r="AK4" s="38"/>
      <c r="AL4" s="38"/>
      <c r="AM4" s="38"/>
      <c r="AN4" s="38"/>
      <c r="AO4" s="38"/>
      <c r="AP4" s="38"/>
      <c r="AQ4" s="38"/>
      <c r="AR4" s="38"/>
      <c r="AS4" s="38"/>
      <c r="AT4" s="38"/>
      <c r="AU4" s="38"/>
      <c r="AV4" s="38"/>
      <c r="AW4" s="39"/>
    </row>
    <row r="5" spans="1:55" ht="72" customHeight="1" x14ac:dyDescent="0.3">
      <c r="A5" s="61" t="s">
        <v>8</v>
      </c>
      <c r="B5" s="61" t="s">
        <v>9</v>
      </c>
      <c r="C5" s="62" t="s">
        <v>7</v>
      </c>
      <c r="D5" s="63" t="s">
        <v>53</v>
      </c>
      <c r="E5" s="41" t="s">
        <v>0</v>
      </c>
      <c r="F5" s="41" t="s">
        <v>1</v>
      </c>
      <c r="G5" s="42" t="s">
        <v>44</v>
      </c>
      <c r="H5" s="42" t="s">
        <v>71</v>
      </c>
      <c r="I5" s="43" t="s">
        <v>72</v>
      </c>
      <c r="J5" s="185" t="s">
        <v>182</v>
      </c>
      <c r="K5" s="185" t="s">
        <v>151</v>
      </c>
      <c r="L5" s="185" t="s">
        <v>152</v>
      </c>
      <c r="M5" s="43" t="s">
        <v>5</v>
      </c>
      <c r="N5" s="43" t="s">
        <v>74</v>
      </c>
      <c r="O5" s="43" t="s">
        <v>75</v>
      </c>
      <c r="P5" s="43" t="s">
        <v>76</v>
      </c>
      <c r="Q5" s="43" t="s">
        <v>6</v>
      </c>
      <c r="R5" s="186" t="s">
        <v>109</v>
      </c>
      <c r="S5" s="186" t="s">
        <v>108</v>
      </c>
      <c r="T5" s="186" t="s">
        <v>114</v>
      </c>
      <c r="U5" s="186" t="s">
        <v>111</v>
      </c>
      <c r="V5" s="3" t="s">
        <v>106</v>
      </c>
      <c r="W5" s="3" t="s">
        <v>112</v>
      </c>
      <c r="X5" s="3" t="s">
        <v>113</v>
      </c>
      <c r="Y5" s="42" t="s">
        <v>78</v>
      </c>
      <c r="Z5" s="189" t="s">
        <v>54</v>
      </c>
      <c r="AA5" s="189" t="s">
        <v>55</v>
      </c>
      <c r="AB5" s="189" t="s">
        <v>56</v>
      </c>
      <c r="AC5" s="189" t="s">
        <v>57</v>
      </c>
      <c r="AD5" s="42" t="s">
        <v>58</v>
      </c>
      <c r="AE5" s="42" t="s">
        <v>59</v>
      </c>
      <c r="AF5" s="12" t="s">
        <v>115</v>
      </c>
      <c r="AG5" s="42" t="s">
        <v>79</v>
      </c>
      <c r="AH5" s="42" t="s">
        <v>60</v>
      </c>
      <c r="AI5" s="40" t="s">
        <v>9</v>
      </c>
      <c r="AJ5" s="41" t="s">
        <v>53</v>
      </c>
      <c r="AK5" s="41" t="s">
        <v>80</v>
      </c>
      <c r="AL5" s="44" t="s">
        <v>81</v>
      </c>
      <c r="AM5" s="44" t="s">
        <v>82</v>
      </c>
      <c r="AN5" s="44" t="s">
        <v>83</v>
      </c>
      <c r="AO5" s="44" t="s">
        <v>84</v>
      </c>
      <c r="AP5" s="45" t="s">
        <v>85</v>
      </c>
      <c r="AQ5" s="45" t="s">
        <v>86</v>
      </c>
      <c r="AR5" s="45" t="s">
        <v>87</v>
      </c>
      <c r="AS5" s="45" t="s">
        <v>88</v>
      </c>
      <c r="AT5" s="44" t="s">
        <v>89</v>
      </c>
      <c r="AU5" s="46" t="s">
        <v>94</v>
      </c>
      <c r="AV5" s="46" t="s">
        <v>95</v>
      </c>
      <c r="AW5" s="46" t="s">
        <v>96</v>
      </c>
    </row>
    <row r="6" spans="1:55" x14ac:dyDescent="0.3">
      <c r="A6" s="57" t="s">
        <v>10</v>
      </c>
      <c r="B6" s="57" t="s">
        <v>11</v>
      </c>
      <c r="C6" s="57" t="s">
        <v>21</v>
      </c>
      <c r="D6" s="4" t="str">
        <f>'Scoreblad A-D-G-L'!D8</f>
        <v>Aarschot</v>
      </c>
      <c r="E6" s="177">
        <f>'Scoreblad A-D-G-L'!E8</f>
        <v>11</v>
      </c>
      <c r="F6" s="5" t="str">
        <f>F$3</f>
        <v>A-D-G-L</v>
      </c>
      <c r="G6" s="13" t="str">
        <f>IF(I6&gt;5,IF(P6&lt;$P$98,"A",IF(P6&gt;$P$100,"C","B")),"Blinde vlek")</f>
        <v>A</v>
      </c>
      <c r="H6" s="13" t="str">
        <f>IF(J6&gt;5,IF(Q6&lt;$Q$98,"A",IF(Q6&gt;$Q$100,"C","B")),"Blinde vlek")</f>
        <v>Blinde vlek</v>
      </c>
      <c r="I6" s="47">
        <f>SUM(J6:J9)</f>
        <v>336.69091808865835</v>
      </c>
      <c r="J6" s="6">
        <f>'Scoreblad A-D-G-L'!J8</f>
        <v>0</v>
      </c>
      <c r="K6" s="6">
        <f>'Scoreblad A-D-G-L'!K8</f>
        <v>0</v>
      </c>
      <c r="L6" s="6">
        <f>'Scoreblad A-D-G-L'!L8</f>
        <v>0</v>
      </c>
      <c r="M6" s="6">
        <f t="shared" ref="M6:M21" si="0">K6-J6</f>
        <v>0</v>
      </c>
      <c r="N6" s="47">
        <f>SUM(O6:O9)</f>
        <v>-113.3553672781448</v>
      </c>
      <c r="O6" s="6">
        <f>L6-J6</f>
        <v>0</v>
      </c>
      <c r="P6" s="48">
        <f>IF(SUM(L6:L9)&gt;0,SUM(O6:O9)/SUM(L6:L9), "Blinde vlek")</f>
        <v>-0.50755630649380967</v>
      </c>
      <c r="Q6" s="7" t="str">
        <f t="shared" ref="Q6:Q22" si="1">IF(L6&gt;0,(L6-J6)/L6,"Blinde vlek")</f>
        <v>Blinde vlek</v>
      </c>
      <c r="R6" s="127">
        <f>'Scoreblad A-D-G-L'!R8</f>
        <v>165</v>
      </c>
      <c r="S6" s="127">
        <f>'Scoreblad A-D-G-L'!S8</f>
        <v>0</v>
      </c>
      <c r="T6" s="127">
        <f>'Scoreblad A-D-G-L'!T8</f>
        <v>26150.799999999999</v>
      </c>
      <c r="U6" s="127">
        <f>'Scoreblad A-D-G-L'!U8</f>
        <v>3700.3531463334652</v>
      </c>
      <c r="V6" s="7" t="str">
        <f>IF(S6&gt;0,S6/R6,"Blinde vlek")</f>
        <v>Blinde vlek</v>
      </c>
      <c r="W6" s="7">
        <f>IF(U6&gt;0,U6/T6,"Blinde vlek")</f>
        <v>0.1415005715440241</v>
      </c>
      <c r="X6" s="7" t="str">
        <f>IF(V6&lt;0.5*W6,"A",IF(V6&gt;2*W6,IF(S6=0,"Blinde vlek","C"),"B"))</f>
        <v>Blinde vlek</v>
      </c>
      <c r="Y6" s="47">
        <f>SUM(Z6:Z9)</f>
        <v>292</v>
      </c>
      <c r="Z6" s="21">
        <f>'Scoreblad A-D-G-L'!Z8</f>
        <v>0</v>
      </c>
      <c r="AA6" s="192">
        <f>'Scoreblad A-D-G-L'!AA8</f>
        <v>0</v>
      </c>
      <c r="AB6" s="192">
        <f>'Scoreblad A-D-G-L'!AB8</f>
        <v>0</v>
      </c>
      <c r="AC6" s="192">
        <f>'Scoreblad A-D-G-L'!AC8</f>
        <v>37</v>
      </c>
      <c r="AD6" s="6">
        <f>AB6-AC6</f>
        <v>-37</v>
      </c>
      <c r="AE6" s="7" t="str">
        <f t="shared" ref="AE6:AE28" si="2">IF(AA6=0,"Blinde vlek",AD6/Z6)</f>
        <v>Blinde vlek</v>
      </c>
      <c r="AF6" s="6" t="str">
        <f>IF(Z6=0,"Blinde vlek",IF(AD6/Z6&lt;$AG$98,"A",IF(AD6/Z6&gt;$AG$100,"C","B")))</f>
        <v>Blinde vlek</v>
      </c>
      <c r="AG6" s="47">
        <f>SUM(AD6:AD9)</f>
        <v>17</v>
      </c>
      <c r="AH6" s="6" t="str">
        <f>IF(Y6=0,"Blinde vlek",IF(AG6/Y6&lt;$AH$98,"A",IF(AG6/Y6&gt;$AH$100,"C","B")))</f>
        <v>B</v>
      </c>
      <c r="AI6" s="57" t="s">
        <v>21</v>
      </c>
      <c r="AJ6" s="49" t="str">
        <f>D6</f>
        <v>Aarschot</v>
      </c>
      <c r="AK6" s="103">
        <v>1</v>
      </c>
      <c r="AL6" s="21">
        <f t="shared" ref="AL6:AL31" si="3">IF(H6= "A",2,IF(H6 = "Blinde vlek",2,IF(H6 = "B",1,0)))</f>
        <v>2</v>
      </c>
      <c r="AM6" s="21">
        <f t="shared" ref="AM6:AM31" si="4">IF(G6= "A",2,IF(G6 = "Blinde vlek",2,IF(G6 = "B",1,0)))</f>
        <v>2</v>
      </c>
      <c r="AN6" s="21">
        <f t="shared" ref="AN6:AN22" si="5">IF(AF6= "A",2,IF(AF6 = "Blinde vlek",2,IF(AF6 = "B",1,0)))</f>
        <v>2</v>
      </c>
      <c r="AO6" s="21">
        <f t="shared" ref="AO6:AO22" si="6">IF(AH6= "A",2,IF(AH6 = "Blinde vlek",2,IF(AH6 = "B",1,0)))</f>
        <v>1</v>
      </c>
      <c r="AP6" s="6">
        <f t="shared" ref="AP6:AP17" si="7">O6+AD6</f>
        <v>-37</v>
      </c>
      <c r="AQ6" s="6">
        <f t="shared" ref="AQ6:AQ17" si="8">O6+AD6+AK6</f>
        <v>-36</v>
      </c>
      <c r="AR6" s="6">
        <f t="shared" ref="AR6:AR17" si="9">AA6+AC6</f>
        <v>37</v>
      </c>
      <c r="AS6" s="7">
        <f>IF(AR6&gt;0,AP6/AR6,"Geen noden")</f>
        <v>-1</v>
      </c>
      <c r="AT6" s="50">
        <f t="shared" ref="AT6:AT9" si="10">IF(AP6&gt;0,0,IF(AP6&lt;-AK6,AK6,-AP6))</f>
        <v>1</v>
      </c>
      <c r="AU6" s="51">
        <f>AT6*SUM(AL6:AO6)</f>
        <v>7</v>
      </c>
      <c r="AV6" s="51">
        <f t="shared" ref="AV6:AV17" si="11">IF(AT6&gt;0,AU6/AK6,0)</f>
        <v>7</v>
      </c>
      <c r="AW6" s="51" t="str">
        <f>IF(AV6&gt;=$AZ$3,$AZ$2,IF(AV6&gt;=$BA$3,$BA$2,IF(AV6&gt;=$BB$3,$BB$2,$BC$2)))</f>
        <v>A</v>
      </c>
      <c r="AY6" s="25" t="s">
        <v>132</v>
      </c>
      <c r="AZ6" s="7">
        <v>0.6</v>
      </c>
      <c r="BA6" s="77" t="s">
        <v>119</v>
      </c>
      <c r="BB6" s="78"/>
      <c r="BC6" s="79"/>
    </row>
    <row r="7" spans="1:55" x14ac:dyDescent="0.3">
      <c r="A7" s="57" t="s">
        <v>10</v>
      </c>
      <c r="B7" s="57" t="s">
        <v>11</v>
      </c>
      <c r="C7" s="57" t="s">
        <v>21</v>
      </c>
      <c r="D7" s="4" t="str">
        <f>'Scoreblad A-D-G-L'!D9</f>
        <v>Diest</v>
      </c>
      <c r="E7" s="192">
        <f>'Scoreblad A-D-G-L'!E9</f>
        <v>14</v>
      </c>
      <c r="F7" s="5" t="str">
        <f t="shared" ref="F7:F57" si="12">F$3</f>
        <v>A-D-G-L</v>
      </c>
      <c r="G7" s="13" t="str">
        <f>IF(I7&gt;5,IF(P7&lt;$P$98,"A",IF(P7&gt;$P$100,"C","B")),"Blinde vlek")</f>
        <v>A</v>
      </c>
      <c r="H7" s="13" t="str">
        <f>IF(J7&gt;5,IF(Q7&lt;$Q$98,"A",IF(Q7&gt;$Q$100,"C","B")),"Blinde vlek")</f>
        <v>A</v>
      </c>
      <c r="I7" s="47">
        <f>SUM(J6:J9)</f>
        <v>336.69091808865835</v>
      </c>
      <c r="J7" s="6">
        <f>'Scoreblad A-D-G-L'!J9</f>
        <v>103.37362695937924</v>
      </c>
      <c r="K7" s="6">
        <f>'Scoreblad A-D-G-L'!K9</f>
        <v>87</v>
      </c>
      <c r="L7" s="6">
        <f>'Scoreblad A-D-G-L'!L9</f>
        <v>73.95</v>
      </c>
      <c r="M7" s="6">
        <f t="shared" si="0"/>
        <v>-16.373626959379237</v>
      </c>
      <c r="N7" s="47">
        <f>SUM(O6:O9)</f>
        <v>-113.3553672781448</v>
      </c>
      <c r="O7" s="6">
        <f t="shared" ref="O7:O57" si="13">L7-J7</f>
        <v>-29.423626959379234</v>
      </c>
      <c r="P7" s="48">
        <f>IF(SUM(L6:L9)&gt;0,SUM(O6:O9)/SUM(L6:L9), "Blinde vlek")</f>
        <v>-0.50755630649380967</v>
      </c>
      <c r="Q7" s="7">
        <f t="shared" si="1"/>
        <v>-0.39788542203352578</v>
      </c>
      <c r="R7" s="127">
        <f>'Scoreblad A-D-G-L'!R9</f>
        <v>137.69999999999999</v>
      </c>
      <c r="S7" s="127">
        <f>'Scoreblad A-D-G-L'!S9</f>
        <v>87</v>
      </c>
      <c r="T7" s="127">
        <f>'Scoreblad A-D-G-L'!T9</f>
        <v>26150.799999999999</v>
      </c>
      <c r="U7" s="127">
        <f>'Scoreblad A-D-G-L'!U9</f>
        <v>3700.3531463334652</v>
      </c>
      <c r="V7" s="7">
        <f t="shared" ref="V7:V10" si="14">IF(S7&gt;0,S7/R7,"Blinde vlek")</f>
        <v>0.63180827886710245</v>
      </c>
      <c r="W7" s="7">
        <f t="shared" ref="W7:W10" si="15">IF(U7&gt;0,U7/T7,"Blinde vlek")</f>
        <v>0.1415005715440241</v>
      </c>
      <c r="X7" s="7" t="str">
        <f t="shared" ref="X7:X10" si="16">IF(V7&lt;0.5*W7,"A",IF(V7&gt;2*W7,IF(S7=0,"Blinde vlek","C"),"B"))</f>
        <v>C</v>
      </c>
      <c r="Y7" s="47">
        <f>SUM(Z6:Z9)</f>
        <v>292</v>
      </c>
      <c r="Z7" s="192">
        <f>'Scoreblad A-D-G-L'!Z9</f>
        <v>92</v>
      </c>
      <c r="AA7" s="192">
        <f>'Scoreblad A-D-G-L'!AA9</f>
        <v>37</v>
      </c>
      <c r="AB7" s="192">
        <f>'Scoreblad A-D-G-L'!AB9</f>
        <v>55</v>
      </c>
      <c r="AC7" s="192">
        <f>'Scoreblad A-D-G-L'!AC9</f>
        <v>23</v>
      </c>
      <c r="AD7" s="6">
        <f t="shared" ref="AD7:AD28" si="17">AB7-AC7</f>
        <v>32</v>
      </c>
      <c r="AE7" s="7">
        <f t="shared" si="2"/>
        <v>0.34782608695652173</v>
      </c>
      <c r="AF7" s="6" t="str">
        <f>IF(Z7=0,"Blinde vlek",IF(AD7/Z7&lt;$AG$98,"A",IF(AD7/Z7&gt;$AG$100,"C","B")))</f>
        <v>C</v>
      </c>
      <c r="AG7" s="47">
        <f>SUM(AD6:AD9)</f>
        <v>17</v>
      </c>
      <c r="AH7" s="6" t="str">
        <f>IF(Y7=0,"Blinde vlek",IF(AG7/Y7&lt;$AH$98,"A",IF(AG7/Y7&gt;$AH$100,"C","B")))</f>
        <v>B</v>
      </c>
      <c r="AI7" s="57" t="s">
        <v>21</v>
      </c>
      <c r="AJ7" s="49" t="str">
        <f t="shared" ref="AJ7:AJ57" si="18">D7</f>
        <v>Diest</v>
      </c>
      <c r="AK7" s="103">
        <v>1</v>
      </c>
      <c r="AL7" s="21">
        <f t="shared" si="3"/>
        <v>2</v>
      </c>
      <c r="AM7" s="21">
        <f t="shared" si="4"/>
        <v>2</v>
      </c>
      <c r="AN7" s="21">
        <f t="shared" si="5"/>
        <v>0</v>
      </c>
      <c r="AO7" s="21">
        <f t="shared" si="6"/>
        <v>1</v>
      </c>
      <c r="AP7" s="6">
        <f t="shared" si="7"/>
        <v>2.5763730406207657</v>
      </c>
      <c r="AQ7" s="6">
        <f t="shared" si="8"/>
        <v>3.5763730406207657</v>
      </c>
      <c r="AR7" s="6">
        <f t="shared" si="9"/>
        <v>60</v>
      </c>
      <c r="AS7" s="7">
        <f t="shared" ref="AS7:AS17" si="19">IF(AR7&gt;0,AP7/AR7,"Geen noden")</f>
        <v>4.2939550677012758E-2</v>
      </c>
      <c r="AT7" s="50">
        <f t="shared" si="10"/>
        <v>0</v>
      </c>
      <c r="AU7" s="51">
        <f t="shared" ref="AU7:AU9" si="20">AT7*SUM(AL7:AO7)</f>
        <v>0</v>
      </c>
      <c r="AV7" s="51">
        <f t="shared" si="11"/>
        <v>0</v>
      </c>
      <c r="AW7" s="51" t="str">
        <f t="shared" ref="AW7:AW10" si="21">IF(AV7&gt;=$AZ$3,$AZ$2,IF(AV7&gt;=$BA$3,$BA$2,IF(AV7&gt;=$BB$3,$BB$2,$BC$2)))</f>
        <v>D</v>
      </c>
    </row>
    <row r="8" spans="1:55" x14ac:dyDescent="0.3">
      <c r="A8" s="57" t="s">
        <v>10</v>
      </c>
      <c r="B8" s="57" t="s">
        <v>11</v>
      </c>
      <c r="C8" s="57" t="s">
        <v>21</v>
      </c>
      <c r="D8" s="4" t="str">
        <f>'Scoreblad A-D-G-L'!D10</f>
        <v>Geel</v>
      </c>
      <c r="E8" s="192">
        <f>'Scoreblad A-D-G-L'!E10</f>
        <v>3</v>
      </c>
      <c r="F8" s="5" t="str">
        <f t="shared" si="12"/>
        <v>A-D-G-L</v>
      </c>
      <c r="G8" s="13" t="str">
        <f>IF(I8&gt;5,IF(P8&lt;$P$98,"A",IF(P8&gt;$P$100,"C","B")),"Blinde vlek")</f>
        <v>A</v>
      </c>
      <c r="H8" s="13" t="str">
        <f>IF(J8&gt;5,IF(Q8&lt;$Q$98,"A",IF(Q8&gt;$Q$100,"C","B")),"Blinde vlek")</f>
        <v>A</v>
      </c>
      <c r="I8" s="47">
        <f>SUM(J6:J9)</f>
        <v>336.69091808865835</v>
      </c>
      <c r="J8" s="6">
        <f>'Scoreblad A-D-G-L'!J10</f>
        <v>127.3056179775281</v>
      </c>
      <c r="K8" s="6">
        <f>'Scoreblad A-D-G-L'!K10</f>
        <v>89.895953757225442</v>
      </c>
      <c r="L8" s="6">
        <f>'Scoreblad A-D-G-L'!L10</f>
        <v>76.411560693641619</v>
      </c>
      <c r="M8" s="6">
        <f t="shared" si="0"/>
        <v>-37.409664220302659</v>
      </c>
      <c r="N8" s="47">
        <f>SUM(O6:O9)</f>
        <v>-113.3553672781448</v>
      </c>
      <c r="O8" s="6">
        <f t="shared" si="13"/>
        <v>-50.894057283886482</v>
      </c>
      <c r="P8" s="48">
        <f>IF(SUM(L6:L9)&gt;0,SUM(O6:O9)/SUM(L6:L9), "Blinde vlek")</f>
        <v>-0.50755630649380967</v>
      </c>
      <c r="Q8" s="7">
        <f t="shared" si="1"/>
        <v>-0.66605179663764535</v>
      </c>
      <c r="R8" s="127">
        <f>'Scoreblad A-D-G-L'!R10</f>
        <v>413</v>
      </c>
      <c r="S8" s="127">
        <f>'Scoreblad A-D-G-L'!S10</f>
        <v>89.895953757225442</v>
      </c>
      <c r="T8" s="127">
        <f>'Scoreblad A-D-G-L'!T10</f>
        <v>26150.799999999999</v>
      </c>
      <c r="U8" s="127">
        <f>'Scoreblad A-D-G-L'!U10</f>
        <v>3700.3531463334652</v>
      </c>
      <c r="V8" s="7">
        <f t="shared" si="14"/>
        <v>0.21766574759618751</v>
      </c>
      <c r="W8" s="7">
        <f t="shared" si="15"/>
        <v>0.1415005715440241</v>
      </c>
      <c r="X8" s="7" t="str">
        <f t="shared" si="16"/>
        <v>B</v>
      </c>
      <c r="Y8" s="47">
        <f>SUM(Z6:Z9)</f>
        <v>292</v>
      </c>
      <c r="Z8" s="192">
        <f>'Scoreblad A-D-G-L'!Z10</f>
        <v>107</v>
      </c>
      <c r="AA8" s="192">
        <f>'Scoreblad A-D-G-L'!AA10</f>
        <v>47</v>
      </c>
      <c r="AB8" s="192">
        <f>'Scoreblad A-D-G-L'!AB10</f>
        <v>60</v>
      </c>
      <c r="AC8" s="192">
        <f>'Scoreblad A-D-G-L'!AC10</f>
        <v>59</v>
      </c>
      <c r="AD8" s="6">
        <f t="shared" si="17"/>
        <v>1</v>
      </c>
      <c r="AE8" s="7">
        <f t="shared" si="2"/>
        <v>9.3457943925233638E-3</v>
      </c>
      <c r="AF8" s="6" t="str">
        <f>IF(Z8=0,"Blinde vlek",IF(AD8/Z8&lt;$AG$98,"A",IF(AD8/Z8&gt;$AG$100,"C","B")))</f>
        <v>B</v>
      </c>
      <c r="AG8" s="47">
        <f>SUM(AD6:AD9)</f>
        <v>17</v>
      </c>
      <c r="AH8" s="6" t="str">
        <f>IF(Y8=0,"Blinde vlek",IF(AG8/Y8&lt;$AH$98,"A",IF(AG8/Y8&gt;$AH$100,"C","B")))</f>
        <v>B</v>
      </c>
      <c r="AI8" s="57" t="s">
        <v>21</v>
      </c>
      <c r="AJ8" s="49" t="str">
        <f t="shared" si="18"/>
        <v>Geel</v>
      </c>
      <c r="AK8" s="103">
        <v>1</v>
      </c>
      <c r="AL8" s="21">
        <f t="shared" si="3"/>
        <v>2</v>
      </c>
      <c r="AM8" s="21">
        <f t="shared" si="4"/>
        <v>2</v>
      </c>
      <c r="AN8" s="21">
        <f t="shared" si="5"/>
        <v>1</v>
      </c>
      <c r="AO8" s="21">
        <f t="shared" si="6"/>
        <v>1</v>
      </c>
      <c r="AP8" s="6">
        <f t="shared" si="7"/>
        <v>-49.894057283886482</v>
      </c>
      <c r="AQ8" s="6">
        <f t="shared" si="8"/>
        <v>-48.894057283886482</v>
      </c>
      <c r="AR8" s="6">
        <f t="shared" si="9"/>
        <v>106</v>
      </c>
      <c r="AS8" s="7">
        <f t="shared" si="19"/>
        <v>-0.4706986536215706</v>
      </c>
      <c r="AT8" s="50">
        <f t="shared" si="10"/>
        <v>1</v>
      </c>
      <c r="AU8" s="51">
        <f t="shared" si="20"/>
        <v>6</v>
      </c>
      <c r="AV8" s="51">
        <f t="shared" si="11"/>
        <v>6</v>
      </c>
      <c r="AW8" s="51" t="str">
        <f t="shared" si="21"/>
        <v>A</v>
      </c>
      <c r="AY8" s="72" t="s">
        <v>134</v>
      </c>
      <c r="AZ8" s="76">
        <v>2</v>
      </c>
    </row>
    <row r="9" spans="1:55" x14ac:dyDescent="0.3">
      <c r="A9" s="57" t="s">
        <v>10</v>
      </c>
      <c r="B9" s="57" t="s">
        <v>11</v>
      </c>
      <c r="C9" s="57" t="s">
        <v>21</v>
      </c>
      <c r="D9" s="4" t="str">
        <f>'Scoreblad A-D-G-L'!D11</f>
        <v>Lier</v>
      </c>
      <c r="E9" s="192">
        <f>'Scoreblad A-D-G-L'!E11</f>
        <v>5</v>
      </c>
      <c r="F9" s="5" t="str">
        <f t="shared" si="12"/>
        <v>A-D-G-L</v>
      </c>
      <c r="G9" s="13" t="str">
        <f t="shared" ref="G9" si="22">IF(I9&gt;5,IF(P9&lt;$P$98,"A",IF(P9&gt;$P$100,"C","B")),"Blinde vlek")</f>
        <v>A</v>
      </c>
      <c r="H9" s="13" t="str">
        <f t="shared" ref="H9" si="23">IF(J9&gt;5,IF(Q9&lt;$Q$98,"A",IF(Q9&gt;$Q$100,"C","B")),"Blinde vlek")</f>
        <v>A</v>
      </c>
      <c r="I9" s="47">
        <f>SUM(J6:J9)</f>
        <v>336.69091808865835</v>
      </c>
      <c r="J9" s="6">
        <f>'Scoreblad A-D-G-L'!J11</f>
        <v>106.01167315175098</v>
      </c>
      <c r="K9" s="6">
        <f>'Scoreblad A-D-G-L'!K11</f>
        <v>85.851753078672829</v>
      </c>
      <c r="L9" s="6">
        <f>'Scoreblad A-D-G-L'!L11</f>
        <v>72.973990116871903</v>
      </c>
      <c r="M9" s="6">
        <f t="shared" si="0"/>
        <v>-20.159920073078155</v>
      </c>
      <c r="N9" s="47">
        <f>SUM(O6:O9)</f>
        <v>-113.3553672781448</v>
      </c>
      <c r="O9" s="6">
        <f t="shared" si="13"/>
        <v>-33.03768303487908</v>
      </c>
      <c r="P9" s="48">
        <f>IF(SUM(L6:L9)&gt;0,SUM(O6:O9)/SUM(L6:L9), "Blinde vlek")</f>
        <v>-0.50755630649380967</v>
      </c>
      <c r="Q9" s="7">
        <f t="shared" si="1"/>
        <v>-0.45273230889481847</v>
      </c>
      <c r="R9" s="127">
        <f>'Scoreblad A-D-G-L'!R11</f>
        <v>423</v>
      </c>
      <c r="S9" s="127">
        <f>'Scoreblad A-D-G-L'!S11</f>
        <v>85.851753078672829</v>
      </c>
      <c r="T9" s="127">
        <f>'Scoreblad A-D-G-L'!T11</f>
        <v>26150.799999999999</v>
      </c>
      <c r="U9" s="127">
        <f>'Scoreblad A-D-G-L'!U11</f>
        <v>3700.3531463334652</v>
      </c>
      <c r="V9" s="7">
        <f t="shared" si="14"/>
        <v>0.20295922713634237</v>
      </c>
      <c r="W9" s="7">
        <f t="shared" si="15"/>
        <v>0.1415005715440241</v>
      </c>
      <c r="X9" s="7" t="str">
        <f t="shared" si="16"/>
        <v>B</v>
      </c>
      <c r="Y9" s="47">
        <f>SUM(Z6:Z9)</f>
        <v>292</v>
      </c>
      <c r="Z9" s="192">
        <f>'Scoreblad A-D-G-L'!Z11</f>
        <v>93</v>
      </c>
      <c r="AA9" s="192">
        <f>'Scoreblad A-D-G-L'!AA11</f>
        <v>45</v>
      </c>
      <c r="AB9" s="192">
        <f>'Scoreblad A-D-G-L'!AB11</f>
        <v>48</v>
      </c>
      <c r="AC9" s="192">
        <f>'Scoreblad A-D-G-L'!AC11</f>
        <v>27</v>
      </c>
      <c r="AD9" s="6">
        <f t="shared" si="17"/>
        <v>21</v>
      </c>
      <c r="AE9" s="7">
        <f t="shared" si="2"/>
        <v>0.22580645161290322</v>
      </c>
      <c r="AF9" s="6" t="str">
        <f t="shared" ref="AF9" si="24">IF(Z9=0,"Blinde vlek",IF(AD9/Z9&lt;$AG$98,"A",IF(AD9/Z9&gt;$AG$100,"C","B")))</f>
        <v>C</v>
      </c>
      <c r="AG9" s="47">
        <f>SUM(AD6:AD9)</f>
        <v>17</v>
      </c>
      <c r="AH9" s="6" t="str">
        <f t="shared" ref="AH9" si="25">IF(Y9=0,"Blinde vlek",IF(AG9/Y9&lt;$AH$98,"A",IF(AG9/Y9&gt;$AH$100,"C","B")))</f>
        <v>B</v>
      </c>
      <c r="AI9" s="57" t="s">
        <v>21</v>
      </c>
      <c r="AJ9" s="49" t="str">
        <f t="shared" si="18"/>
        <v>Lier</v>
      </c>
      <c r="AK9" s="103">
        <v>1</v>
      </c>
      <c r="AL9" s="21">
        <f t="shared" si="3"/>
        <v>2</v>
      </c>
      <c r="AM9" s="21">
        <f t="shared" si="4"/>
        <v>2</v>
      </c>
      <c r="AN9" s="21">
        <f t="shared" si="5"/>
        <v>0</v>
      </c>
      <c r="AO9" s="21">
        <f t="shared" si="6"/>
        <v>1</v>
      </c>
      <c r="AP9" s="6">
        <f t="shared" si="7"/>
        <v>-12.03768303487908</v>
      </c>
      <c r="AQ9" s="6">
        <f t="shared" si="8"/>
        <v>-11.03768303487908</v>
      </c>
      <c r="AR9" s="6">
        <f t="shared" si="9"/>
        <v>72</v>
      </c>
      <c r="AS9" s="7">
        <f t="shared" si="19"/>
        <v>-0.16719004215109834</v>
      </c>
      <c r="AT9" s="50">
        <f t="shared" si="10"/>
        <v>1</v>
      </c>
      <c r="AU9" s="51">
        <f t="shared" si="20"/>
        <v>5</v>
      </c>
      <c r="AV9" s="51">
        <f t="shared" si="11"/>
        <v>5</v>
      </c>
      <c r="AW9" s="51" t="str">
        <f t="shared" si="21"/>
        <v>B</v>
      </c>
    </row>
    <row r="10" spans="1:55" x14ac:dyDescent="0.3">
      <c r="A10" s="11" t="s">
        <v>10</v>
      </c>
      <c r="B10" s="11" t="s">
        <v>12</v>
      </c>
      <c r="C10" s="11" t="s">
        <v>22</v>
      </c>
      <c r="D10" s="4" t="str">
        <f>'Scoreblad A-D-G-L'!D12</f>
        <v>Aarschot</v>
      </c>
      <c r="E10" s="192">
        <f>'Scoreblad A-D-G-L'!E12</f>
        <v>11</v>
      </c>
      <c r="F10" s="5" t="str">
        <f t="shared" si="12"/>
        <v>A-D-G-L</v>
      </c>
      <c r="G10" s="13" t="str">
        <f t="shared" ref="G10:G41" si="26">IF(I10&gt;5,IF(P10&lt;$P$98,"A",IF(P10&gt;$P$100,"C","B")),"Blinde vlek")</f>
        <v>A</v>
      </c>
      <c r="H10" s="13" t="str">
        <f t="shared" ref="H10:H41" si="27">IF(J10&gt;5,IF(Q10&lt;$Q$98,"A",IF(Q10&gt;$Q$100,"C","B")),"Blinde vlek")</f>
        <v>Blinde vlek</v>
      </c>
      <c r="I10" s="47">
        <f>SUM(J10:J13)</f>
        <v>7.9400749063670419</v>
      </c>
      <c r="J10" s="6">
        <f>'Scoreblad A-D-G-L'!J12</f>
        <v>0</v>
      </c>
      <c r="K10" s="200">
        <f>'Scoreblad A-D-G-L'!K12</f>
        <v>0</v>
      </c>
      <c r="L10" s="200">
        <f>'Scoreblad A-D-G-L'!L12</f>
        <v>0</v>
      </c>
      <c r="M10" s="6">
        <f t="shared" si="0"/>
        <v>0</v>
      </c>
      <c r="N10" s="47">
        <f>SUM(O10:O13)</f>
        <v>-4.4025026520317816</v>
      </c>
      <c r="O10" s="6">
        <f t="shared" si="13"/>
        <v>0</v>
      </c>
      <c r="P10" s="48">
        <f>IF(SUM(L10:L13)&gt;0,SUM(O10:O13)/SUM(L10:L13), "Blinde vlek")</f>
        <v>-1.2444982986952586</v>
      </c>
      <c r="Q10" s="7" t="str">
        <f t="shared" si="1"/>
        <v>Blinde vlek</v>
      </c>
      <c r="R10" s="127">
        <f>'Scoreblad A-D-G-L'!R12</f>
        <v>165</v>
      </c>
      <c r="S10" s="127">
        <f>'Scoreblad A-D-G-L'!S12</f>
        <v>0</v>
      </c>
      <c r="T10" s="127">
        <f>'Scoreblad A-D-G-L'!T12</f>
        <v>26150.799999999999</v>
      </c>
      <c r="U10" s="127">
        <f>'Scoreblad A-D-G-L'!U12</f>
        <v>241.65754637240289</v>
      </c>
      <c r="V10" s="7" t="str">
        <f t="shared" si="14"/>
        <v>Blinde vlek</v>
      </c>
      <c r="W10" s="7">
        <f t="shared" si="15"/>
        <v>9.2409236571119394E-3</v>
      </c>
      <c r="X10" s="7" t="str">
        <f t="shared" si="16"/>
        <v>Blinde vlek</v>
      </c>
      <c r="Y10" s="47">
        <f>SUM(Z10:Z13)</f>
        <v>7</v>
      </c>
      <c r="Z10" s="192">
        <f>'Scoreblad A-D-G-L'!Z12</f>
        <v>0</v>
      </c>
      <c r="AA10" s="192">
        <f>'Scoreblad A-D-G-L'!AA12</f>
        <v>0</v>
      </c>
      <c r="AB10" s="192">
        <f>'Scoreblad A-D-G-L'!AB12</f>
        <v>0</v>
      </c>
      <c r="AC10" s="192">
        <f>'Scoreblad A-D-G-L'!AC12</f>
        <v>3</v>
      </c>
      <c r="AD10" s="6">
        <f t="shared" si="17"/>
        <v>-3</v>
      </c>
      <c r="AE10" s="7" t="str">
        <f t="shared" si="2"/>
        <v>Blinde vlek</v>
      </c>
      <c r="AF10" s="6" t="str">
        <f t="shared" ref="AF10:AF41" si="28">IF(Z10=0,"Blinde vlek",IF(AD10/Z10&lt;$AG$98,"A",IF(AD10/Z10&gt;$AG$100,"C","B")))</f>
        <v>Blinde vlek</v>
      </c>
      <c r="AG10" s="47">
        <f>SUM(AD10:AD13)</f>
        <v>-8</v>
      </c>
      <c r="AH10" s="6" t="str">
        <f t="shared" ref="AH10:AH41" si="29">IF(Y10=0,"Blinde vlek",IF(AG10/Y10&lt;$AH$98,"A",IF(AG10/Y10&gt;$AH$100,"C","B")))</f>
        <v>A</v>
      </c>
      <c r="AI10" s="11" t="s">
        <v>22</v>
      </c>
      <c r="AJ10" s="49" t="str">
        <f t="shared" si="18"/>
        <v>Aarschot</v>
      </c>
      <c r="AK10" s="103">
        <v>1</v>
      </c>
      <c r="AL10" s="21">
        <f t="shared" si="3"/>
        <v>2</v>
      </c>
      <c r="AM10" s="21">
        <f t="shared" si="4"/>
        <v>2</v>
      </c>
      <c r="AN10" s="21">
        <f t="shared" si="5"/>
        <v>2</v>
      </c>
      <c r="AO10" s="21">
        <f t="shared" si="6"/>
        <v>2</v>
      </c>
      <c r="AP10" s="299">
        <f>N10+AG10</f>
        <v>-12.402502652031782</v>
      </c>
      <c r="AQ10" s="299">
        <f>SUM(AK10:AK13)+AP10</f>
        <v>-8.4025026520317816</v>
      </c>
      <c r="AR10" s="299">
        <f>SUM(AA10:AA13,AC10:AC13)</f>
        <v>15</v>
      </c>
      <c r="AS10" s="297">
        <f>IF(AR10&gt;0,AP10/AR10,"Geen noden")</f>
        <v>-0.82683351013545214</v>
      </c>
      <c r="AT10" s="299">
        <f>SUM(AK10:AK13)</f>
        <v>4</v>
      </c>
      <c r="AU10" s="301">
        <f>AT10*$AZ$8*(AM10+AO10)</f>
        <v>32</v>
      </c>
      <c r="AV10" s="303">
        <f>IF(AT10&gt;0,AU10/SUM(AK10:AK13),0)</f>
        <v>8</v>
      </c>
      <c r="AW10" s="303" t="str">
        <f t="shared" si="21"/>
        <v>A</v>
      </c>
    </row>
    <row r="11" spans="1:55" x14ac:dyDescent="0.3">
      <c r="A11" s="11" t="s">
        <v>10</v>
      </c>
      <c r="B11" s="11" t="s">
        <v>12</v>
      </c>
      <c r="C11" s="11" t="s">
        <v>22</v>
      </c>
      <c r="D11" s="197" t="str">
        <f>'Scoreblad A-D-G-L'!D13</f>
        <v>Diest</v>
      </c>
      <c r="E11" s="192">
        <f>'Scoreblad A-D-G-L'!E13</f>
        <v>14</v>
      </c>
      <c r="F11" s="5" t="str">
        <f t="shared" si="12"/>
        <v>A-D-G-L</v>
      </c>
      <c r="G11" s="13" t="str">
        <f t="shared" si="26"/>
        <v>A</v>
      </c>
      <c r="H11" s="13" t="str">
        <f t="shared" si="27"/>
        <v>Blinde vlek</v>
      </c>
      <c r="I11" s="47">
        <f>SUM(J10:J13)</f>
        <v>7.9400749063670419</v>
      </c>
      <c r="J11" s="6">
        <f>'Scoreblad A-D-G-L'!J13</f>
        <v>0</v>
      </c>
      <c r="K11" s="200">
        <f>'Scoreblad A-D-G-L'!K13</f>
        <v>0</v>
      </c>
      <c r="L11" s="200">
        <f>'Scoreblad A-D-G-L'!L13</f>
        <v>0</v>
      </c>
      <c r="M11" s="6">
        <f t="shared" si="0"/>
        <v>0</v>
      </c>
      <c r="N11" s="47">
        <f>SUM(O10:O13)</f>
        <v>-4.4025026520317816</v>
      </c>
      <c r="O11" s="6">
        <f t="shared" si="13"/>
        <v>0</v>
      </c>
      <c r="P11" s="48">
        <f>IF(SUM(L10:L13)&gt;0,SUM(O10:O13)/SUM(L10:L13), "Blinde vlek")</f>
        <v>-1.2444982986952586</v>
      </c>
      <c r="Q11" s="7" t="str">
        <f t="shared" si="1"/>
        <v>Blinde vlek</v>
      </c>
      <c r="R11" s="127">
        <f>'Scoreblad A-D-G-L'!R13</f>
        <v>137.69999999999999</v>
      </c>
      <c r="S11" s="127">
        <f>'Scoreblad A-D-G-L'!S13</f>
        <v>0</v>
      </c>
      <c r="T11" s="127">
        <f>'Scoreblad A-D-G-L'!T13</f>
        <v>26150.799999999999</v>
      </c>
      <c r="U11" s="127">
        <f>'Scoreblad A-D-G-L'!U13</f>
        <v>241.65754637240289</v>
      </c>
      <c r="V11" s="7" t="str">
        <f>IF(S11&gt;0,S11/R11,"Blinde vlek")</f>
        <v>Blinde vlek</v>
      </c>
      <c r="W11" s="7">
        <f>IF(U11&gt;0,U11/T11,"Blinde vlek")</f>
        <v>9.2409236571119394E-3</v>
      </c>
      <c r="X11" s="7" t="str">
        <f>IF(V11&lt;0.5*W11,"A",IF(V11&gt;2*W11,IF(S11=0,"Blinde vlek","C"),"B"))</f>
        <v>Blinde vlek</v>
      </c>
      <c r="Y11" s="47">
        <f>SUM(Z10:Z13)</f>
        <v>7</v>
      </c>
      <c r="Z11" s="192">
        <f>'Scoreblad A-D-G-L'!Z13</f>
        <v>0</v>
      </c>
      <c r="AA11" s="192">
        <f>'Scoreblad A-D-G-L'!AA13</f>
        <v>0</v>
      </c>
      <c r="AB11" s="192">
        <f>'Scoreblad A-D-G-L'!AB13</f>
        <v>0</v>
      </c>
      <c r="AC11" s="192">
        <f>'Scoreblad A-D-G-L'!AC13</f>
        <v>4</v>
      </c>
      <c r="AD11" s="6">
        <f t="shared" si="17"/>
        <v>-4</v>
      </c>
      <c r="AE11" s="7" t="str">
        <f t="shared" si="2"/>
        <v>Blinde vlek</v>
      </c>
      <c r="AF11" s="6" t="str">
        <f t="shared" si="28"/>
        <v>Blinde vlek</v>
      </c>
      <c r="AG11" s="47">
        <f>SUM(AD10:AD13)</f>
        <v>-8</v>
      </c>
      <c r="AH11" s="6" t="str">
        <f t="shared" si="29"/>
        <v>A</v>
      </c>
      <c r="AI11" s="11" t="s">
        <v>22</v>
      </c>
      <c r="AJ11" s="49" t="str">
        <f t="shared" si="18"/>
        <v>Diest</v>
      </c>
      <c r="AK11" s="103">
        <v>1</v>
      </c>
      <c r="AL11" s="21">
        <f t="shared" si="3"/>
        <v>2</v>
      </c>
      <c r="AM11" s="21">
        <f t="shared" si="4"/>
        <v>2</v>
      </c>
      <c r="AN11" s="21">
        <f t="shared" si="5"/>
        <v>2</v>
      </c>
      <c r="AO11" s="21">
        <f t="shared" si="6"/>
        <v>2</v>
      </c>
      <c r="AP11" s="300"/>
      <c r="AQ11" s="300"/>
      <c r="AR11" s="300"/>
      <c r="AS11" s="298"/>
      <c r="AT11" s="300"/>
      <c r="AU11" s="302"/>
      <c r="AV11" s="304"/>
      <c r="AW11" s="304"/>
    </row>
    <row r="12" spans="1:55" x14ac:dyDescent="0.3">
      <c r="A12" s="11" t="s">
        <v>10</v>
      </c>
      <c r="B12" s="11" t="s">
        <v>12</v>
      </c>
      <c r="C12" s="11" t="s">
        <v>22</v>
      </c>
      <c r="D12" s="4" t="str">
        <f>'Scoreblad A-D-G-L'!D14</f>
        <v>Geel</v>
      </c>
      <c r="E12" s="192">
        <f>'Scoreblad A-D-G-L'!E14</f>
        <v>3</v>
      </c>
      <c r="F12" s="5" t="str">
        <f t="shared" si="12"/>
        <v>A-D-G-L</v>
      </c>
      <c r="G12" s="13" t="str">
        <f t="shared" si="26"/>
        <v>A</v>
      </c>
      <c r="H12" s="13" t="str">
        <f t="shared" si="27"/>
        <v>A</v>
      </c>
      <c r="I12" s="47">
        <f>SUM(J10:J13)</f>
        <v>7.9400749063670419</v>
      </c>
      <c r="J12" s="6">
        <f>'Scoreblad A-D-G-L'!J14</f>
        <v>7.9400749063670419</v>
      </c>
      <c r="K12" s="200">
        <f>'Scoreblad A-D-G-L'!K14</f>
        <v>4.1618497109826587</v>
      </c>
      <c r="L12" s="200">
        <f>'Scoreblad A-D-G-L'!L14</f>
        <v>3.5375722543352599</v>
      </c>
      <c r="M12" s="6">
        <f t="shared" si="0"/>
        <v>-3.7782251953843833</v>
      </c>
      <c r="N12" s="47">
        <f>SUM(O10:O13)</f>
        <v>-4.4025026520317816</v>
      </c>
      <c r="O12" s="6">
        <f t="shared" si="13"/>
        <v>-4.4025026520317816</v>
      </c>
      <c r="P12" s="48">
        <f>IF(SUM(L10:L13)&gt;0,SUM(O10:O13)/SUM(L10:L13), "Blinde vlek")</f>
        <v>-1.2444982986952586</v>
      </c>
      <c r="Q12" s="7">
        <f t="shared" si="1"/>
        <v>-1.2444982986952586</v>
      </c>
      <c r="R12" s="127">
        <f>'Scoreblad A-D-G-L'!R14</f>
        <v>413</v>
      </c>
      <c r="S12" s="127">
        <f>'Scoreblad A-D-G-L'!S14</f>
        <v>4.1618497109826587</v>
      </c>
      <c r="T12" s="127">
        <f>'Scoreblad A-D-G-L'!T14</f>
        <v>26150.799999999999</v>
      </c>
      <c r="U12" s="127">
        <f>'Scoreblad A-D-G-L'!U14</f>
        <v>241.65754637240289</v>
      </c>
      <c r="V12" s="7">
        <f t="shared" ref="V12:V20" si="30">IF(S12&gt;0,S12/R12,"Blinde vlek")</f>
        <v>1.0077117944267938E-2</v>
      </c>
      <c r="W12" s="7">
        <f t="shared" ref="W12:W20" si="31">IF(U12&gt;0,U12/T12,"Blinde vlek")</f>
        <v>9.2409236571119394E-3</v>
      </c>
      <c r="X12" s="7" t="str">
        <f t="shared" ref="X12:X20" si="32">IF(V12&lt;0.5*W12,"A",IF(V12&gt;2*W12,IF(S12=0,"Blinde vlek","C"),"B"))</f>
        <v>B</v>
      </c>
      <c r="Y12" s="47">
        <f>SUM(Z10:Z13)</f>
        <v>7</v>
      </c>
      <c r="Z12" s="192">
        <f>'Scoreblad A-D-G-L'!Z14</f>
        <v>7</v>
      </c>
      <c r="AA12" s="192">
        <f>'Scoreblad A-D-G-L'!AA14</f>
        <v>2</v>
      </c>
      <c r="AB12" s="192">
        <f>'Scoreblad A-D-G-L'!AB14</f>
        <v>5</v>
      </c>
      <c r="AC12" s="192">
        <f>'Scoreblad A-D-G-L'!AC14</f>
        <v>3</v>
      </c>
      <c r="AD12" s="6">
        <f t="shared" si="17"/>
        <v>2</v>
      </c>
      <c r="AE12" s="7">
        <f t="shared" si="2"/>
        <v>0.2857142857142857</v>
      </c>
      <c r="AF12" s="6" t="str">
        <f t="shared" si="28"/>
        <v>C</v>
      </c>
      <c r="AG12" s="47">
        <f>SUM(AD10:AD13)</f>
        <v>-8</v>
      </c>
      <c r="AH12" s="6" t="str">
        <f t="shared" si="29"/>
        <v>A</v>
      </c>
      <c r="AI12" s="11" t="s">
        <v>22</v>
      </c>
      <c r="AJ12" s="49" t="str">
        <f t="shared" si="18"/>
        <v>Geel</v>
      </c>
      <c r="AK12" s="103">
        <v>1</v>
      </c>
      <c r="AL12" s="21">
        <f t="shared" si="3"/>
        <v>2</v>
      </c>
      <c r="AM12" s="21">
        <f t="shared" si="4"/>
        <v>2</v>
      </c>
      <c r="AN12" s="21">
        <f t="shared" si="5"/>
        <v>0</v>
      </c>
      <c r="AO12" s="21">
        <f t="shared" si="6"/>
        <v>2</v>
      </c>
      <c r="AP12" s="300"/>
      <c r="AQ12" s="300"/>
      <c r="AR12" s="300"/>
      <c r="AS12" s="298"/>
      <c r="AT12" s="300"/>
      <c r="AU12" s="302"/>
      <c r="AV12" s="304"/>
      <c r="AW12" s="304"/>
    </row>
    <row r="13" spans="1:55" x14ac:dyDescent="0.3">
      <c r="A13" s="11" t="s">
        <v>10</v>
      </c>
      <c r="B13" s="11" t="s">
        <v>12</v>
      </c>
      <c r="C13" s="11" t="s">
        <v>22</v>
      </c>
      <c r="D13" s="4" t="str">
        <f>'Scoreblad A-D-G-L'!D15</f>
        <v>Lier</v>
      </c>
      <c r="E13" s="192">
        <f>'Scoreblad A-D-G-L'!E15</f>
        <v>5</v>
      </c>
      <c r="F13" s="5" t="str">
        <f t="shared" si="12"/>
        <v>A-D-G-L</v>
      </c>
      <c r="G13" s="13" t="str">
        <f t="shared" si="26"/>
        <v>A</v>
      </c>
      <c r="H13" s="13" t="str">
        <f t="shared" si="27"/>
        <v>Blinde vlek</v>
      </c>
      <c r="I13" s="47">
        <f>SUM(J10:J13)</f>
        <v>7.9400749063670419</v>
      </c>
      <c r="J13" s="6">
        <f>'Scoreblad A-D-G-L'!J15</f>
        <v>0</v>
      </c>
      <c r="K13" s="6">
        <f>'Scoreblad A-D-G-L'!K15</f>
        <v>0</v>
      </c>
      <c r="L13" s="6">
        <f>'Scoreblad A-D-G-L'!L15</f>
        <v>0</v>
      </c>
      <c r="M13" s="6">
        <f t="shared" si="0"/>
        <v>0</v>
      </c>
      <c r="N13" s="47">
        <f>SUM(O10:O13)</f>
        <v>-4.4025026520317816</v>
      </c>
      <c r="O13" s="6">
        <f t="shared" si="13"/>
        <v>0</v>
      </c>
      <c r="P13" s="48">
        <f>IF(SUM(L10:L13)&gt;0,SUM(O10:O13)/SUM(L10:L13), "Blinde vlek")</f>
        <v>-1.2444982986952586</v>
      </c>
      <c r="Q13" s="7" t="str">
        <f t="shared" si="1"/>
        <v>Blinde vlek</v>
      </c>
      <c r="R13" s="127">
        <f>'Scoreblad A-D-G-L'!R15</f>
        <v>423</v>
      </c>
      <c r="S13" s="127">
        <f>'Scoreblad A-D-G-L'!S15</f>
        <v>0</v>
      </c>
      <c r="T13" s="127">
        <f>'Scoreblad A-D-G-L'!T15</f>
        <v>26150.799999999999</v>
      </c>
      <c r="U13" s="127">
        <f>'Scoreblad A-D-G-L'!U15</f>
        <v>241.65754637240289</v>
      </c>
      <c r="V13" s="7" t="str">
        <f t="shared" si="30"/>
        <v>Blinde vlek</v>
      </c>
      <c r="W13" s="7">
        <f t="shared" si="31"/>
        <v>9.2409236571119394E-3</v>
      </c>
      <c r="X13" s="7" t="str">
        <f t="shared" si="32"/>
        <v>Blinde vlek</v>
      </c>
      <c r="Y13" s="47">
        <f>SUM(Z10:Z13)</f>
        <v>7</v>
      </c>
      <c r="Z13" s="192">
        <f>'Scoreblad A-D-G-L'!Z15</f>
        <v>0</v>
      </c>
      <c r="AA13" s="192">
        <f>'Scoreblad A-D-G-L'!AA15</f>
        <v>0</v>
      </c>
      <c r="AB13" s="192">
        <f>'Scoreblad A-D-G-L'!AB15</f>
        <v>0</v>
      </c>
      <c r="AC13" s="192">
        <f>'Scoreblad A-D-G-L'!AC15</f>
        <v>3</v>
      </c>
      <c r="AD13" s="6">
        <f t="shared" si="17"/>
        <v>-3</v>
      </c>
      <c r="AE13" s="7" t="str">
        <f t="shared" si="2"/>
        <v>Blinde vlek</v>
      </c>
      <c r="AF13" s="6" t="str">
        <f t="shared" si="28"/>
        <v>Blinde vlek</v>
      </c>
      <c r="AG13" s="47">
        <f>SUM(AD10:AD13)</f>
        <v>-8</v>
      </c>
      <c r="AH13" s="6" t="str">
        <f t="shared" si="29"/>
        <v>A</v>
      </c>
      <c r="AI13" s="11" t="s">
        <v>22</v>
      </c>
      <c r="AJ13" s="49" t="str">
        <f t="shared" si="18"/>
        <v>Lier</v>
      </c>
      <c r="AK13" s="103">
        <v>1</v>
      </c>
      <c r="AL13" s="21">
        <f t="shared" si="3"/>
        <v>2</v>
      </c>
      <c r="AM13" s="21">
        <f t="shared" si="4"/>
        <v>2</v>
      </c>
      <c r="AN13" s="21">
        <f t="shared" si="5"/>
        <v>2</v>
      </c>
      <c r="AO13" s="21">
        <f t="shared" si="6"/>
        <v>2</v>
      </c>
      <c r="AP13" s="305"/>
      <c r="AQ13" s="300"/>
      <c r="AR13" s="300"/>
      <c r="AS13" s="298"/>
      <c r="AT13" s="300"/>
      <c r="AU13" s="302"/>
      <c r="AV13" s="304"/>
      <c r="AW13" s="322"/>
    </row>
    <row r="14" spans="1:55" x14ac:dyDescent="0.3">
      <c r="A14" s="57" t="s">
        <v>10</v>
      </c>
      <c r="B14" s="57" t="s">
        <v>13</v>
      </c>
      <c r="C14" s="57" t="s">
        <v>23</v>
      </c>
      <c r="D14" s="4" t="str">
        <f>'Scoreblad A-D-G-L'!D16</f>
        <v>Aarschot</v>
      </c>
      <c r="E14" s="192">
        <f>'Scoreblad A-D-G-L'!E16</f>
        <v>11</v>
      </c>
      <c r="F14" s="5" t="str">
        <f t="shared" si="12"/>
        <v>A-D-G-L</v>
      </c>
      <c r="G14" s="13" t="str">
        <f t="shared" si="26"/>
        <v>Blinde vlek</v>
      </c>
      <c r="H14" s="13" t="str">
        <f t="shared" si="27"/>
        <v>Blinde vlek</v>
      </c>
      <c r="I14" s="47">
        <f>SUM(J14:J17)</f>
        <v>1</v>
      </c>
      <c r="J14" s="6">
        <f>'Scoreblad A-D-G-L'!J16</f>
        <v>0</v>
      </c>
      <c r="K14" s="6">
        <f>'Scoreblad A-D-G-L'!K16</f>
        <v>0</v>
      </c>
      <c r="L14" s="6">
        <f>'Scoreblad A-D-G-L'!L16</f>
        <v>0</v>
      </c>
      <c r="M14" s="6">
        <f t="shared" si="0"/>
        <v>0</v>
      </c>
      <c r="N14" s="47">
        <f>SUM(O14:O17)</f>
        <v>-1</v>
      </c>
      <c r="O14" s="6">
        <f t="shared" si="13"/>
        <v>0</v>
      </c>
      <c r="P14" s="48" t="str">
        <f>IF(SUM(L14:L17)&gt;0,SUM(O14:O17)/SUM(L14:L17), "Blinde vlek")</f>
        <v>Blinde vlek</v>
      </c>
      <c r="Q14" s="7" t="str">
        <f t="shared" si="1"/>
        <v>Blinde vlek</v>
      </c>
      <c r="R14" s="127">
        <f>'Scoreblad A-D-G-L'!R16</f>
        <v>165</v>
      </c>
      <c r="S14" s="127">
        <f>'Scoreblad A-D-G-L'!S16</f>
        <v>0</v>
      </c>
      <c r="T14" s="127">
        <f>'Scoreblad A-D-G-L'!T16</f>
        <v>26150.799999999999</v>
      </c>
      <c r="U14" s="127">
        <f>'Scoreblad A-D-G-L'!U16</f>
        <v>977.9168276950445</v>
      </c>
      <c r="V14" s="7" t="str">
        <f t="shared" si="30"/>
        <v>Blinde vlek</v>
      </c>
      <c r="W14" s="7">
        <f t="shared" si="31"/>
        <v>3.7395292981287173E-2</v>
      </c>
      <c r="X14" s="7" t="str">
        <f t="shared" si="32"/>
        <v>Blinde vlek</v>
      </c>
      <c r="Y14" s="47">
        <f>SUM(Z14:Z17)</f>
        <v>1</v>
      </c>
      <c r="Z14" s="192">
        <f>'Scoreblad A-D-G-L'!Z16</f>
        <v>0</v>
      </c>
      <c r="AA14" s="192">
        <f>'Scoreblad A-D-G-L'!AA16</f>
        <v>0</v>
      </c>
      <c r="AB14" s="192">
        <f>'Scoreblad A-D-G-L'!AB16</f>
        <v>0</v>
      </c>
      <c r="AC14" s="192">
        <f>'Scoreblad A-D-G-L'!AC16</f>
        <v>5</v>
      </c>
      <c r="AD14" s="6">
        <f t="shared" si="17"/>
        <v>-5</v>
      </c>
      <c r="AE14" s="7" t="str">
        <f t="shared" si="2"/>
        <v>Blinde vlek</v>
      </c>
      <c r="AF14" s="6" t="str">
        <f t="shared" si="28"/>
        <v>Blinde vlek</v>
      </c>
      <c r="AG14" s="47">
        <f>SUM(AD14:AD17)</f>
        <v>-50</v>
      </c>
      <c r="AH14" s="6" t="str">
        <f t="shared" si="29"/>
        <v>A</v>
      </c>
      <c r="AI14" s="57" t="s">
        <v>23</v>
      </c>
      <c r="AJ14" s="49" t="str">
        <f t="shared" si="18"/>
        <v>Aarschot</v>
      </c>
      <c r="AK14" s="103">
        <v>1</v>
      </c>
      <c r="AL14" s="21">
        <f t="shared" si="3"/>
        <v>2</v>
      </c>
      <c r="AM14" s="21">
        <f t="shared" si="4"/>
        <v>2</v>
      </c>
      <c r="AN14" s="21">
        <f t="shared" si="5"/>
        <v>2</v>
      </c>
      <c r="AO14" s="21">
        <f t="shared" si="6"/>
        <v>2</v>
      </c>
      <c r="AP14" s="6">
        <f t="shared" si="7"/>
        <v>-5</v>
      </c>
      <c r="AQ14" s="6">
        <f t="shared" si="8"/>
        <v>-4</v>
      </c>
      <c r="AR14" s="6">
        <f t="shared" si="9"/>
        <v>5</v>
      </c>
      <c r="AS14" s="7">
        <f t="shared" si="19"/>
        <v>-1</v>
      </c>
      <c r="AT14" s="53">
        <f t="shared" ref="AT14:AT17" si="33">AK14</f>
        <v>1</v>
      </c>
      <c r="AU14" s="51">
        <f t="shared" ref="AU14:AU17" si="34">AT14*SUM(AL14:AO14)</f>
        <v>8</v>
      </c>
      <c r="AV14" s="51">
        <f t="shared" si="11"/>
        <v>8</v>
      </c>
      <c r="AW14" s="51" t="str">
        <f t="shared" ref="AW14:AW18" si="35">IF(AV14&gt;=$AZ$3,$AZ$2,IF(AV14&gt;=$BA$3,$BA$2,IF(AV14&gt;=$BB$3,$BB$2,$BC$2)))</f>
        <v>A</v>
      </c>
    </row>
    <row r="15" spans="1:55" x14ac:dyDescent="0.3">
      <c r="A15" s="57" t="s">
        <v>10</v>
      </c>
      <c r="B15" s="57" t="s">
        <v>13</v>
      </c>
      <c r="C15" s="57" t="s">
        <v>23</v>
      </c>
      <c r="D15" s="4" t="str">
        <f>'Scoreblad A-D-G-L'!D17</f>
        <v>Diest</v>
      </c>
      <c r="E15" s="192">
        <f>'Scoreblad A-D-G-L'!E17</f>
        <v>14</v>
      </c>
      <c r="F15" s="5" t="str">
        <f t="shared" si="12"/>
        <v>A-D-G-L</v>
      </c>
      <c r="G15" s="13" t="str">
        <f t="shared" si="26"/>
        <v>Blinde vlek</v>
      </c>
      <c r="H15" s="13" t="str">
        <f t="shared" si="27"/>
        <v>Blinde vlek</v>
      </c>
      <c r="I15" s="47">
        <f>SUM(J14:J17)</f>
        <v>1</v>
      </c>
      <c r="J15" s="6">
        <f>'Scoreblad A-D-G-L'!J17</f>
        <v>0</v>
      </c>
      <c r="K15" s="6">
        <f>'Scoreblad A-D-G-L'!K17</f>
        <v>0</v>
      </c>
      <c r="L15" s="6">
        <f>'Scoreblad A-D-G-L'!L17</f>
        <v>0</v>
      </c>
      <c r="M15" s="6">
        <f t="shared" si="0"/>
        <v>0</v>
      </c>
      <c r="N15" s="47">
        <f>SUM(O14:O17)</f>
        <v>-1</v>
      </c>
      <c r="O15" s="6">
        <f t="shared" si="13"/>
        <v>0</v>
      </c>
      <c r="P15" s="48" t="str">
        <f>IF(SUM(L14:L17)&gt;0,SUM(O14:O17)/SUM(L14:L17), "Blinde vlek")</f>
        <v>Blinde vlek</v>
      </c>
      <c r="Q15" s="7" t="str">
        <f t="shared" si="1"/>
        <v>Blinde vlek</v>
      </c>
      <c r="R15" s="127">
        <f>'Scoreblad A-D-G-L'!R17</f>
        <v>137.69999999999999</v>
      </c>
      <c r="S15" s="127">
        <f>'Scoreblad A-D-G-L'!S17</f>
        <v>0</v>
      </c>
      <c r="T15" s="127">
        <f>'Scoreblad A-D-G-L'!T17</f>
        <v>26150.799999999999</v>
      </c>
      <c r="U15" s="127">
        <f>'Scoreblad A-D-G-L'!U17</f>
        <v>977.9168276950445</v>
      </c>
      <c r="V15" s="7" t="str">
        <f t="shared" si="30"/>
        <v>Blinde vlek</v>
      </c>
      <c r="W15" s="7">
        <f t="shared" si="31"/>
        <v>3.7395292981287173E-2</v>
      </c>
      <c r="X15" s="7" t="str">
        <f t="shared" si="32"/>
        <v>Blinde vlek</v>
      </c>
      <c r="Y15" s="47">
        <f>SUM(Z14:Z17)</f>
        <v>1</v>
      </c>
      <c r="Z15" s="192">
        <f>'Scoreblad A-D-G-L'!Z17</f>
        <v>0</v>
      </c>
      <c r="AA15" s="192">
        <f>'Scoreblad A-D-G-L'!AA17</f>
        <v>0</v>
      </c>
      <c r="AB15" s="192">
        <f>'Scoreblad A-D-G-L'!AB17</f>
        <v>0</v>
      </c>
      <c r="AC15" s="192">
        <f>'Scoreblad A-D-G-L'!AC17</f>
        <v>4</v>
      </c>
      <c r="AD15" s="6">
        <f t="shared" si="17"/>
        <v>-4</v>
      </c>
      <c r="AE15" s="7" t="str">
        <f t="shared" si="2"/>
        <v>Blinde vlek</v>
      </c>
      <c r="AF15" s="6" t="str">
        <f t="shared" si="28"/>
        <v>Blinde vlek</v>
      </c>
      <c r="AG15" s="47">
        <f>SUM(AD14:AD17)</f>
        <v>-50</v>
      </c>
      <c r="AH15" s="6" t="str">
        <f t="shared" si="29"/>
        <v>A</v>
      </c>
      <c r="AI15" s="57" t="s">
        <v>23</v>
      </c>
      <c r="AJ15" s="49" t="str">
        <f t="shared" si="18"/>
        <v>Diest</v>
      </c>
      <c r="AK15" s="103">
        <v>1</v>
      </c>
      <c r="AL15" s="21">
        <f t="shared" si="3"/>
        <v>2</v>
      </c>
      <c r="AM15" s="21">
        <f t="shared" si="4"/>
        <v>2</v>
      </c>
      <c r="AN15" s="21">
        <f t="shared" si="5"/>
        <v>2</v>
      </c>
      <c r="AO15" s="21">
        <f t="shared" si="6"/>
        <v>2</v>
      </c>
      <c r="AP15" s="6">
        <f t="shared" si="7"/>
        <v>-4</v>
      </c>
      <c r="AQ15" s="6">
        <f t="shared" si="8"/>
        <v>-3</v>
      </c>
      <c r="AR15" s="6">
        <f t="shared" si="9"/>
        <v>4</v>
      </c>
      <c r="AS15" s="7">
        <f t="shared" si="19"/>
        <v>-1</v>
      </c>
      <c r="AT15" s="53">
        <f t="shared" si="33"/>
        <v>1</v>
      </c>
      <c r="AU15" s="51">
        <f t="shared" si="34"/>
        <v>8</v>
      </c>
      <c r="AV15" s="51">
        <f t="shared" si="11"/>
        <v>8</v>
      </c>
      <c r="AW15" s="51" t="str">
        <f t="shared" si="35"/>
        <v>A</v>
      </c>
    </row>
    <row r="16" spans="1:55" x14ac:dyDescent="0.3">
      <c r="A16" s="57" t="s">
        <v>10</v>
      </c>
      <c r="B16" s="57" t="s">
        <v>13</v>
      </c>
      <c r="C16" s="57" t="s">
        <v>23</v>
      </c>
      <c r="D16" s="4" t="str">
        <f>'Scoreblad A-D-G-L'!D18</f>
        <v>Geel</v>
      </c>
      <c r="E16" s="192">
        <f>'Scoreblad A-D-G-L'!E18</f>
        <v>3</v>
      </c>
      <c r="F16" s="5" t="str">
        <f t="shared" si="12"/>
        <v>A-D-G-L</v>
      </c>
      <c r="G16" s="13" t="str">
        <f t="shared" si="26"/>
        <v>Blinde vlek</v>
      </c>
      <c r="H16" s="13" t="str">
        <f t="shared" si="27"/>
        <v>Blinde vlek</v>
      </c>
      <c r="I16" s="47">
        <f>SUM(J14:J17)</f>
        <v>1</v>
      </c>
      <c r="J16" s="6">
        <f>'Scoreblad A-D-G-L'!J18</f>
        <v>0</v>
      </c>
      <c r="K16" s="6">
        <f>'Scoreblad A-D-G-L'!K18</f>
        <v>0</v>
      </c>
      <c r="L16" s="6">
        <f>'Scoreblad A-D-G-L'!L18</f>
        <v>0</v>
      </c>
      <c r="M16" s="6">
        <f t="shared" si="0"/>
        <v>0</v>
      </c>
      <c r="N16" s="47">
        <f>SUM(O14:O17)</f>
        <v>-1</v>
      </c>
      <c r="O16" s="6">
        <f t="shared" si="13"/>
        <v>0</v>
      </c>
      <c r="P16" s="48" t="str">
        <f>IF(SUM(L14:L17)&gt;0,SUM(O14:O17)/SUM(L14:L17), "Blinde vlek")</f>
        <v>Blinde vlek</v>
      </c>
      <c r="Q16" s="7" t="str">
        <f t="shared" si="1"/>
        <v>Blinde vlek</v>
      </c>
      <c r="R16" s="127">
        <f>'Scoreblad A-D-G-L'!R18</f>
        <v>413</v>
      </c>
      <c r="S16" s="127">
        <f>'Scoreblad A-D-G-L'!S18</f>
        <v>0</v>
      </c>
      <c r="T16" s="127">
        <f>'Scoreblad A-D-G-L'!T18</f>
        <v>26150.799999999999</v>
      </c>
      <c r="U16" s="127">
        <f>'Scoreblad A-D-G-L'!U18</f>
        <v>977.9168276950445</v>
      </c>
      <c r="V16" s="7" t="str">
        <f t="shared" si="30"/>
        <v>Blinde vlek</v>
      </c>
      <c r="W16" s="7">
        <f t="shared" si="31"/>
        <v>3.7395292981287173E-2</v>
      </c>
      <c r="X16" s="7" t="str">
        <f t="shared" si="32"/>
        <v>Blinde vlek</v>
      </c>
      <c r="Y16" s="47">
        <f>SUM(Z14:Z17)</f>
        <v>1</v>
      </c>
      <c r="Z16" s="192">
        <f>'Scoreblad A-D-G-L'!Z18</f>
        <v>0</v>
      </c>
      <c r="AA16" s="192">
        <f>'Scoreblad A-D-G-L'!AA18</f>
        <v>0</v>
      </c>
      <c r="AB16" s="192">
        <f>'Scoreblad A-D-G-L'!AB18</f>
        <v>0</v>
      </c>
      <c r="AC16" s="192">
        <f>'Scoreblad A-D-G-L'!AC18</f>
        <v>26</v>
      </c>
      <c r="AD16" s="6">
        <f t="shared" si="17"/>
        <v>-26</v>
      </c>
      <c r="AE16" s="7" t="str">
        <f t="shared" si="2"/>
        <v>Blinde vlek</v>
      </c>
      <c r="AF16" s="6" t="str">
        <f t="shared" si="28"/>
        <v>Blinde vlek</v>
      </c>
      <c r="AG16" s="47">
        <f>SUM(AD14:AD17)</f>
        <v>-50</v>
      </c>
      <c r="AH16" s="6" t="str">
        <f t="shared" si="29"/>
        <v>A</v>
      </c>
      <c r="AI16" s="57" t="s">
        <v>23</v>
      </c>
      <c r="AJ16" s="49" t="str">
        <f t="shared" si="18"/>
        <v>Geel</v>
      </c>
      <c r="AK16" s="103">
        <v>1</v>
      </c>
      <c r="AL16" s="21">
        <f t="shared" si="3"/>
        <v>2</v>
      </c>
      <c r="AM16" s="21">
        <f t="shared" si="4"/>
        <v>2</v>
      </c>
      <c r="AN16" s="21">
        <f t="shared" si="5"/>
        <v>2</v>
      </c>
      <c r="AO16" s="21">
        <f t="shared" si="6"/>
        <v>2</v>
      </c>
      <c r="AP16" s="6">
        <f t="shared" si="7"/>
        <v>-26</v>
      </c>
      <c r="AQ16" s="6">
        <f t="shared" si="8"/>
        <v>-25</v>
      </c>
      <c r="AR16" s="6">
        <f t="shared" si="9"/>
        <v>26</v>
      </c>
      <c r="AS16" s="7">
        <f t="shared" si="19"/>
        <v>-1</v>
      </c>
      <c r="AT16" s="53">
        <f t="shared" si="33"/>
        <v>1</v>
      </c>
      <c r="AU16" s="51">
        <f t="shared" si="34"/>
        <v>8</v>
      </c>
      <c r="AV16" s="51">
        <f t="shared" si="11"/>
        <v>8</v>
      </c>
      <c r="AW16" s="51" t="str">
        <f t="shared" si="35"/>
        <v>A</v>
      </c>
    </row>
    <row r="17" spans="1:49" x14ac:dyDescent="0.3">
      <c r="A17" s="57" t="s">
        <v>10</v>
      </c>
      <c r="B17" s="57" t="s">
        <v>13</v>
      </c>
      <c r="C17" s="57" t="s">
        <v>23</v>
      </c>
      <c r="D17" s="4" t="str">
        <f>'Scoreblad A-D-G-L'!D19</f>
        <v>Lier</v>
      </c>
      <c r="E17" s="192">
        <f>'Scoreblad A-D-G-L'!E19</f>
        <v>5</v>
      </c>
      <c r="F17" s="5" t="str">
        <f t="shared" si="12"/>
        <v>A-D-G-L</v>
      </c>
      <c r="G17" s="13" t="str">
        <f t="shared" si="26"/>
        <v>Blinde vlek</v>
      </c>
      <c r="H17" s="13" t="str">
        <f t="shared" si="27"/>
        <v>Blinde vlek</v>
      </c>
      <c r="I17" s="47">
        <f>SUM(J14:J17)</f>
        <v>1</v>
      </c>
      <c r="J17" s="6">
        <f>'Scoreblad A-D-G-L'!J19</f>
        <v>1</v>
      </c>
      <c r="K17" s="6">
        <f>'Scoreblad A-D-G-L'!K19</f>
        <v>0</v>
      </c>
      <c r="L17" s="6">
        <f>'Scoreblad A-D-G-L'!L19</f>
        <v>0</v>
      </c>
      <c r="M17" s="6">
        <f t="shared" si="0"/>
        <v>-1</v>
      </c>
      <c r="N17" s="47">
        <f>SUM(O14:O17)</f>
        <v>-1</v>
      </c>
      <c r="O17" s="6">
        <f t="shared" si="13"/>
        <v>-1</v>
      </c>
      <c r="P17" s="48" t="str">
        <f>IF(SUM(L14:L17)&gt;0,SUM(O14:O17)/SUM(L14:L17), "Blinde vlek")</f>
        <v>Blinde vlek</v>
      </c>
      <c r="Q17" s="7" t="str">
        <f t="shared" si="1"/>
        <v>Blinde vlek</v>
      </c>
      <c r="R17" s="127">
        <f>'Scoreblad A-D-G-L'!R19</f>
        <v>423</v>
      </c>
      <c r="S17" s="127">
        <f>'Scoreblad A-D-G-L'!S19</f>
        <v>0</v>
      </c>
      <c r="T17" s="127">
        <f>'Scoreblad A-D-G-L'!T19</f>
        <v>26150.799999999999</v>
      </c>
      <c r="U17" s="127">
        <f>'Scoreblad A-D-G-L'!U19</f>
        <v>977.9168276950445</v>
      </c>
      <c r="V17" s="7" t="str">
        <f t="shared" si="30"/>
        <v>Blinde vlek</v>
      </c>
      <c r="W17" s="7">
        <f t="shared" si="31"/>
        <v>3.7395292981287173E-2</v>
      </c>
      <c r="X17" s="7" t="str">
        <f t="shared" si="32"/>
        <v>Blinde vlek</v>
      </c>
      <c r="Y17" s="47">
        <f>SUM(Z14:Z17)</f>
        <v>1</v>
      </c>
      <c r="Z17" s="192">
        <f>'Scoreblad A-D-G-L'!Z19</f>
        <v>1</v>
      </c>
      <c r="AA17" s="192">
        <f>'Scoreblad A-D-G-L'!AA19</f>
        <v>1</v>
      </c>
      <c r="AB17" s="192">
        <f>'Scoreblad A-D-G-L'!AB19</f>
        <v>0</v>
      </c>
      <c r="AC17" s="192">
        <f>'Scoreblad A-D-G-L'!AC19</f>
        <v>15</v>
      </c>
      <c r="AD17" s="6">
        <f t="shared" si="17"/>
        <v>-15</v>
      </c>
      <c r="AE17" s="7">
        <f t="shared" si="2"/>
        <v>-15</v>
      </c>
      <c r="AF17" s="6" t="str">
        <f t="shared" si="28"/>
        <v>A</v>
      </c>
      <c r="AG17" s="47">
        <f>SUM(AD14:AD17)</f>
        <v>-50</v>
      </c>
      <c r="AH17" s="6" t="str">
        <f t="shared" si="29"/>
        <v>A</v>
      </c>
      <c r="AI17" s="57" t="s">
        <v>23</v>
      </c>
      <c r="AJ17" s="49" t="str">
        <f t="shared" si="18"/>
        <v>Lier</v>
      </c>
      <c r="AK17" s="103">
        <v>1</v>
      </c>
      <c r="AL17" s="21">
        <f t="shared" si="3"/>
        <v>2</v>
      </c>
      <c r="AM17" s="21">
        <f t="shared" si="4"/>
        <v>2</v>
      </c>
      <c r="AN17" s="21">
        <f t="shared" si="5"/>
        <v>2</v>
      </c>
      <c r="AO17" s="21">
        <f t="shared" si="6"/>
        <v>2</v>
      </c>
      <c r="AP17" s="6">
        <f t="shared" si="7"/>
        <v>-16</v>
      </c>
      <c r="AQ17" s="6">
        <f t="shared" si="8"/>
        <v>-15</v>
      </c>
      <c r="AR17" s="6">
        <f t="shared" si="9"/>
        <v>16</v>
      </c>
      <c r="AS17" s="7">
        <f t="shared" si="19"/>
        <v>-1</v>
      </c>
      <c r="AT17" s="53">
        <f t="shared" si="33"/>
        <v>1</v>
      </c>
      <c r="AU17" s="51">
        <f t="shared" si="34"/>
        <v>8</v>
      </c>
      <c r="AV17" s="51">
        <f t="shared" si="11"/>
        <v>8</v>
      </c>
      <c r="AW17" s="51" t="str">
        <f t="shared" si="35"/>
        <v>A</v>
      </c>
    </row>
    <row r="18" spans="1:49" x14ac:dyDescent="0.3">
      <c r="A18" s="58" t="s">
        <v>10</v>
      </c>
      <c r="B18" s="58" t="s">
        <v>14</v>
      </c>
      <c r="C18" s="58" t="s">
        <v>24</v>
      </c>
      <c r="D18" s="4" t="str">
        <f>'Scoreblad A-D-G-L'!D20</f>
        <v>Aarschot</v>
      </c>
      <c r="E18" s="192">
        <f>'Scoreblad A-D-G-L'!E20</f>
        <v>11</v>
      </c>
      <c r="F18" s="5" t="str">
        <f t="shared" si="12"/>
        <v>A-D-G-L</v>
      </c>
      <c r="G18" s="13" t="str">
        <f t="shared" si="26"/>
        <v>Blinde vlek</v>
      </c>
      <c r="H18" s="13" t="str">
        <f t="shared" si="27"/>
        <v>Blinde vlek</v>
      </c>
      <c r="I18" s="47">
        <f>SUM(J18:J21)</f>
        <v>0</v>
      </c>
      <c r="J18" s="6">
        <f>'Scoreblad A-D-G-L'!J20</f>
        <v>0</v>
      </c>
      <c r="K18" s="6">
        <f>'Scoreblad A-D-G-L'!K20</f>
        <v>0</v>
      </c>
      <c r="L18" s="6">
        <f>'Scoreblad A-D-G-L'!L20</f>
        <v>0</v>
      </c>
      <c r="M18" s="6">
        <f t="shared" si="0"/>
        <v>0</v>
      </c>
      <c r="N18" s="47">
        <f>SUM(O18:O21)</f>
        <v>0</v>
      </c>
      <c r="O18" s="6">
        <f t="shared" si="13"/>
        <v>0</v>
      </c>
      <c r="P18" s="48" t="str">
        <f>IF(SUM(L18:L21)&gt;0,SUM(O18:O21)/SUM(L18:L21), "Blinde vlek")</f>
        <v>Blinde vlek</v>
      </c>
      <c r="Q18" s="7" t="str">
        <f t="shared" si="1"/>
        <v>Blinde vlek</v>
      </c>
      <c r="R18" s="127">
        <f>'Scoreblad A-D-G-L'!R20</f>
        <v>165</v>
      </c>
      <c r="S18" s="127">
        <f>'Scoreblad A-D-G-L'!S20</f>
        <v>0</v>
      </c>
      <c r="T18" s="127">
        <f>'Scoreblad A-D-G-L'!T20</f>
        <v>26150.799999999999</v>
      </c>
      <c r="U18" s="127">
        <f>'Scoreblad A-D-G-L'!U20</f>
        <v>245.54542640022518</v>
      </c>
      <c r="V18" s="7" t="str">
        <f t="shared" si="30"/>
        <v>Blinde vlek</v>
      </c>
      <c r="W18" s="7">
        <f t="shared" si="31"/>
        <v>9.3895952093329908E-3</v>
      </c>
      <c r="X18" s="7" t="str">
        <f t="shared" si="32"/>
        <v>Blinde vlek</v>
      </c>
      <c r="Y18" s="47">
        <f>SUM(Z18:Z21)</f>
        <v>0</v>
      </c>
      <c r="Z18" s="192">
        <f>'Scoreblad A-D-G-L'!Z20</f>
        <v>0</v>
      </c>
      <c r="AA18" s="192">
        <f>'Scoreblad A-D-G-L'!AA20</f>
        <v>0</v>
      </c>
      <c r="AB18" s="192">
        <f>'Scoreblad A-D-G-L'!AB20</f>
        <v>0</v>
      </c>
      <c r="AC18" s="192">
        <f>'Scoreblad A-D-G-L'!AC20</f>
        <v>3</v>
      </c>
      <c r="AD18" s="6">
        <f t="shared" si="17"/>
        <v>-3</v>
      </c>
      <c r="AE18" s="7" t="str">
        <f t="shared" si="2"/>
        <v>Blinde vlek</v>
      </c>
      <c r="AF18" s="6" t="str">
        <f t="shared" si="28"/>
        <v>Blinde vlek</v>
      </c>
      <c r="AG18" s="47">
        <f>SUM(AD18:AD21)</f>
        <v>-15</v>
      </c>
      <c r="AH18" s="6" t="str">
        <f t="shared" si="29"/>
        <v>Blinde vlek</v>
      </c>
      <c r="AI18" s="58" t="s">
        <v>24</v>
      </c>
      <c r="AJ18" s="49" t="str">
        <f t="shared" si="18"/>
        <v>Aarschot</v>
      </c>
      <c r="AK18" s="103">
        <v>1</v>
      </c>
      <c r="AL18" s="21">
        <f t="shared" si="3"/>
        <v>2</v>
      </c>
      <c r="AM18" s="21">
        <f t="shared" si="4"/>
        <v>2</v>
      </c>
      <c r="AN18" s="21">
        <f t="shared" si="5"/>
        <v>2</v>
      </c>
      <c r="AO18" s="21">
        <f t="shared" si="6"/>
        <v>2</v>
      </c>
      <c r="AP18" s="291">
        <f>N18+AG18</f>
        <v>-15</v>
      </c>
      <c r="AQ18" s="291">
        <f>SUM(AK18:AK21)+AP18</f>
        <v>-11</v>
      </c>
      <c r="AR18" s="291">
        <f>SUM(AA18:AA21,AC18:AC21)</f>
        <v>15</v>
      </c>
      <c r="AS18" s="294">
        <f>IF(AR18&gt;0,AP18/AR18,"Geen noden")</f>
        <v>-1</v>
      </c>
      <c r="AT18" s="254">
        <f>IF(P18= "Blinde vlek",IF(SUM(AK18:AK21)&lt;-AG18,SUM(AK18:AK21),-AG18),IF(N18&gt;0,0,IF(N18&lt;-SUM(AK18:AK21),SUM(AK18:AK21),-N18)))</f>
        <v>4</v>
      </c>
      <c r="AU18" s="301">
        <f>AT18*$AZ$8*(AM18+AO18)</f>
        <v>32</v>
      </c>
      <c r="AV18" s="303">
        <f>IF(AT18&gt;0,AU18/SUM(AK18:AK21),0)</f>
        <v>8</v>
      </c>
      <c r="AW18" s="303" t="str">
        <f t="shared" si="35"/>
        <v>A</v>
      </c>
    </row>
    <row r="19" spans="1:49" x14ac:dyDescent="0.3">
      <c r="A19" s="58" t="s">
        <v>10</v>
      </c>
      <c r="B19" s="58" t="s">
        <v>14</v>
      </c>
      <c r="C19" s="58" t="s">
        <v>24</v>
      </c>
      <c r="D19" s="4" t="str">
        <f>'Scoreblad A-D-G-L'!D21</f>
        <v>Diest</v>
      </c>
      <c r="E19" s="192">
        <f>'Scoreblad A-D-G-L'!E21</f>
        <v>14</v>
      </c>
      <c r="F19" s="5" t="str">
        <f t="shared" si="12"/>
        <v>A-D-G-L</v>
      </c>
      <c r="G19" s="13" t="str">
        <f t="shared" si="26"/>
        <v>Blinde vlek</v>
      </c>
      <c r="H19" s="13" t="str">
        <f t="shared" si="27"/>
        <v>Blinde vlek</v>
      </c>
      <c r="I19" s="47">
        <f>SUM(J18:J21)</f>
        <v>0</v>
      </c>
      <c r="J19" s="6">
        <f>'Scoreblad A-D-G-L'!J21</f>
        <v>0</v>
      </c>
      <c r="K19" s="6">
        <f>'Scoreblad A-D-G-L'!K21</f>
        <v>0</v>
      </c>
      <c r="L19" s="6">
        <f>'Scoreblad A-D-G-L'!L21</f>
        <v>0</v>
      </c>
      <c r="M19" s="6">
        <f t="shared" si="0"/>
        <v>0</v>
      </c>
      <c r="N19" s="47">
        <f>SUM(O18:O21)</f>
        <v>0</v>
      </c>
      <c r="O19" s="6">
        <f t="shared" si="13"/>
        <v>0</v>
      </c>
      <c r="P19" s="48" t="str">
        <f>IF(SUM(L18:L21)&gt;0,SUM(O18:O21)/SUM(L18:L21), "Blinde vlek")</f>
        <v>Blinde vlek</v>
      </c>
      <c r="Q19" s="7" t="str">
        <f t="shared" si="1"/>
        <v>Blinde vlek</v>
      </c>
      <c r="R19" s="127">
        <f>'Scoreblad A-D-G-L'!R21</f>
        <v>137.69999999999999</v>
      </c>
      <c r="S19" s="127">
        <f>'Scoreblad A-D-G-L'!S21</f>
        <v>0</v>
      </c>
      <c r="T19" s="127">
        <f>'Scoreblad A-D-G-L'!T21</f>
        <v>26150.799999999999</v>
      </c>
      <c r="U19" s="127">
        <f>'Scoreblad A-D-G-L'!U21</f>
        <v>245.54542640022518</v>
      </c>
      <c r="V19" s="7" t="str">
        <f t="shared" si="30"/>
        <v>Blinde vlek</v>
      </c>
      <c r="W19" s="7">
        <f t="shared" si="31"/>
        <v>9.3895952093329908E-3</v>
      </c>
      <c r="X19" s="7" t="str">
        <f t="shared" si="32"/>
        <v>Blinde vlek</v>
      </c>
      <c r="Y19" s="47">
        <f>SUM(Z18:Z21)</f>
        <v>0</v>
      </c>
      <c r="Z19" s="192">
        <f>'Scoreblad A-D-G-L'!Z21</f>
        <v>0</v>
      </c>
      <c r="AA19" s="192">
        <f>'Scoreblad A-D-G-L'!AA21</f>
        <v>0</v>
      </c>
      <c r="AB19" s="192">
        <f>'Scoreblad A-D-G-L'!AB21</f>
        <v>0</v>
      </c>
      <c r="AC19" s="192">
        <f>'Scoreblad A-D-G-L'!AC21</f>
        <v>1</v>
      </c>
      <c r="AD19" s="6">
        <f t="shared" si="17"/>
        <v>-1</v>
      </c>
      <c r="AE19" s="7" t="str">
        <f t="shared" si="2"/>
        <v>Blinde vlek</v>
      </c>
      <c r="AF19" s="6" t="str">
        <f t="shared" si="28"/>
        <v>Blinde vlek</v>
      </c>
      <c r="AG19" s="47">
        <f>SUM(AD18:AD21)</f>
        <v>-15</v>
      </c>
      <c r="AH19" s="6" t="str">
        <f t="shared" si="29"/>
        <v>Blinde vlek</v>
      </c>
      <c r="AI19" s="58" t="s">
        <v>24</v>
      </c>
      <c r="AJ19" s="49" t="str">
        <f t="shared" si="18"/>
        <v>Diest</v>
      </c>
      <c r="AK19" s="103">
        <v>1</v>
      </c>
      <c r="AL19" s="21">
        <f t="shared" si="3"/>
        <v>2</v>
      </c>
      <c r="AM19" s="21">
        <f t="shared" si="4"/>
        <v>2</v>
      </c>
      <c r="AN19" s="21">
        <f t="shared" si="5"/>
        <v>2</v>
      </c>
      <c r="AO19" s="21">
        <f t="shared" si="6"/>
        <v>2</v>
      </c>
      <c r="AP19" s="292"/>
      <c r="AQ19" s="292"/>
      <c r="AR19" s="292"/>
      <c r="AS19" s="295"/>
      <c r="AT19" s="255"/>
      <c r="AU19" s="302"/>
      <c r="AV19" s="304"/>
      <c r="AW19" s="304"/>
    </row>
    <row r="20" spans="1:49" x14ac:dyDescent="0.3">
      <c r="A20" s="58" t="s">
        <v>10</v>
      </c>
      <c r="B20" s="58" t="s">
        <v>14</v>
      </c>
      <c r="C20" s="58" t="s">
        <v>24</v>
      </c>
      <c r="D20" s="4" t="str">
        <f>'Scoreblad A-D-G-L'!D22</f>
        <v>Geel</v>
      </c>
      <c r="E20" s="192">
        <f>'Scoreblad A-D-G-L'!E22</f>
        <v>3</v>
      </c>
      <c r="F20" s="5" t="str">
        <f t="shared" si="12"/>
        <v>A-D-G-L</v>
      </c>
      <c r="G20" s="13" t="str">
        <f t="shared" si="26"/>
        <v>Blinde vlek</v>
      </c>
      <c r="H20" s="13" t="str">
        <f t="shared" si="27"/>
        <v>Blinde vlek</v>
      </c>
      <c r="I20" s="47">
        <f>SUM(J18:J21)</f>
        <v>0</v>
      </c>
      <c r="J20" s="6">
        <f>'Scoreblad A-D-G-L'!J22</f>
        <v>0</v>
      </c>
      <c r="K20" s="6">
        <f>'Scoreblad A-D-G-L'!K22</f>
        <v>0</v>
      </c>
      <c r="L20" s="6">
        <f>'Scoreblad A-D-G-L'!L22</f>
        <v>0</v>
      </c>
      <c r="M20" s="6">
        <f t="shared" si="0"/>
        <v>0</v>
      </c>
      <c r="N20" s="47">
        <f>SUM(O18:O21)</f>
        <v>0</v>
      </c>
      <c r="O20" s="6">
        <f t="shared" si="13"/>
        <v>0</v>
      </c>
      <c r="P20" s="48" t="str">
        <f>IF(SUM(L18:L21)&gt;0,SUM(O18:O21)/SUM(L18:L21), "Blinde vlek")</f>
        <v>Blinde vlek</v>
      </c>
      <c r="Q20" s="7" t="str">
        <f t="shared" si="1"/>
        <v>Blinde vlek</v>
      </c>
      <c r="R20" s="127">
        <f>'Scoreblad A-D-G-L'!R22</f>
        <v>413</v>
      </c>
      <c r="S20" s="127">
        <f>'Scoreblad A-D-G-L'!S22</f>
        <v>0</v>
      </c>
      <c r="T20" s="127">
        <f>'Scoreblad A-D-G-L'!T22</f>
        <v>26150.799999999999</v>
      </c>
      <c r="U20" s="127">
        <f>'Scoreblad A-D-G-L'!U22</f>
        <v>245.54542640022518</v>
      </c>
      <c r="V20" s="7" t="str">
        <f t="shared" si="30"/>
        <v>Blinde vlek</v>
      </c>
      <c r="W20" s="7">
        <f t="shared" si="31"/>
        <v>9.3895952093329908E-3</v>
      </c>
      <c r="X20" s="7" t="str">
        <f t="shared" si="32"/>
        <v>Blinde vlek</v>
      </c>
      <c r="Y20" s="47">
        <f>SUM(Z18:Z21)</f>
        <v>0</v>
      </c>
      <c r="Z20" s="192">
        <f>'Scoreblad A-D-G-L'!Z22</f>
        <v>0</v>
      </c>
      <c r="AA20" s="192">
        <f>'Scoreblad A-D-G-L'!AA22</f>
        <v>0</v>
      </c>
      <c r="AB20" s="192">
        <f>'Scoreblad A-D-G-L'!AB22</f>
        <v>0</v>
      </c>
      <c r="AC20" s="192">
        <f>'Scoreblad A-D-G-L'!AC22</f>
        <v>0</v>
      </c>
      <c r="AD20" s="6">
        <f t="shared" si="17"/>
        <v>0</v>
      </c>
      <c r="AE20" s="7" t="str">
        <f t="shared" si="2"/>
        <v>Blinde vlek</v>
      </c>
      <c r="AF20" s="6" t="str">
        <f t="shared" si="28"/>
        <v>Blinde vlek</v>
      </c>
      <c r="AG20" s="47">
        <f>SUM(AD18:AD21)</f>
        <v>-15</v>
      </c>
      <c r="AH20" s="6" t="str">
        <f t="shared" si="29"/>
        <v>Blinde vlek</v>
      </c>
      <c r="AI20" s="58" t="s">
        <v>24</v>
      </c>
      <c r="AJ20" s="49" t="str">
        <f t="shared" si="18"/>
        <v>Geel</v>
      </c>
      <c r="AK20" s="103">
        <v>1</v>
      </c>
      <c r="AL20" s="21">
        <f t="shared" si="3"/>
        <v>2</v>
      </c>
      <c r="AM20" s="21">
        <f t="shared" si="4"/>
        <v>2</v>
      </c>
      <c r="AN20" s="21">
        <f t="shared" si="5"/>
        <v>2</v>
      </c>
      <c r="AO20" s="21">
        <f t="shared" si="6"/>
        <v>2</v>
      </c>
      <c r="AP20" s="292"/>
      <c r="AQ20" s="292"/>
      <c r="AR20" s="292"/>
      <c r="AS20" s="295"/>
      <c r="AT20" s="255"/>
      <c r="AU20" s="302"/>
      <c r="AV20" s="304"/>
      <c r="AW20" s="304"/>
    </row>
    <row r="21" spans="1:49" x14ac:dyDescent="0.3">
      <c r="A21" s="58" t="s">
        <v>10</v>
      </c>
      <c r="B21" s="58" t="s">
        <v>14</v>
      </c>
      <c r="C21" s="58" t="s">
        <v>24</v>
      </c>
      <c r="D21" s="4" t="str">
        <f>'Scoreblad A-D-G-L'!D23</f>
        <v>Lier</v>
      </c>
      <c r="E21" s="192">
        <f>'Scoreblad A-D-G-L'!E23</f>
        <v>5</v>
      </c>
      <c r="F21" s="5" t="str">
        <f t="shared" si="12"/>
        <v>A-D-G-L</v>
      </c>
      <c r="G21" s="13" t="str">
        <f t="shared" si="26"/>
        <v>Blinde vlek</v>
      </c>
      <c r="H21" s="13" t="str">
        <f t="shared" si="27"/>
        <v>Blinde vlek</v>
      </c>
      <c r="I21" s="47">
        <f>SUM(J18:J21)</f>
        <v>0</v>
      </c>
      <c r="J21" s="6">
        <f>'Scoreblad A-D-G-L'!J23</f>
        <v>0</v>
      </c>
      <c r="K21" s="6">
        <f>'Scoreblad A-D-G-L'!K23</f>
        <v>0</v>
      </c>
      <c r="L21" s="6">
        <f>'Scoreblad A-D-G-L'!L23</f>
        <v>0</v>
      </c>
      <c r="M21" s="6">
        <f t="shared" si="0"/>
        <v>0</v>
      </c>
      <c r="N21" s="47">
        <f>SUM(O18:O21)</f>
        <v>0</v>
      </c>
      <c r="O21" s="6">
        <f t="shared" si="13"/>
        <v>0</v>
      </c>
      <c r="P21" s="48" t="str">
        <f>IF(SUM(L18:L21)&gt;0,SUM(O18:O21)/SUM(L18:L21), "Blinde vlek")</f>
        <v>Blinde vlek</v>
      </c>
      <c r="Q21" s="7" t="str">
        <f t="shared" si="1"/>
        <v>Blinde vlek</v>
      </c>
      <c r="R21" s="127">
        <f>'Scoreblad A-D-G-L'!R23</f>
        <v>423</v>
      </c>
      <c r="S21" s="127">
        <f>'Scoreblad A-D-G-L'!S23</f>
        <v>0</v>
      </c>
      <c r="T21" s="127">
        <f>'Scoreblad A-D-G-L'!T23</f>
        <v>26150.799999999999</v>
      </c>
      <c r="U21" s="127">
        <f>'Scoreblad A-D-G-L'!U23</f>
        <v>245.54542640022518</v>
      </c>
      <c r="V21" s="7" t="str">
        <f t="shared" ref="V21:V71" si="36">IF(S21&gt;0,S21/R21,"Blinde vlek")</f>
        <v>Blinde vlek</v>
      </c>
      <c r="W21" s="7">
        <f t="shared" ref="W21:W71" si="37">IF(U21&gt;0,U21/T21,"Blinde vlek")</f>
        <v>9.3895952093329908E-3</v>
      </c>
      <c r="X21" s="7" t="str">
        <f t="shared" ref="X21:X71" si="38">IF(V21&lt;0.5*W21,"A",IF(V21&gt;2*W21,IF(S21=0,"Blinde vlek","C"),"B"))</f>
        <v>Blinde vlek</v>
      </c>
      <c r="Y21" s="47">
        <f>SUM(Z18:Z21)</f>
        <v>0</v>
      </c>
      <c r="Z21" s="192">
        <f>'Scoreblad A-D-G-L'!Z23</f>
        <v>0</v>
      </c>
      <c r="AA21" s="192">
        <f>'Scoreblad A-D-G-L'!AA23</f>
        <v>0</v>
      </c>
      <c r="AB21" s="192">
        <f>'Scoreblad A-D-G-L'!AB23</f>
        <v>0</v>
      </c>
      <c r="AC21" s="192">
        <f>'Scoreblad A-D-G-L'!AC23</f>
        <v>11</v>
      </c>
      <c r="AD21" s="6">
        <f t="shared" si="17"/>
        <v>-11</v>
      </c>
      <c r="AE21" s="7" t="str">
        <f t="shared" si="2"/>
        <v>Blinde vlek</v>
      </c>
      <c r="AF21" s="6" t="str">
        <f t="shared" si="28"/>
        <v>Blinde vlek</v>
      </c>
      <c r="AG21" s="47">
        <f>SUM(AD18:AD21)</f>
        <v>-15</v>
      </c>
      <c r="AH21" s="6" t="str">
        <f t="shared" si="29"/>
        <v>Blinde vlek</v>
      </c>
      <c r="AI21" s="58" t="s">
        <v>24</v>
      </c>
      <c r="AJ21" s="49" t="str">
        <f t="shared" si="18"/>
        <v>Lier</v>
      </c>
      <c r="AK21" s="103">
        <v>1</v>
      </c>
      <c r="AL21" s="21">
        <f t="shared" si="3"/>
        <v>2</v>
      </c>
      <c r="AM21" s="21">
        <f t="shared" si="4"/>
        <v>2</v>
      </c>
      <c r="AN21" s="21">
        <f t="shared" si="5"/>
        <v>2</v>
      </c>
      <c r="AO21" s="21">
        <f t="shared" si="6"/>
        <v>2</v>
      </c>
      <c r="AP21" s="293"/>
      <c r="AQ21" s="293"/>
      <c r="AR21" s="293"/>
      <c r="AS21" s="296"/>
      <c r="AT21" s="256"/>
      <c r="AU21" s="302"/>
      <c r="AV21" s="304"/>
      <c r="AW21" s="322"/>
    </row>
    <row r="22" spans="1:49" x14ac:dyDescent="0.3">
      <c r="A22" s="59" t="s">
        <v>10</v>
      </c>
      <c r="B22" s="59" t="s">
        <v>15</v>
      </c>
      <c r="C22" s="59" t="s">
        <v>25</v>
      </c>
      <c r="D22" s="4" t="str">
        <f>'Scoreblad A-D-G-L'!D24</f>
        <v>Aarschot</v>
      </c>
      <c r="E22" s="192">
        <f>'Scoreblad A-D-G-L'!E24</f>
        <v>11</v>
      </c>
      <c r="F22" s="5" t="str">
        <f t="shared" si="12"/>
        <v>A-D-G-L</v>
      </c>
      <c r="G22" s="13" t="str">
        <f t="shared" si="26"/>
        <v>Blinde vlek</v>
      </c>
      <c r="H22" s="13" t="str">
        <f t="shared" si="27"/>
        <v>Blinde vlek</v>
      </c>
      <c r="I22" s="47">
        <f>SUM(J22:J25)</f>
        <v>0</v>
      </c>
      <c r="J22" s="6">
        <f>'Scoreblad A-D-G-L'!J24</f>
        <v>0</v>
      </c>
      <c r="K22" s="6">
        <f>'Scoreblad A-D-G-L'!K24</f>
        <v>0</v>
      </c>
      <c r="L22" s="6">
        <f>'Scoreblad A-D-G-L'!L24</f>
        <v>0</v>
      </c>
      <c r="M22" s="6">
        <f>K22-J22</f>
        <v>0</v>
      </c>
      <c r="N22" s="47">
        <f>SUM(O22:O25)</f>
        <v>0</v>
      </c>
      <c r="O22" s="6">
        <f t="shared" si="13"/>
        <v>0</v>
      </c>
      <c r="P22" s="48" t="str">
        <f>IF(SUM(L22:L25)&gt;0,SUM(O22:O25)/SUM(L22:L25), "Blinde vlek")</f>
        <v>Blinde vlek</v>
      </c>
      <c r="Q22" s="7" t="str">
        <f t="shared" si="1"/>
        <v>Blinde vlek</v>
      </c>
      <c r="R22" s="127">
        <f>'Scoreblad A-D-G-L'!R24</f>
        <v>165</v>
      </c>
      <c r="S22" s="127">
        <f>'Scoreblad A-D-G-L'!S24</f>
        <v>0</v>
      </c>
      <c r="T22" s="127">
        <f>'Scoreblad A-D-G-L'!T24</f>
        <v>26150.799999999999</v>
      </c>
      <c r="U22" s="127">
        <f>'Scoreblad A-D-G-L'!U24</f>
        <v>114.76542290035395</v>
      </c>
      <c r="V22" s="7" t="str">
        <f t="shared" si="36"/>
        <v>Blinde vlek</v>
      </c>
      <c r="W22" s="7">
        <f t="shared" si="37"/>
        <v>4.3886008420527846E-3</v>
      </c>
      <c r="X22" s="7" t="str">
        <f t="shared" si="38"/>
        <v>Blinde vlek</v>
      </c>
      <c r="Y22" s="47">
        <f>SUM(Z22:Z25)</f>
        <v>0</v>
      </c>
      <c r="Z22" s="192">
        <f>'Scoreblad A-D-G-L'!Z24</f>
        <v>0</v>
      </c>
      <c r="AA22" s="192">
        <f>'Scoreblad A-D-G-L'!AA24</f>
        <v>0</v>
      </c>
      <c r="AB22" s="192">
        <f>'Scoreblad A-D-G-L'!AB24</f>
        <v>0</v>
      </c>
      <c r="AC22" s="192">
        <f>'Scoreblad A-D-G-L'!AC24</f>
        <v>1</v>
      </c>
      <c r="AD22" s="6">
        <f t="shared" si="17"/>
        <v>-1</v>
      </c>
      <c r="AE22" s="7" t="str">
        <f t="shared" si="2"/>
        <v>Blinde vlek</v>
      </c>
      <c r="AF22" s="6" t="str">
        <f t="shared" si="28"/>
        <v>Blinde vlek</v>
      </c>
      <c r="AG22" s="47">
        <f>SUM(AD22:AD25)</f>
        <v>-5</v>
      </c>
      <c r="AH22" s="6" t="str">
        <f t="shared" si="29"/>
        <v>Blinde vlek</v>
      </c>
      <c r="AI22" s="59" t="s">
        <v>25</v>
      </c>
      <c r="AJ22" s="49" t="str">
        <f t="shared" si="18"/>
        <v>Aarschot</v>
      </c>
      <c r="AK22" s="103">
        <v>1</v>
      </c>
      <c r="AL22" s="21">
        <f t="shared" si="3"/>
        <v>2</v>
      </c>
      <c r="AM22" s="21">
        <f t="shared" si="4"/>
        <v>2</v>
      </c>
      <c r="AN22" s="21">
        <f t="shared" si="5"/>
        <v>2</v>
      </c>
      <c r="AO22" s="21">
        <f t="shared" si="6"/>
        <v>2</v>
      </c>
      <c r="AP22" s="285">
        <f>N22+AG22</f>
        <v>-5</v>
      </c>
      <c r="AQ22" s="285">
        <f>SUM(AK22:AK25)+AP22</f>
        <v>-1</v>
      </c>
      <c r="AR22" s="285">
        <f>SUM(AA22:AA25,AC22:AC25)</f>
        <v>5</v>
      </c>
      <c r="AS22" s="288">
        <f>IF(AR22&gt;0,AP22/AR22,"Geen noden")</f>
        <v>-1</v>
      </c>
      <c r="AT22" s="269">
        <f>IF(P22= "Blinde vlek",IF(SUM(AK22:AK25)&lt;-AG22,SUM(AK22:AK25),-AG22),IF(N22&gt;0,0,IF(N22&lt;-SUM(AK22:AK25),SUM(AK22:AK25),-N22)))</f>
        <v>4</v>
      </c>
      <c r="AU22" s="323">
        <f>AT22*$AZ$8*(AM22+AO22)</f>
        <v>32</v>
      </c>
      <c r="AV22" s="303">
        <f>IF(AT22&gt;0,AU22/SUM(AK22:AK25),0)</f>
        <v>8</v>
      </c>
      <c r="AW22" s="303" t="str">
        <f t="shared" ref="AW22" si="39">IF(AV22&gt;=$AZ$3,$AZ$2,IF(AV22&gt;=$BA$3,$BA$2,IF(AV22&gt;=$BB$3,$BB$2,$BC$2)))</f>
        <v>A</v>
      </c>
    </row>
    <row r="23" spans="1:49" x14ac:dyDescent="0.3">
      <c r="A23" s="59" t="s">
        <v>10</v>
      </c>
      <c r="B23" s="59" t="s">
        <v>15</v>
      </c>
      <c r="C23" s="59" t="s">
        <v>25</v>
      </c>
      <c r="D23" s="4" t="str">
        <f>'Scoreblad A-D-G-L'!D25</f>
        <v>Diest</v>
      </c>
      <c r="E23" s="192">
        <f>'Scoreblad A-D-G-L'!E25</f>
        <v>14</v>
      </c>
      <c r="F23" s="5" t="str">
        <f t="shared" si="12"/>
        <v>A-D-G-L</v>
      </c>
      <c r="G23" s="13" t="str">
        <f t="shared" si="26"/>
        <v>Blinde vlek</v>
      </c>
      <c r="H23" s="13" t="str">
        <f t="shared" si="27"/>
        <v>Blinde vlek</v>
      </c>
      <c r="I23" s="47">
        <f>SUM(J22:J25)</f>
        <v>0</v>
      </c>
      <c r="J23" s="6">
        <f>'Scoreblad A-D-G-L'!J25</f>
        <v>0</v>
      </c>
      <c r="K23" s="6">
        <f>'Scoreblad A-D-G-L'!K25</f>
        <v>0</v>
      </c>
      <c r="L23" s="6">
        <f>'Scoreblad A-D-G-L'!L25</f>
        <v>0</v>
      </c>
      <c r="M23" s="6">
        <f t="shared" ref="M23:M73" si="40">K23-J23</f>
        <v>0</v>
      </c>
      <c r="N23" s="47">
        <f>SUM(O22:O25)</f>
        <v>0</v>
      </c>
      <c r="O23" s="6">
        <f t="shared" si="13"/>
        <v>0</v>
      </c>
      <c r="P23" s="48" t="str">
        <f>IF(SUM(L22:L25)&gt;0,SUM(O22:O25)/SUM(L22:L25), "Blinde vlek")</f>
        <v>Blinde vlek</v>
      </c>
      <c r="Q23" s="7" t="str">
        <f t="shared" ref="Q23:Q27" si="41">IF(L23&gt;0,(L23-J23)/L23,"Blinde vlek")</f>
        <v>Blinde vlek</v>
      </c>
      <c r="R23" s="127">
        <f>'Scoreblad A-D-G-L'!R25</f>
        <v>137.69999999999999</v>
      </c>
      <c r="S23" s="127">
        <f>'Scoreblad A-D-G-L'!S25</f>
        <v>0</v>
      </c>
      <c r="T23" s="127">
        <f>'Scoreblad A-D-G-L'!T25</f>
        <v>26150.799999999999</v>
      </c>
      <c r="U23" s="127">
        <f>'Scoreblad A-D-G-L'!U25</f>
        <v>114.76542290035395</v>
      </c>
      <c r="V23" s="7" t="str">
        <f t="shared" si="36"/>
        <v>Blinde vlek</v>
      </c>
      <c r="W23" s="7">
        <f t="shared" si="37"/>
        <v>4.3886008420527846E-3</v>
      </c>
      <c r="X23" s="7" t="str">
        <f t="shared" si="38"/>
        <v>Blinde vlek</v>
      </c>
      <c r="Y23" s="47">
        <f>SUM(Z22:Z25)</f>
        <v>0</v>
      </c>
      <c r="Z23" s="192">
        <f>'Scoreblad A-D-G-L'!Z25</f>
        <v>0</v>
      </c>
      <c r="AA23" s="192">
        <f>'Scoreblad A-D-G-L'!AA25</f>
        <v>0</v>
      </c>
      <c r="AB23" s="192">
        <f>'Scoreblad A-D-G-L'!AB25</f>
        <v>0</v>
      </c>
      <c r="AC23" s="192">
        <f>'Scoreblad A-D-G-L'!AC25</f>
        <v>3</v>
      </c>
      <c r="AD23" s="6">
        <f t="shared" si="17"/>
        <v>-3</v>
      </c>
      <c r="AE23" s="7" t="str">
        <f t="shared" si="2"/>
        <v>Blinde vlek</v>
      </c>
      <c r="AF23" s="6" t="str">
        <f t="shared" si="28"/>
        <v>Blinde vlek</v>
      </c>
      <c r="AG23" s="47">
        <f>SUM(AD22:AD25)</f>
        <v>-5</v>
      </c>
      <c r="AH23" s="6" t="str">
        <f t="shared" si="29"/>
        <v>Blinde vlek</v>
      </c>
      <c r="AI23" s="59" t="s">
        <v>25</v>
      </c>
      <c r="AJ23" s="49" t="str">
        <f t="shared" si="18"/>
        <v>Diest</v>
      </c>
      <c r="AK23" s="103">
        <v>1</v>
      </c>
      <c r="AL23" s="21">
        <f t="shared" si="3"/>
        <v>2</v>
      </c>
      <c r="AM23" s="21">
        <f t="shared" si="4"/>
        <v>2</v>
      </c>
      <c r="AN23" s="21">
        <f t="shared" ref="AN23:AN28" si="42">IF(AF23= "A",2,IF(AF23 = "Blinde vlek",2,IF(AF23 = "B",1,0)))</f>
        <v>2</v>
      </c>
      <c r="AO23" s="21">
        <f t="shared" ref="AO23:AO28" si="43">IF(AH23= "A",2,IF(AH23 = "Blinde vlek",2,IF(AH23 = "B",1,0)))</f>
        <v>2</v>
      </c>
      <c r="AP23" s="286"/>
      <c r="AQ23" s="286"/>
      <c r="AR23" s="286"/>
      <c r="AS23" s="289"/>
      <c r="AT23" s="270"/>
      <c r="AU23" s="324"/>
      <c r="AV23" s="304"/>
      <c r="AW23" s="304"/>
    </row>
    <row r="24" spans="1:49" x14ac:dyDescent="0.3">
      <c r="A24" s="59" t="s">
        <v>10</v>
      </c>
      <c r="B24" s="59" t="s">
        <v>15</v>
      </c>
      <c r="C24" s="59" t="s">
        <v>25</v>
      </c>
      <c r="D24" s="4" t="str">
        <f>'Scoreblad A-D-G-L'!D26</f>
        <v>Geel</v>
      </c>
      <c r="E24" s="192">
        <f>'Scoreblad A-D-G-L'!E26</f>
        <v>3</v>
      </c>
      <c r="F24" s="5" t="str">
        <f t="shared" si="12"/>
        <v>A-D-G-L</v>
      </c>
      <c r="G24" s="13" t="str">
        <f t="shared" si="26"/>
        <v>Blinde vlek</v>
      </c>
      <c r="H24" s="13" t="str">
        <f t="shared" si="27"/>
        <v>Blinde vlek</v>
      </c>
      <c r="I24" s="47">
        <f>SUM(J22:J25)</f>
        <v>0</v>
      </c>
      <c r="J24" s="6">
        <f>'Scoreblad A-D-G-L'!J26</f>
        <v>0</v>
      </c>
      <c r="K24" s="6">
        <f>'Scoreblad A-D-G-L'!K26</f>
        <v>0</v>
      </c>
      <c r="L24" s="6">
        <f>'Scoreblad A-D-G-L'!L26</f>
        <v>0</v>
      </c>
      <c r="M24" s="6">
        <f t="shared" si="40"/>
        <v>0</v>
      </c>
      <c r="N24" s="47">
        <f>SUM(O22:O25)</f>
        <v>0</v>
      </c>
      <c r="O24" s="6">
        <f t="shared" si="13"/>
        <v>0</v>
      </c>
      <c r="P24" s="48" t="str">
        <f>IF(SUM(L22:L25)&gt;0,SUM(O22:O25)/SUM(L22:L25), "Blinde vlek")</f>
        <v>Blinde vlek</v>
      </c>
      <c r="Q24" s="7" t="str">
        <f t="shared" si="41"/>
        <v>Blinde vlek</v>
      </c>
      <c r="R24" s="127">
        <f>'Scoreblad A-D-G-L'!R26</f>
        <v>413</v>
      </c>
      <c r="S24" s="127">
        <f>'Scoreblad A-D-G-L'!S26</f>
        <v>0</v>
      </c>
      <c r="T24" s="127">
        <f>'Scoreblad A-D-G-L'!T26</f>
        <v>26150.799999999999</v>
      </c>
      <c r="U24" s="127">
        <f>'Scoreblad A-D-G-L'!U26</f>
        <v>114.76542290035395</v>
      </c>
      <c r="V24" s="7" t="str">
        <f t="shared" si="36"/>
        <v>Blinde vlek</v>
      </c>
      <c r="W24" s="7">
        <f t="shared" si="37"/>
        <v>4.3886008420527846E-3</v>
      </c>
      <c r="X24" s="7" t="str">
        <f t="shared" si="38"/>
        <v>Blinde vlek</v>
      </c>
      <c r="Y24" s="47">
        <f>SUM(Z22:Z25)</f>
        <v>0</v>
      </c>
      <c r="Z24" s="192">
        <f>'Scoreblad A-D-G-L'!Z26</f>
        <v>0</v>
      </c>
      <c r="AA24" s="192">
        <f>'Scoreblad A-D-G-L'!AA26</f>
        <v>0</v>
      </c>
      <c r="AB24" s="192">
        <f>'Scoreblad A-D-G-L'!AB26</f>
        <v>0</v>
      </c>
      <c r="AC24" s="192">
        <f>'Scoreblad A-D-G-L'!AC26</f>
        <v>0</v>
      </c>
      <c r="AD24" s="6">
        <f t="shared" si="17"/>
        <v>0</v>
      </c>
      <c r="AE24" s="7" t="str">
        <f t="shared" si="2"/>
        <v>Blinde vlek</v>
      </c>
      <c r="AF24" s="6" t="str">
        <f t="shared" si="28"/>
        <v>Blinde vlek</v>
      </c>
      <c r="AG24" s="47">
        <f>SUM(AD22:AD25)</f>
        <v>-5</v>
      </c>
      <c r="AH24" s="6" t="str">
        <f t="shared" si="29"/>
        <v>Blinde vlek</v>
      </c>
      <c r="AI24" s="59" t="s">
        <v>25</v>
      </c>
      <c r="AJ24" s="49" t="str">
        <f t="shared" si="18"/>
        <v>Geel</v>
      </c>
      <c r="AK24" s="103">
        <v>1</v>
      </c>
      <c r="AL24" s="21">
        <f t="shared" si="3"/>
        <v>2</v>
      </c>
      <c r="AM24" s="21">
        <f t="shared" si="4"/>
        <v>2</v>
      </c>
      <c r="AN24" s="21">
        <f t="shared" si="42"/>
        <v>2</v>
      </c>
      <c r="AO24" s="21">
        <f t="shared" si="43"/>
        <v>2</v>
      </c>
      <c r="AP24" s="286"/>
      <c r="AQ24" s="286"/>
      <c r="AR24" s="286"/>
      <c r="AS24" s="289"/>
      <c r="AT24" s="270"/>
      <c r="AU24" s="324"/>
      <c r="AV24" s="304"/>
      <c r="AW24" s="304"/>
    </row>
    <row r="25" spans="1:49" x14ac:dyDescent="0.3">
      <c r="A25" s="59" t="s">
        <v>10</v>
      </c>
      <c r="B25" s="59" t="s">
        <v>15</v>
      </c>
      <c r="C25" s="59" t="s">
        <v>25</v>
      </c>
      <c r="D25" s="4" t="str">
        <f>'Scoreblad A-D-G-L'!D27</f>
        <v>Lier</v>
      </c>
      <c r="E25" s="192">
        <f>'Scoreblad A-D-G-L'!E27</f>
        <v>5</v>
      </c>
      <c r="F25" s="5" t="str">
        <f t="shared" si="12"/>
        <v>A-D-G-L</v>
      </c>
      <c r="G25" s="13" t="str">
        <f t="shared" si="26"/>
        <v>Blinde vlek</v>
      </c>
      <c r="H25" s="13" t="str">
        <f t="shared" si="27"/>
        <v>Blinde vlek</v>
      </c>
      <c r="I25" s="47">
        <f>SUM(J22:J25)</f>
        <v>0</v>
      </c>
      <c r="J25" s="6">
        <f>'Scoreblad A-D-G-L'!J27</f>
        <v>0</v>
      </c>
      <c r="K25" s="6">
        <f>'Scoreblad A-D-G-L'!K27</f>
        <v>0</v>
      </c>
      <c r="L25" s="6">
        <f>'Scoreblad A-D-G-L'!L27</f>
        <v>0</v>
      </c>
      <c r="M25" s="6">
        <f t="shared" si="40"/>
        <v>0</v>
      </c>
      <c r="N25" s="47">
        <f>SUM(O22:O25)</f>
        <v>0</v>
      </c>
      <c r="O25" s="6">
        <f t="shared" si="13"/>
        <v>0</v>
      </c>
      <c r="P25" s="48" t="str">
        <f>IF(SUM(L22:L25)&gt;0,SUM(O22:O25)/SUM(L22:L25), "Blinde vlek")</f>
        <v>Blinde vlek</v>
      </c>
      <c r="Q25" s="7" t="str">
        <f t="shared" si="41"/>
        <v>Blinde vlek</v>
      </c>
      <c r="R25" s="127">
        <f>'Scoreblad A-D-G-L'!R27</f>
        <v>423</v>
      </c>
      <c r="S25" s="127">
        <f>'Scoreblad A-D-G-L'!S27</f>
        <v>0</v>
      </c>
      <c r="T25" s="127">
        <f>'Scoreblad A-D-G-L'!T27</f>
        <v>26150.799999999999</v>
      </c>
      <c r="U25" s="127">
        <f>'Scoreblad A-D-G-L'!U27</f>
        <v>114.76542290035395</v>
      </c>
      <c r="V25" s="7" t="str">
        <f t="shared" si="36"/>
        <v>Blinde vlek</v>
      </c>
      <c r="W25" s="7">
        <f t="shared" si="37"/>
        <v>4.3886008420527846E-3</v>
      </c>
      <c r="X25" s="7" t="str">
        <f t="shared" si="38"/>
        <v>Blinde vlek</v>
      </c>
      <c r="Y25" s="47">
        <f>SUM(Z22:Z25)</f>
        <v>0</v>
      </c>
      <c r="Z25" s="192">
        <f>'Scoreblad A-D-G-L'!Z27</f>
        <v>0</v>
      </c>
      <c r="AA25" s="192">
        <f>'Scoreblad A-D-G-L'!AA27</f>
        <v>0</v>
      </c>
      <c r="AB25" s="192">
        <f>'Scoreblad A-D-G-L'!AB27</f>
        <v>0</v>
      </c>
      <c r="AC25" s="192">
        <f>'Scoreblad A-D-G-L'!AC27</f>
        <v>1</v>
      </c>
      <c r="AD25" s="6">
        <f t="shared" si="17"/>
        <v>-1</v>
      </c>
      <c r="AE25" s="7" t="str">
        <f t="shared" si="2"/>
        <v>Blinde vlek</v>
      </c>
      <c r="AF25" s="6" t="str">
        <f t="shared" si="28"/>
        <v>Blinde vlek</v>
      </c>
      <c r="AG25" s="47">
        <f>SUM(AD22:AD25)</f>
        <v>-5</v>
      </c>
      <c r="AH25" s="6" t="str">
        <f t="shared" si="29"/>
        <v>Blinde vlek</v>
      </c>
      <c r="AI25" s="59" t="s">
        <v>25</v>
      </c>
      <c r="AJ25" s="49" t="str">
        <f t="shared" si="18"/>
        <v>Lier</v>
      </c>
      <c r="AK25" s="103">
        <v>1</v>
      </c>
      <c r="AL25" s="21">
        <f t="shared" si="3"/>
        <v>2</v>
      </c>
      <c r="AM25" s="21">
        <f t="shared" si="4"/>
        <v>2</v>
      </c>
      <c r="AN25" s="21">
        <f t="shared" si="42"/>
        <v>2</v>
      </c>
      <c r="AO25" s="21">
        <f t="shared" si="43"/>
        <v>2</v>
      </c>
      <c r="AP25" s="287"/>
      <c r="AQ25" s="287"/>
      <c r="AR25" s="287"/>
      <c r="AS25" s="290"/>
      <c r="AT25" s="271"/>
      <c r="AU25" s="324"/>
      <c r="AV25" s="304"/>
      <c r="AW25" s="322"/>
    </row>
    <row r="26" spans="1:49" x14ac:dyDescent="0.3">
      <c r="A26" s="11" t="s">
        <v>10</v>
      </c>
      <c r="B26" s="11" t="s">
        <v>16</v>
      </c>
      <c r="C26" s="11" t="s">
        <v>26</v>
      </c>
      <c r="D26" s="4" t="str">
        <f>'Scoreblad A-D-G-L'!D28</f>
        <v>Aarschot</v>
      </c>
      <c r="E26" s="192">
        <f>'Scoreblad A-D-G-L'!E28</f>
        <v>11</v>
      </c>
      <c r="F26" s="5" t="str">
        <f t="shared" si="12"/>
        <v>A-D-G-L</v>
      </c>
      <c r="G26" s="13" t="str">
        <f t="shared" si="26"/>
        <v>B</v>
      </c>
      <c r="H26" s="13" t="str">
        <f t="shared" si="27"/>
        <v>Blinde vlek</v>
      </c>
      <c r="I26" s="47">
        <f>SUM(J26:J29)</f>
        <v>58.066133286699021</v>
      </c>
      <c r="J26" s="6">
        <f>'Scoreblad A-D-G-L'!J28</f>
        <v>0</v>
      </c>
      <c r="K26" s="6">
        <f>'Scoreblad A-D-G-L'!K28</f>
        <v>0</v>
      </c>
      <c r="L26" s="6">
        <f>'Scoreblad A-D-G-L'!L28</f>
        <v>0</v>
      </c>
      <c r="M26" s="6">
        <f t="shared" si="40"/>
        <v>0</v>
      </c>
      <c r="N26" s="47">
        <f>SUM(O26:O29)</f>
        <v>0.51926896858383387</v>
      </c>
      <c r="O26" s="6">
        <f t="shared" si="13"/>
        <v>0</v>
      </c>
      <c r="P26" s="48">
        <f>IF(SUM(L26:L29)&gt;0,SUM(O26:O29)/SUM(L26:L29), "Blinde vlek")</f>
        <v>8.8634531571729451E-3</v>
      </c>
      <c r="Q26" s="7" t="str">
        <f t="shared" si="41"/>
        <v>Blinde vlek</v>
      </c>
      <c r="R26" s="127">
        <f>'Scoreblad A-D-G-L'!R28</f>
        <v>165</v>
      </c>
      <c r="S26" s="127">
        <f>'Scoreblad A-D-G-L'!S28</f>
        <v>0</v>
      </c>
      <c r="T26" s="127">
        <f>'Scoreblad A-D-G-L'!T28</f>
        <v>26150.799999999999</v>
      </c>
      <c r="U26" s="127">
        <f>'Scoreblad A-D-G-L'!U28</f>
        <v>905.18154152830709</v>
      </c>
      <c r="V26" s="7" t="str">
        <f t="shared" si="36"/>
        <v>Blinde vlek</v>
      </c>
      <c r="W26" s="7">
        <f t="shared" si="37"/>
        <v>3.4613913973121552E-2</v>
      </c>
      <c r="X26" s="7" t="str">
        <f t="shared" si="38"/>
        <v>Blinde vlek</v>
      </c>
      <c r="Y26" s="47">
        <f>SUM(Z26:Z29)</f>
        <v>51</v>
      </c>
      <c r="Z26" s="192">
        <f>'Scoreblad A-D-G-L'!Z28</f>
        <v>0</v>
      </c>
      <c r="AA26" s="192">
        <f>'Scoreblad A-D-G-L'!AA28</f>
        <v>0</v>
      </c>
      <c r="AB26" s="192">
        <f>'Scoreblad A-D-G-L'!AB28</f>
        <v>0</v>
      </c>
      <c r="AC26" s="192">
        <f>'Scoreblad A-D-G-L'!AC28</f>
        <v>15</v>
      </c>
      <c r="AD26" s="6">
        <f t="shared" si="17"/>
        <v>-15</v>
      </c>
      <c r="AE26" s="7" t="str">
        <f t="shared" si="2"/>
        <v>Blinde vlek</v>
      </c>
      <c r="AF26" s="6" t="str">
        <f t="shared" si="28"/>
        <v>Blinde vlek</v>
      </c>
      <c r="AG26" s="47">
        <f>SUM(AD26:AD29)</f>
        <v>-76</v>
      </c>
      <c r="AH26" s="6" t="str">
        <f t="shared" si="29"/>
        <v>A</v>
      </c>
      <c r="AI26" s="11" t="s">
        <v>26</v>
      </c>
      <c r="AJ26" s="49" t="str">
        <f t="shared" si="18"/>
        <v>Aarschot</v>
      </c>
      <c r="AK26" s="103">
        <v>1</v>
      </c>
      <c r="AL26" s="21">
        <f t="shared" si="3"/>
        <v>2</v>
      </c>
      <c r="AM26" s="21">
        <f t="shared" si="4"/>
        <v>1</v>
      </c>
      <c r="AN26" s="21">
        <f t="shared" si="42"/>
        <v>2</v>
      </c>
      <c r="AO26" s="21">
        <f t="shared" si="43"/>
        <v>2</v>
      </c>
      <c r="AP26" s="6">
        <f t="shared" ref="AP26:AP33" si="44">O26+AD26</f>
        <v>-15</v>
      </c>
      <c r="AQ26" s="6">
        <f t="shared" ref="AQ26:AQ33" si="45">O26+AD26+AK26</f>
        <v>-14</v>
      </c>
      <c r="AR26" s="6">
        <f t="shared" ref="AR26:AR76" si="46">AA26+AC26</f>
        <v>15</v>
      </c>
      <c r="AS26" s="7">
        <f t="shared" ref="AS26:AS76" si="47">IF(AR26&gt;0,AP26/AR26,"Geen noden")</f>
        <v>-1</v>
      </c>
      <c r="AT26" s="50">
        <f t="shared" ref="AT26:AT73" si="48">IF(AP26&gt;0,0,IF(AP26&lt;-AK26,AK26,-AP26))</f>
        <v>1</v>
      </c>
      <c r="AU26" s="51">
        <f t="shared" ref="AU26:AU33" si="49">AT26*SUM(AL26:AO26)</f>
        <v>7</v>
      </c>
      <c r="AV26" s="51">
        <f t="shared" ref="AV26:AV28" si="50">IF(AT26&gt;0,AU26/AK26,0)</f>
        <v>7</v>
      </c>
      <c r="AW26" s="51" t="str">
        <f t="shared" ref="AW26:AW38" si="51">IF(AV26&gt;=$AZ$3,$AZ$2,IF(AV26&gt;=$BA$3,$BA$2,IF(AV26&gt;=$BB$3,$BB$2,$BC$2)))</f>
        <v>A</v>
      </c>
    </row>
    <row r="27" spans="1:49" x14ac:dyDescent="0.3">
      <c r="A27" s="11" t="s">
        <v>10</v>
      </c>
      <c r="B27" s="11" t="s">
        <v>16</v>
      </c>
      <c r="C27" s="11" t="s">
        <v>26</v>
      </c>
      <c r="D27" s="4" t="str">
        <f>'Scoreblad A-D-G-L'!D29</f>
        <v>Diest</v>
      </c>
      <c r="E27" s="192">
        <f>'Scoreblad A-D-G-L'!E29</f>
        <v>14</v>
      </c>
      <c r="F27" s="5" t="str">
        <f t="shared" si="12"/>
        <v>A-D-G-L</v>
      </c>
      <c r="G27" s="13" t="str">
        <f t="shared" si="26"/>
        <v>B</v>
      </c>
      <c r="H27" s="13" t="str">
        <f t="shared" si="27"/>
        <v>Blinde vlek</v>
      </c>
      <c r="I27" s="47">
        <f>SUM(J26:J29)</f>
        <v>58.066133286699021</v>
      </c>
      <c r="J27" s="6">
        <f>'Scoreblad A-D-G-L'!J29</f>
        <v>0</v>
      </c>
      <c r="K27" s="6">
        <f>'Scoreblad A-D-G-L'!K29</f>
        <v>0</v>
      </c>
      <c r="L27" s="6">
        <f>'Scoreblad A-D-G-L'!L29</f>
        <v>0</v>
      </c>
      <c r="M27" s="6">
        <f t="shared" si="40"/>
        <v>0</v>
      </c>
      <c r="N27" s="47">
        <f>SUM(O26:O29)</f>
        <v>0.51926896858383387</v>
      </c>
      <c r="O27" s="6">
        <f t="shared" si="13"/>
        <v>0</v>
      </c>
      <c r="P27" s="48">
        <f>IF(SUM(L26:L29)&gt;0,SUM(O26:O29)/SUM(L26:L29), "Blinde vlek")</f>
        <v>8.8634531571729451E-3</v>
      </c>
      <c r="Q27" s="7" t="str">
        <f t="shared" si="41"/>
        <v>Blinde vlek</v>
      </c>
      <c r="R27" s="127">
        <f>'Scoreblad A-D-G-L'!R29</f>
        <v>137.69999999999999</v>
      </c>
      <c r="S27" s="127">
        <f>'Scoreblad A-D-G-L'!S29</f>
        <v>0</v>
      </c>
      <c r="T27" s="127">
        <f>'Scoreblad A-D-G-L'!T29</f>
        <v>26150.799999999999</v>
      </c>
      <c r="U27" s="127">
        <f>'Scoreblad A-D-G-L'!U29</f>
        <v>905.18154152830709</v>
      </c>
      <c r="V27" s="7" t="str">
        <f t="shared" si="36"/>
        <v>Blinde vlek</v>
      </c>
      <c r="W27" s="7">
        <f t="shared" si="37"/>
        <v>3.4613913973121552E-2</v>
      </c>
      <c r="X27" s="7" t="str">
        <f t="shared" si="38"/>
        <v>Blinde vlek</v>
      </c>
      <c r="Y27" s="47">
        <f>SUM(Z26:Z29)</f>
        <v>51</v>
      </c>
      <c r="Z27" s="192">
        <f>'Scoreblad A-D-G-L'!Z29</f>
        <v>0</v>
      </c>
      <c r="AA27" s="192">
        <f>'Scoreblad A-D-G-L'!AA29</f>
        <v>0</v>
      </c>
      <c r="AB27" s="192">
        <f>'Scoreblad A-D-G-L'!AB29</f>
        <v>0</v>
      </c>
      <c r="AC27" s="192">
        <f>'Scoreblad A-D-G-L'!AC29</f>
        <v>11</v>
      </c>
      <c r="AD27" s="6">
        <f t="shared" si="17"/>
        <v>-11</v>
      </c>
      <c r="AE27" s="7" t="str">
        <f t="shared" si="2"/>
        <v>Blinde vlek</v>
      </c>
      <c r="AF27" s="6" t="str">
        <f t="shared" si="28"/>
        <v>Blinde vlek</v>
      </c>
      <c r="AG27" s="47">
        <f>SUM(AD26:AD29)</f>
        <v>-76</v>
      </c>
      <c r="AH27" s="6" t="str">
        <f t="shared" si="29"/>
        <v>A</v>
      </c>
      <c r="AI27" s="11" t="s">
        <v>26</v>
      </c>
      <c r="AJ27" s="49" t="str">
        <f t="shared" si="18"/>
        <v>Diest</v>
      </c>
      <c r="AK27" s="103">
        <v>1</v>
      </c>
      <c r="AL27" s="21">
        <f t="shared" si="3"/>
        <v>2</v>
      </c>
      <c r="AM27" s="21">
        <f t="shared" si="4"/>
        <v>1</v>
      </c>
      <c r="AN27" s="21">
        <f t="shared" si="42"/>
        <v>2</v>
      </c>
      <c r="AO27" s="21">
        <f t="shared" si="43"/>
        <v>2</v>
      </c>
      <c r="AP27" s="6">
        <f t="shared" si="44"/>
        <v>-11</v>
      </c>
      <c r="AQ27" s="6">
        <f t="shared" si="45"/>
        <v>-10</v>
      </c>
      <c r="AR27" s="6">
        <f t="shared" si="46"/>
        <v>11</v>
      </c>
      <c r="AS27" s="7">
        <f t="shared" si="47"/>
        <v>-1</v>
      </c>
      <c r="AT27" s="50">
        <f t="shared" si="48"/>
        <v>1</v>
      </c>
      <c r="AU27" s="51">
        <f t="shared" si="49"/>
        <v>7</v>
      </c>
      <c r="AV27" s="51">
        <f t="shared" si="50"/>
        <v>7</v>
      </c>
      <c r="AW27" s="51" t="str">
        <f t="shared" si="51"/>
        <v>A</v>
      </c>
    </row>
    <row r="28" spans="1:49" x14ac:dyDescent="0.3">
      <c r="A28" s="11" t="s">
        <v>10</v>
      </c>
      <c r="B28" s="11" t="s">
        <v>16</v>
      </c>
      <c r="C28" s="11" t="s">
        <v>26</v>
      </c>
      <c r="D28" s="4" t="str">
        <f>'Scoreblad A-D-G-L'!D30</f>
        <v>Geel</v>
      </c>
      <c r="E28" s="192">
        <f>'Scoreblad A-D-G-L'!E30</f>
        <v>3</v>
      </c>
      <c r="F28" s="5" t="str">
        <f t="shared" si="12"/>
        <v>A-D-G-L</v>
      </c>
      <c r="G28" s="13" t="str">
        <f t="shared" si="26"/>
        <v>B</v>
      </c>
      <c r="H28" s="13" t="str">
        <f t="shared" si="27"/>
        <v>C</v>
      </c>
      <c r="I28" s="47">
        <f>SUM(J26:J29)</f>
        <v>58.066133286699021</v>
      </c>
      <c r="J28" s="6">
        <f>'Scoreblad A-D-G-L'!J30</f>
        <v>33.700374531835209</v>
      </c>
      <c r="K28" s="6">
        <f>'Scoreblad A-D-G-L'!K30</f>
        <v>55.809248554913289</v>
      </c>
      <c r="L28" s="6">
        <f>'Scoreblad A-D-G-L'!L30</f>
        <v>47.437861271676297</v>
      </c>
      <c r="M28" s="6">
        <f t="shared" si="40"/>
        <v>22.10887402307808</v>
      </c>
      <c r="N28" s="47">
        <f>SUM(O26:O29)</f>
        <v>0.51926896858383387</v>
      </c>
      <c r="O28" s="6">
        <f t="shared" si="13"/>
        <v>13.737486739841088</v>
      </c>
      <c r="P28" s="48">
        <f>IF(SUM(L26:L29)&gt;0,SUM(O26:O29)/SUM(L26:L29), "Blinde vlek")</f>
        <v>8.8634531571729451E-3</v>
      </c>
      <c r="Q28" s="7">
        <f>IF(L28&gt;0,(L28-J28)/L28,"Blinde vlek")</f>
        <v>0.28958908288817237</v>
      </c>
      <c r="R28" s="127">
        <f>'Scoreblad A-D-G-L'!R30</f>
        <v>413</v>
      </c>
      <c r="S28" s="127">
        <f>'Scoreblad A-D-G-L'!S30</f>
        <v>55.809248554913289</v>
      </c>
      <c r="T28" s="127">
        <f>'Scoreblad A-D-G-L'!T30</f>
        <v>26150.799999999999</v>
      </c>
      <c r="U28" s="127">
        <f>'Scoreblad A-D-G-L'!U30</f>
        <v>905.18154152830709</v>
      </c>
      <c r="V28" s="7">
        <f t="shared" si="36"/>
        <v>0.13513135243320409</v>
      </c>
      <c r="W28" s="7">
        <f t="shared" si="37"/>
        <v>3.4613913973121552E-2</v>
      </c>
      <c r="X28" s="7" t="str">
        <f t="shared" si="38"/>
        <v>C</v>
      </c>
      <c r="Y28" s="47">
        <f>SUM(Z26:Z29)</f>
        <v>51</v>
      </c>
      <c r="Z28" s="192">
        <f>'Scoreblad A-D-G-L'!Z30</f>
        <v>29</v>
      </c>
      <c r="AA28" s="192">
        <f>'Scoreblad A-D-G-L'!AA30</f>
        <v>15</v>
      </c>
      <c r="AB28" s="192">
        <f>'Scoreblad A-D-G-L'!AB30</f>
        <v>14</v>
      </c>
      <c r="AC28" s="192">
        <f>'Scoreblad A-D-G-L'!AC30</f>
        <v>45</v>
      </c>
      <c r="AD28" s="6">
        <f t="shared" si="17"/>
        <v>-31</v>
      </c>
      <c r="AE28" s="7">
        <f t="shared" si="2"/>
        <v>-1.0689655172413792</v>
      </c>
      <c r="AF28" s="6" t="str">
        <f t="shared" si="28"/>
        <v>A</v>
      </c>
      <c r="AG28" s="47">
        <f>SUM(AD26:AD29)</f>
        <v>-76</v>
      </c>
      <c r="AH28" s="6" t="str">
        <f t="shared" si="29"/>
        <v>A</v>
      </c>
      <c r="AI28" s="11" t="s">
        <v>26</v>
      </c>
      <c r="AJ28" s="49" t="str">
        <f t="shared" si="18"/>
        <v>Geel</v>
      </c>
      <c r="AK28" s="103">
        <v>1</v>
      </c>
      <c r="AL28" s="21">
        <f t="shared" si="3"/>
        <v>0</v>
      </c>
      <c r="AM28" s="21">
        <f t="shared" si="4"/>
        <v>1</v>
      </c>
      <c r="AN28" s="21">
        <f t="shared" si="42"/>
        <v>2</v>
      </c>
      <c r="AO28" s="21">
        <f t="shared" si="43"/>
        <v>2</v>
      </c>
      <c r="AP28" s="6">
        <f t="shared" si="44"/>
        <v>-17.262513260158912</v>
      </c>
      <c r="AQ28" s="6">
        <f t="shared" si="45"/>
        <v>-16.262513260158912</v>
      </c>
      <c r="AR28" s="6">
        <f t="shared" si="46"/>
        <v>60</v>
      </c>
      <c r="AS28" s="7">
        <f t="shared" si="47"/>
        <v>-0.28770855433598186</v>
      </c>
      <c r="AT28" s="50">
        <f t="shared" si="48"/>
        <v>1</v>
      </c>
      <c r="AU28" s="51">
        <f t="shared" si="49"/>
        <v>5</v>
      </c>
      <c r="AV28" s="51">
        <f t="shared" si="50"/>
        <v>5</v>
      </c>
      <c r="AW28" s="51" t="str">
        <f t="shared" si="51"/>
        <v>B</v>
      </c>
    </row>
    <row r="29" spans="1:49" x14ac:dyDescent="0.3">
      <c r="A29" s="11" t="s">
        <v>10</v>
      </c>
      <c r="B29" s="11" t="s">
        <v>16</v>
      </c>
      <c r="C29" s="11" t="s">
        <v>26</v>
      </c>
      <c r="D29" s="4" t="str">
        <f>'Scoreblad A-D-G-L'!D31</f>
        <v>Lier</v>
      </c>
      <c r="E29" s="192">
        <f>'Scoreblad A-D-G-L'!E31</f>
        <v>5</v>
      </c>
      <c r="F29" s="5" t="str">
        <f t="shared" si="12"/>
        <v>A-D-G-L</v>
      </c>
      <c r="G29" s="13" t="str">
        <f t="shared" si="26"/>
        <v>B</v>
      </c>
      <c r="H29" s="13" t="str">
        <f t="shared" si="27"/>
        <v>A</v>
      </c>
      <c r="I29" s="47">
        <f>SUM(J26:J29)</f>
        <v>58.066133286699021</v>
      </c>
      <c r="J29" s="6">
        <f>'Scoreblad A-D-G-L'!J31</f>
        <v>24.365758754863812</v>
      </c>
      <c r="K29" s="6">
        <f>'Scoreblad A-D-G-L'!K31</f>
        <v>13.114754098360656</v>
      </c>
      <c r="L29" s="6">
        <f>'Scoreblad A-D-G-L'!L31</f>
        <v>11.147540983606557</v>
      </c>
      <c r="M29" s="6">
        <f t="shared" si="40"/>
        <v>-11.251004656503156</v>
      </c>
      <c r="N29" s="47">
        <f>SUM(O26:O29)</f>
        <v>0.51926896858383387</v>
      </c>
      <c r="O29" s="6">
        <f t="shared" si="13"/>
        <v>-13.218217771257255</v>
      </c>
      <c r="P29" s="48">
        <f>IF(SUM(L26:L29)&gt;0,SUM(O26:O29)/SUM(L26:L29), "Blinde vlek")</f>
        <v>8.8634531571729451E-3</v>
      </c>
      <c r="Q29" s="7">
        <f t="shared" ref="Q29:Q79" si="52">IF(L29&gt;0,(L29-J29)/L29,"Blinde vlek")</f>
        <v>-1.1857518883039595</v>
      </c>
      <c r="R29" s="127">
        <f>'Scoreblad A-D-G-L'!R31</f>
        <v>423</v>
      </c>
      <c r="S29" s="127">
        <f>'Scoreblad A-D-G-L'!S31</f>
        <v>13.114754098360656</v>
      </c>
      <c r="T29" s="127">
        <f>'Scoreblad A-D-G-L'!T31</f>
        <v>26150.799999999999</v>
      </c>
      <c r="U29" s="127">
        <f>'Scoreblad A-D-G-L'!U31</f>
        <v>905.18154152830709</v>
      </c>
      <c r="V29" s="7">
        <f t="shared" si="36"/>
        <v>3.1004146804635122E-2</v>
      </c>
      <c r="W29" s="7">
        <f t="shared" si="37"/>
        <v>3.4613913973121552E-2</v>
      </c>
      <c r="X29" s="7" t="str">
        <f t="shared" si="38"/>
        <v>B</v>
      </c>
      <c r="Y29" s="47">
        <f>SUM(Z26:Z29)</f>
        <v>51</v>
      </c>
      <c r="Z29" s="192">
        <f>'Scoreblad A-D-G-L'!Z31</f>
        <v>22</v>
      </c>
      <c r="AA29" s="192">
        <f>'Scoreblad A-D-G-L'!AA31</f>
        <v>6</v>
      </c>
      <c r="AB29" s="192">
        <f>'Scoreblad A-D-G-L'!AB31</f>
        <v>16</v>
      </c>
      <c r="AC29" s="192">
        <f>'Scoreblad A-D-G-L'!AC31</f>
        <v>35</v>
      </c>
      <c r="AD29" s="6">
        <f t="shared" ref="AD29:AD79" si="53">AB29-AC29</f>
        <v>-19</v>
      </c>
      <c r="AE29" s="7">
        <f t="shared" ref="AE29:AE79" si="54">IF(AA29=0,"Blinde vlek",AD29/Z29)</f>
        <v>-0.86363636363636365</v>
      </c>
      <c r="AF29" s="6" t="str">
        <f t="shared" si="28"/>
        <v>A</v>
      </c>
      <c r="AG29" s="47">
        <f>SUM(AD26:AD29)</f>
        <v>-76</v>
      </c>
      <c r="AH29" s="6" t="str">
        <f t="shared" si="29"/>
        <v>A</v>
      </c>
      <c r="AI29" s="11" t="s">
        <v>26</v>
      </c>
      <c r="AJ29" s="49" t="str">
        <f t="shared" si="18"/>
        <v>Lier</v>
      </c>
      <c r="AK29" s="103">
        <v>1</v>
      </c>
      <c r="AL29" s="21">
        <f t="shared" si="3"/>
        <v>2</v>
      </c>
      <c r="AM29" s="21">
        <f t="shared" si="4"/>
        <v>1</v>
      </c>
      <c r="AN29" s="21">
        <f t="shared" ref="AN29:AN79" si="55">IF(AF29= "A",2,IF(AF29 = "Blinde vlek",2,IF(AF29 = "B",1,0)))</f>
        <v>2</v>
      </c>
      <c r="AO29" s="21">
        <f t="shared" ref="AO29:AO79" si="56">IF(AH29= "A",2,IF(AH29 = "Blinde vlek",2,IF(AH29 = "B",1,0)))</f>
        <v>2</v>
      </c>
      <c r="AP29" s="6">
        <f t="shared" si="44"/>
        <v>-32.218217771257258</v>
      </c>
      <c r="AQ29" s="6">
        <f t="shared" si="45"/>
        <v>-31.218217771257258</v>
      </c>
      <c r="AR29" s="6">
        <f t="shared" si="46"/>
        <v>41</v>
      </c>
      <c r="AS29" s="7">
        <f t="shared" si="47"/>
        <v>-0.78581018954285997</v>
      </c>
      <c r="AT29" s="50">
        <f t="shared" si="48"/>
        <v>1</v>
      </c>
      <c r="AU29" s="51">
        <f t="shared" si="49"/>
        <v>7</v>
      </c>
      <c r="AV29" s="51">
        <f t="shared" ref="AV29:AV79" si="57">IF(AT29&gt;0,AU29/AK29,0)</f>
        <v>7</v>
      </c>
      <c r="AW29" s="51" t="str">
        <f t="shared" si="51"/>
        <v>A</v>
      </c>
    </row>
    <row r="30" spans="1:49" x14ac:dyDescent="0.3">
      <c r="A30" s="60" t="s">
        <v>17</v>
      </c>
      <c r="B30" s="60" t="s">
        <v>11</v>
      </c>
      <c r="C30" s="60" t="s">
        <v>27</v>
      </c>
      <c r="D30" s="4" t="str">
        <f>'Scoreblad A-D-G-L'!D32</f>
        <v>Aarschot</v>
      </c>
      <c r="E30" s="192">
        <f>'Scoreblad A-D-G-L'!E32</f>
        <v>11</v>
      </c>
      <c r="F30" s="5" t="str">
        <f t="shared" si="12"/>
        <v>A-D-G-L</v>
      </c>
      <c r="G30" s="13" t="str">
        <f t="shared" si="26"/>
        <v>B</v>
      </c>
      <c r="H30" s="13" t="str">
        <f t="shared" si="27"/>
        <v>Blinde vlek</v>
      </c>
      <c r="I30" s="47">
        <f>SUM(J30:J33)</f>
        <v>74.073600606246089</v>
      </c>
      <c r="J30" s="6">
        <f>'Scoreblad A-D-G-L'!J32</f>
        <v>0</v>
      </c>
      <c r="K30" s="6">
        <f>'Scoreblad A-D-G-L'!K32</f>
        <v>0</v>
      </c>
      <c r="L30" s="6">
        <f>'Scoreblad A-D-G-L'!L32</f>
        <v>0</v>
      </c>
      <c r="M30" s="6">
        <f t="shared" si="40"/>
        <v>0</v>
      </c>
      <c r="N30" s="47">
        <f>SUM(O30:O33)</f>
        <v>-4.711466026496673</v>
      </c>
      <c r="O30" s="6">
        <f t="shared" si="13"/>
        <v>0</v>
      </c>
      <c r="P30" s="48">
        <f>IF(SUM(L30:L33)&gt;0,SUM(O30:O33)/SUM(L30:L33), "Blinde vlek")</f>
        <v>-6.7925620441793705E-2</v>
      </c>
      <c r="Q30" s="7" t="str">
        <f t="shared" si="52"/>
        <v>Blinde vlek</v>
      </c>
      <c r="R30" s="127">
        <f>'Scoreblad A-D-G-L'!R32</f>
        <v>165</v>
      </c>
      <c r="S30" s="127">
        <f>'Scoreblad A-D-G-L'!S32</f>
        <v>0</v>
      </c>
      <c r="T30" s="127">
        <f>'Scoreblad A-D-G-L'!T32</f>
        <v>26150.799999999999</v>
      </c>
      <c r="U30" s="127">
        <f>'Scoreblad A-D-G-L'!U32</f>
        <v>2480.8366546223519</v>
      </c>
      <c r="V30" s="7" t="str">
        <f>IF(S30&gt;0,S30/R30,"Blinde vlek")</f>
        <v>Blinde vlek</v>
      </c>
      <c r="W30" s="7">
        <f>IF(U30&gt;0,U30/T30,"Blinde vlek")</f>
        <v>9.486656831234043E-2</v>
      </c>
      <c r="X30" s="7" t="str">
        <f t="shared" si="38"/>
        <v>Blinde vlek</v>
      </c>
      <c r="Y30" s="47">
        <f>SUM(Z30:Z33)</f>
        <v>61</v>
      </c>
      <c r="Z30" s="192">
        <f>'Scoreblad A-D-G-L'!Z32</f>
        <v>0</v>
      </c>
      <c r="AA30" s="192">
        <f>'Scoreblad A-D-G-L'!AA32</f>
        <v>0</v>
      </c>
      <c r="AB30" s="192">
        <f>'Scoreblad A-D-G-L'!AB32</f>
        <v>0</v>
      </c>
      <c r="AC30" s="192">
        <f>'Scoreblad A-D-G-L'!AC32</f>
        <v>19</v>
      </c>
      <c r="AD30" s="6">
        <f t="shared" si="53"/>
        <v>-19</v>
      </c>
      <c r="AE30" s="7" t="str">
        <f t="shared" si="54"/>
        <v>Blinde vlek</v>
      </c>
      <c r="AF30" s="6" t="str">
        <f t="shared" si="28"/>
        <v>Blinde vlek</v>
      </c>
      <c r="AG30" s="47">
        <f>SUM(AD30:AD33)</f>
        <v>-55</v>
      </c>
      <c r="AH30" s="6" t="str">
        <f t="shared" si="29"/>
        <v>A</v>
      </c>
      <c r="AI30" s="60" t="s">
        <v>27</v>
      </c>
      <c r="AJ30" s="49" t="str">
        <f t="shared" si="18"/>
        <v>Aarschot</v>
      </c>
      <c r="AK30" s="103">
        <v>1</v>
      </c>
      <c r="AL30" s="21">
        <f t="shared" si="3"/>
        <v>2</v>
      </c>
      <c r="AM30" s="21">
        <f t="shared" si="4"/>
        <v>1</v>
      </c>
      <c r="AN30" s="21">
        <f t="shared" si="55"/>
        <v>2</v>
      </c>
      <c r="AO30" s="21">
        <f t="shared" si="56"/>
        <v>2</v>
      </c>
      <c r="AP30" s="6">
        <f t="shared" si="44"/>
        <v>-19</v>
      </c>
      <c r="AQ30" s="6">
        <f t="shared" si="45"/>
        <v>-18</v>
      </c>
      <c r="AR30" s="6">
        <f t="shared" si="46"/>
        <v>19</v>
      </c>
      <c r="AS30" s="7">
        <f t="shared" si="47"/>
        <v>-1</v>
      </c>
      <c r="AT30" s="50">
        <f t="shared" si="48"/>
        <v>1</v>
      </c>
      <c r="AU30" s="51">
        <f t="shared" si="49"/>
        <v>7</v>
      </c>
      <c r="AV30" s="51">
        <f t="shared" si="57"/>
        <v>7</v>
      </c>
      <c r="AW30" s="51" t="str">
        <f t="shared" si="51"/>
        <v>A</v>
      </c>
    </row>
    <row r="31" spans="1:49" x14ac:dyDescent="0.3">
      <c r="A31" s="60" t="s">
        <v>17</v>
      </c>
      <c r="B31" s="60" t="s">
        <v>11</v>
      </c>
      <c r="C31" s="60" t="s">
        <v>27</v>
      </c>
      <c r="D31" s="4" t="str">
        <f>'Scoreblad A-D-G-L'!D33</f>
        <v>Diest</v>
      </c>
      <c r="E31" s="192">
        <f>'Scoreblad A-D-G-L'!E33</f>
        <v>14</v>
      </c>
      <c r="F31" s="5" t="str">
        <f t="shared" si="12"/>
        <v>A-D-G-L</v>
      </c>
      <c r="G31" s="13" t="str">
        <f t="shared" si="26"/>
        <v>B</v>
      </c>
      <c r="H31" s="13" t="str">
        <f t="shared" si="27"/>
        <v>Blinde vlek</v>
      </c>
      <c r="I31" s="47">
        <f>SUM(J30:J33)</f>
        <v>74.073600606246089</v>
      </c>
      <c r="J31" s="6">
        <f>'Scoreblad A-D-G-L'!J33</f>
        <v>0</v>
      </c>
      <c r="K31" s="6">
        <f>'Scoreblad A-D-G-L'!K33</f>
        <v>0</v>
      </c>
      <c r="L31" s="6">
        <f>'Scoreblad A-D-G-L'!L33</f>
        <v>0</v>
      </c>
      <c r="M31" s="6">
        <f t="shared" si="40"/>
        <v>0</v>
      </c>
      <c r="N31" s="47">
        <f>SUM(O30:O33)</f>
        <v>-4.711466026496673</v>
      </c>
      <c r="O31" s="6">
        <f t="shared" si="13"/>
        <v>0</v>
      </c>
      <c r="P31" s="48">
        <f>IF(SUM(L30:L33)&gt;0,SUM(O30:O33)/SUM(L30:L33), "Blinde vlek")</f>
        <v>-6.7925620441793705E-2</v>
      </c>
      <c r="Q31" s="7" t="str">
        <f t="shared" si="52"/>
        <v>Blinde vlek</v>
      </c>
      <c r="R31" s="127">
        <f>'Scoreblad A-D-G-L'!R33</f>
        <v>137.69999999999999</v>
      </c>
      <c r="S31" s="127">
        <f>'Scoreblad A-D-G-L'!S33</f>
        <v>0</v>
      </c>
      <c r="T31" s="127">
        <f>'Scoreblad A-D-G-L'!T33</f>
        <v>26150.799999999999</v>
      </c>
      <c r="U31" s="127">
        <f>'Scoreblad A-D-G-L'!U33</f>
        <v>2480.8366546223519</v>
      </c>
      <c r="V31" s="7" t="str">
        <f t="shared" si="36"/>
        <v>Blinde vlek</v>
      </c>
      <c r="W31" s="7">
        <f t="shared" si="37"/>
        <v>9.486656831234043E-2</v>
      </c>
      <c r="X31" s="7" t="str">
        <f t="shared" si="38"/>
        <v>Blinde vlek</v>
      </c>
      <c r="Y31" s="47">
        <f>SUM(Z30:Z33)</f>
        <v>61</v>
      </c>
      <c r="Z31" s="192">
        <f>'Scoreblad A-D-G-L'!Z33</f>
        <v>0</v>
      </c>
      <c r="AA31" s="192">
        <f>'Scoreblad A-D-G-L'!AA33</f>
        <v>0</v>
      </c>
      <c r="AB31" s="192">
        <f>'Scoreblad A-D-G-L'!AB33</f>
        <v>0</v>
      </c>
      <c r="AC31" s="192">
        <f>'Scoreblad A-D-G-L'!AC33</f>
        <v>35</v>
      </c>
      <c r="AD31" s="6">
        <f t="shared" si="53"/>
        <v>-35</v>
      </c>
      <c r="AE31" s="7" t="str">
        <f t="shared" si="54"/>
        <v>Blinde vlek</v>
      </c>
      <c r="AF31" s="6" t="str">
        <f t="shared" si="28"/>
        <v>Blinde vlek</v>
      </c>
      <c r="AG31" s="47">
        <f>SUM(AD30:AD33)</f>
        <v>-55</v>
      </c>
      <c r="AH31" s="6" t="str">
        <f t="shared" si="29"/>
        <v>A</v>
      </c>
      <c r="AI31" s="60" t="s">
        <v>27</v>
      </c>
      <c r="AJ31" s="49" t="str">
        <f t="shared" si="18"/>
        <v>Diest</v>
      </c>
      <c r="AK31" s="103">
        <v>1</v>
      </c>
      <c r="AL31" s="21">
        <f t="shared" si="3"/>
        <v>2</v>
      </c>
      <c r="AM31" s="21">
        <f t="shared" si="4"/>
        <v>1</v>
      </c>
      <c r="AN31" s="21">
        <f t="shared" si="55"/>
        <v>2</v>
      </c>
      <c r="AO31" s="21">
        <f t="shared" si="56"/>
        <v>2</v>
      </c>
      <c r="AP31" s="6">
        <f t="shared" si="44"/>
        <v>-35</v>
      </c>
      <c r="AQ31" s="6">
        <f t="shared" si="45"/>
        <v>-34</v>
      </c>
      <c r="AR31" s="6">
        <f t="shared" si="46"/>
        <v>35</v>
      </c>
      <c r="AS31" s="7">
        <f t="shared" si="47"/>
        <v>-1</v>
      </c>
      <c r="AT31" s="50">
        <f t="shared" si="48"/>
        <v>1</v>
      </c>
      <c r="AU31" s="51">
        <f t="shared" si="49"/>
        <v>7</v>
      </c>
      <c r="AV31" s="51">
        <f t="shared" si="57"/>
        <v>7</v>
      </c>
      <c r="AW31" s="51" t="str">
        <f t="shared" si="51"/>
        <v>A</v>
      </c>
    </row>
    <row r="32" spans="1:49" x14ac:dyDescent="0.3">
      <c r="A32" s="60" t="s">
        <v>17</v>
      </c>
      <c r="B32" s="60" t="s">
        <v>11</v>
      </c>
      <c r="C32" s="60" t="s">
        <v>27</v>
      </c>
      <c r="D32" s="4" t="str">
        <f>'Scoreblad A-D-G-L'!D34</f>
        <v>Geel</v>
      </c>
      <c r="E32" s="192">
        <f>'Scoreblad A-D-G-L'!E34</f>
        <v>3</v>
      </c>
      <c r="F32" s="5" t="str">
        <f t="shared" si="12"/>
        <v>A-D-G-L</v>
      </c>
      <c r="G32" s="13" t="str">
        <f t="shared" si="26"/>
        <v>B</v>
      </c>
      <c r="H32" s="13" t="str">
        <f t="shared" si="27"/>
        <v>A</v>
      </c>
      <c r="I32" s="47">
        <f>SUM(J30:J33)</f>
        <v>74.073600606246089</v>
      </c>
      <c r="J32" s="6">
        <f>'Scoreblad A-D-G-L'!J34</f>
        <v>30.828464419475658</v>
      </c>
      <c r="K32" s="6">
        <f>'Scoreblad A-D-G-L'!K34</f>
        <v>25.80346820809249</v>
      </c>
      <c r="L32" s="6">
        <f>'Scoreblad A-D-G-L'!L34</f>
        <v>21.932947976878616</v>
      </c>
      <c r="M32" s="6">
        <f t="shared" si="40"/>
        <v>-5.0249962113831685</v>
      </c>
      <c r="N32" s="47">
        <f>SUM(O30:O33)</f>
        <v>-4.711466026496673</v>
      </c>
      <c r="O32" s="6">
        <f t="shared" si="13"/>
        <v>-8.8955164425970423</v>
      </c>
      <c r="P32" s="48">
        <f>IF(SUM(L30:L33)&gt;0,SUM(O30:O33)/SUM(L30:L33), "Blinde vlek")</f>
        <v>-6.7925620441793705E-2</v>
      </c>
      <c r="Q32" s="7">
        <f t="shared" si="52"/>
        <v>-0.40557778425292224</v>
      </c>
      <c r="R32" s="127">
        <f>'Scoreblad A-D-G-L'!R34</f>
        <v>413</v>
      </c>
      <c r="S32" s="127">
        <f>'Scoreblad A-D-G-L'!S34</f>
        <v>25.80346820809249</v>
      </c>
      <c r="T32" s="127">
        <f>'Scoreblad A-D-G-L'!T34</f>
        <v>26150.799999999999</v>
      </c>
      <c r="U32" s="127">
        <f>'Scoreblad A-D-G-L'!U34</f>
        <v>2480.8366546223519</v>
      </c>
      <c r="V32" s="7">
        <f t="shared" si="36"/>
        <v>6.2478131254461236E-2</v>
      </c>
      <c r="W32" s="7">
        <f t="shared" si="37"/>
        <v>9.486656831234043E-2</v>
      </c>
      <c r="X32" s="7" t="str">
        <f t="shared" si="38"/>
        <v>B</v>
      </c>
      <c r="Y32" s="47">
        <f>SUM(Z30:Z33)</f>
        <v>61</v>
      </c>
      <c r="Z32" s="192">
        <f>'Scoreblad A-D-G-L'!Z34</f>
        <v>25</v>
      </c>
      <c r="AA32" s="192">
        <f>'Scoreblad A-D-G-L'!AA34</f>
        <v>11</v>
      </c>
      <c r="AB32" s="192">
        <f>'Scoreblad A-D-G-L'!AB34</f>
        <v>14</v>
      </c>
      <c r="AC32" s="192">
        <f>'Scoreblad A-D-G-L'!AC34</f>
        <v>27</v>
      </c>
      <c r="AD32" s="6">
        <f t="shared" si="53"/>
        <v>-13</v>
      </c>
      <c r="AE32" s="7">
        <f t="shared" si="54"/>
        <v>-0.52</v>
      </c>
      <c r="AF32" s="6" t="str">
        <f t="shared" si="28"/>
        <v>A</v>
      </c>
      <c r="AG32" s="47">
        <f>SUM(AD30:AD33)</f>
        <v>-55</v>
      </c>
      <c r="AH32" s="6" t="str">
        <f t="shared" si="29"/>
        <v>A</v>
      </c>
      <c r="AI32" s="60" t="s">
        <v>27</v>
      </c>
      <c r="AJ32" s="49" t="str">
        <f t="shared" si="18"/>
        <v>Geel</v>
      </c>
      <c r="AK32" s="103">
        <v>1</v>
      </c>
      <c r="AL32" s="21">
        <f t="shared" ref="AL32:AL56" si="58">IF(H32= "A",2,IF(H32 = "Blinde vlek",2,IF(H32 = "B",1,0)))</f>
        <v>2</v>
      </c>
      <c r="AM32" s="21">
        <f t="shared" ref="AM32:AM56" si="59">IF(G32= "A",2,IF(G32 = "Blinde vlek",2,IF(G32 = "B",1,0)))</f>
        <v>1</v>
      </c>
      <c r="AN32" s="21">
        <f t="shared" si="55"/>
        <v>2</v>
      </c>
      <c r="AO32" s="21">
        <f t="shared" si="56"/>
        <v>2</v>
      </c>
      <c r="AP32" s="6">
        <f t="shared" si="44"/>
        <v>-21.895516442597042</v>
      </c>
      <c r="AQ32" s="6">
        <f t="shared" si="45"/>
        <v>-20.895516442597042</v>
      </c>
      <c r="AR32" s="6">
        <f t="shared" si="46"/>
        <v>38</v>
      </c>
      <c r="AS32" s="7">
        <f t="shared" si="47"/>
        <v>-0.57619780112097485</v>
      </c>
      <c r="AT32" s="50">
        <f t="shared" si="48"/>
        <v>1</v>
      </c>
      <c r="AU32" s="51">
        <f t="shared" si="49"/>
        <v>7</v>
      </c>
      <c r="AV32" s="51">
        <f t="shared" si="57"/>
        <v>7</v>
      </c>
      <c r="AW32" s="51" t="str">
        <f t="shared" si="51"/>
        <v>A</v>
      </c>
    </row>
    <row r="33" spans="1:49" x14ac:dyDescent="0.3">
      <c r="A33" s="60" t="s">
        <v>17</v>
      </c>
      <c r="B33" s="60" t="s">
        <v>11</v>
      </c>
      <c r="C33" s="60" t="s">
        <v>27</v>
      </c>
      <c r="D33" s="4" t="str">
        <f>'Scoreblad A-D-G-L'!D35</f>
        <v>Lier</v>
      </c>
      <c r="E33" s="192">
        <f>'Scoreblad A-D-G-L'!E35</f>
        <v>5</v>
      </c>
      <c r="F33" s="5" t="str">
        <f t="shared" si="12"/>
        <v>A-D-G-L</v>
      </c>
      <c r="G33" s="13" t="str">
        <f t="shared" si="26"/>
        <v>B</v>
      </c>
      <c r="H33" s="13" t="str">
        <f t="shared" si="27"/>
        <v>B</v>
      </c>
      <c r="I33" s="47">
        <f>SUM(J30:J33)</f>
        <v>74.073600606246089</v>
      </c>
      <c r="J33" s="6">
        <f>'Scoreblad A-D-G-L'!J35</f>
        <v>43.245136186770438</v>
      </c>
      <c r="K33" s="6">
        <f>'Scoreblad A-D-G-L'!K35</f>
        <v>55.799043062200951</v>
      </c>
      <c r="L33" s="6">
        <f>'Scoreblad A-D-G-L'!L35</f>
        <v>47.429186602870807</v>
      </c>
      <c r="M33" s="6">
        <f t="shared" si="40"/>
        <v>12.553906875430513</v>
      </c>
      <c r="N33" s="47">
        <f>SUM(O30:O33)</f>
        <v>-4.711466026496673</v>
      </c>
      <c r="O33" s="6">
        <f t="shared" si="13"/>
        <v>4.1840504161003693</v>
      </c>
      <c r="P33" s="48">
        <f>IF(SUM(L30:L33)&gt;0,SUM(O30:O33)/SUM(L30:L33), "Blinde vlek")</f>
        <v>-6.7925620441793705E-2</v>
      </c>
      <c r="Q33" s="7">
        <f t="shared" si="52"/>
        <v>8.821678624037621E-2</v>
      </c>
      <c r="R33" s="127">
        <f>'Scoreblad A-D-G-L'!R35</f>
        <v>423</v>
      </c>
      <c r="S33" s="127">
        <f>'Scoreblad A-D-G-L'!S35</f>
        <v>55.799043062200951</v>
      </c>
      <c r="T33" s="127">
        <f>'Scoreblad A-D-G-L'!T35</f>
        <v>26150.799999999999</v>
      </c>
      <c r="U33" s="127">
        <f>'Scoreblad A-D-G-L'!U35</f>
        <v>2480.8366546223519</v>
      </c>
      <c r="V33" s="7">
        <f t="shared" si="36"/>
        <v>0.13191263135272094</v>
      </c>
      <c r="W33" s="7">
        <f t="shared" si="37"/>
        <v>9.486656831234043E-2</v>
      </c>
      <c r="X33" s="7" t="str">
        <f t="shared" si="38"/>
        <v>B</v>
      </c>
      <c r="Y33" s="47">
        <f>SUM(Z30:Z33)</f>
        <v>61</v>
      </c>
      <c r="Z33" s="192">
        <f>'Scoreblad A-D-G-L'!Z35</f>
        <v>36</v>
      </c>
      <c r="AA33" s="192">
        <f>'Scoreblad A-D-G-L'!AA35</f>
        <v>17</v>
      </c>
      <c r="AB33" s="192">
        <f>'Scoreblad A-D-G-L'!AB35</f>
        <v>19</v>
      </c>
      <c r="AC33" s="192">
        <f>'Scoreblad A-D-G-L'!AC35</f>
        <v>7</v>
      </c>
      <c r="AD33" s="6">
        <f t="shared" si="53"/>
        <v>12</v>
      </c>
      <c r="AE33" s="7">
        <f t="shared" si="54"/>
        <v>0.33333333333333331</v>
      </c>
      <c r="AF33" s="6" t="str">
        <f t="shared" si="28"/>
        <v>C</v>
      </c>
      <c r="AG33" s="47">
        <f>SUM(AD30:AD33)</f>
        <v>-55</v>
      </c>
      <c r="AH33" s="6" t="str">
        <f t="shared" si="29"/>
        <v>A</v>
      </c>
      <c r="AI33" s="60" t="s">
        <v>27</v>
      </c>
      <c r="AJ33" s="49" t="str">
        <f t="shared" si="18"/>
        <v>Lier</v>
      </c>
      <c r="AK33" s="103">
        <v>1</v>
      </c>
      <c r="AL33" s="21">
        <f t="shared" si="58"/>
        <v>1</v>
      </c>
      <c r="AM33" s="21">
        <f t="shared" si="59"/>
        <v>1</v>
      </c>
      <c r="AN33" s="21">
        <f t="shared" si="55"/>
        <v>0</v>
      </c>
      <c r="AO33" s="21">
        <f t="shared" si="56"/>
        <v>2</v>
      </c>
      <c r="AP33" s="6">
        <f t="shared" si="44"/>
        <v>16.184050416100369</v>
      </c>
      <c r="AQ33" s="6">
        <f t="shared" si="45"/>
        <v>17.184050416100369</v>
      </c>
      <c r="AR33" s="6">
        <f t="shared" si="46"/>
        <v>24</v>
      </c>
      <c r="AS33" s="7">
        <f t="shared" si="47"/>
        <v>0.67433543400418205</v>
      </c>
      <c r="AT33" s="50">
        <f t="shared" si="48"/>
        <v>0</v>
      </c>
      <c r="AU33" s="51">
        <f t="shared" si="49"/>
        <v>0</v>
      </c>
      <c r="AV33" s="51">
        <f t="shared" si="57"/>
        <v>0</v>
      </c>
      <c r="AW33" s="51" t="str">
        <f t="shared" si="51"/>
        <v>D</v>
      </c>
    </row>
    <row r="34" spans="1:49" x14ac:dyDescent="0.3">
      <c r="A34" s="11" t="s">
        <v>17</v>
      </c>
      <c r="B34" s="11" t="s">
        <v>12</v>
      </c>
      <c r="C34" s="11" t="s">
        <v>28</v>
      </c>
      <c r="D34" s="4" t="str">
        <f>'Scoreblad A-D-G-L'!D36</f>
        <v>Aarschot</v>
      </c>
      <c r="E34" s="192">
        <f>'Scoreblad A-D-G-L'!E36</f>
        <v>11</v>
      </c>
      <c r="F34" s="5" t="str">
        <f t="shared" si="12"/>
        <v>A-D-G-L</v>
      </c>
      <c r="G34" s="13" t="str">
        <f t="shared" si="26"/>
        <v>A</v>
      </c>
      <c r="H34" s="13" t="str">
        <f t="shared" si="27"/>
        <v>Blinde vlek</v>
      </c>
      <c r="I34" s="47">
        <f>SUM(J34:J37)</f>
        <v>7.591439688715953</v>
      </c>
      <c r="J34" s="6">
        <f>'Scoreblad A-D-G-L'!J36</f>
        <v>0</v>
      </c>
      <c r="K34" s="6">
        <f>'Scoreblad A-D-G-L'!K36</f>
        <v>0</v>
      </c>
      <c r="L34" s="6">
        <f>'Scoreblad A-D-G-L'!L36</f>
        <v>0</v>
      </c>
      <c r="M34" s="6">
        <f t="shared" si="40"/>
        <v>0</v>
      </c>
      <c r="N34" s="47">
        <f>SUM(O34:O37)</f>
        <v>-3.7196693537877246</v>
      </c>
      <c r="O34" s="6">
        <f t="shared" si="13"/>
        <v>0</v>
      </c>
      <c r="P34" s="48">
        <f>IF(SUM(L34:L37)&gt;0,SUM(O34:O37)/SUM(L34:L37), "Blinde vlek")</f>
        <v>-0.96071539167280606</v>
      </c>
      <c r="Q34" s="7" t="str">
        <f t="shared" si="52"/>
        <v>Blinde vlek</v>
      </c>
      <c r="R34" s="127">
        <f>'Scoreblad A-D-G-L'!R36</f>
        <v>165</v>
      </c>
      <c r="S34" s="127">
        <f>'Scoreblad A-D-G-L'!S36</f>
        <v>0</v>
      </c>
      <c r="T34" s="127">
        <f>'Scoreblad A-D-G-L'!T36</f>
        <v>26150.799999999999</v>
      </c>
      <c r="U34" s="127">
        <f>'Scoreblad A-D-G-L'!U36</f>
        <v>184.43253604003627</v>
      </c>
      <c r="V34" s="7" t="str">
        <f t="shared" si="36"/>
        <v>Blinde vlek</v>
      </c>
      <c r="W34" s="7">
        <f t="shared" si="37"/>
        <v>7.0526536870778823E-3</v>
      </c>
      <c r="X34" s="7" t="str">
        <f t="shared" si="38"/>
        <v>Blinde vlek</v>
      </c>
      <c r="Y34" s="47">
        <f>SUM(Z34:Z37)</f>
        <v>7</v>
      </c>
      <c r="Z34" s="192">
        <f>'Scoreblad A-D-G-L'!Z36</f>
        <v>0</v>
      </c>
      <c r="AA34" s="192">
        <f>'Scoreblad A-D-G-L'!AA36</f>
        <v>0</v>
      </c>
      <c r="AB34" s="192">
        <f>'Scoreblad A-D-G-L'!AB36</f>
        <v>0</v>
      </c>
      <c r="AC34" s="192">
        <f>'Scoreblad A-D-G-L'!AC36</f>
        <v>0</v>
      </c>
      <c r="AD34" s="6">
        <f t="shared" si="53"/>
        <v>0</v>
      </c>
      <c r="AE34" s="7" t="str">
        <f t="shared" si="54"/>
        <v>Blinde vlek</v>
      </c>
      <c r="AF34" s="6" t="str">
        <f t="shared" si="28"/>
        <v>Blinde vlek</v>
      </c>
      <c r="AG34" s="47">
        <f>SUM(AD34:AD37)</f>
        <v>-4</v>
      </c>
      <c r="AH34" s="6" t="str">
        <f t="shared" si="29"/>
        <v>A</v>
      </c>
      <c r="AI34" s="11" t="s">
        <v>28</v>
      </c>
      <c r="AJ34" s="49" t="str">
        <f t="shared" si="18"/>
        <v>Aarschot</v>
      </c>
      <c r="AK34" s="103">
        <v>1</v>
      </c>
      <c r="AL34" s="21">
        <f t="shared" si="58"/>
        <v>2</v>
      </c>
      <c r="AM34" s="21">
        <f t="shared" si="59"/>
        <v>2</v>
      </c>
      <c r="AN34" s="21">
        <f t="shared" si="55"/>
        <v>2</v>
      </c>
      <c r="AO34" s="21">
        <f t="shared" si="56"/>
        <v>2</v>
      </c>
      <c r="AP34" s="299">
        <f>N34+AG34</f>
        <v>-7.7196693537877241</v>
      </c>
      <c r="AQ34" s="299">
        <f>SUM(AK34:AK37)+AP34</f>
        <v>-3.7196693537877241</v>
      </c>
      <c r="AR34" s="299">
        <f>SUM(AA34:AA37,AC34:AC37)</f>
        <v>11</v>
      </c>
      <c r="AS34" s="297">
        <f>IF(AR34&gt;0,AP34/AR34,"Geen noden")</f>
        <v>-0.70178812307161131</v>
      </c>
      <c r="AT34" s="299">
        <f>SUM(AK34:AK37)</f>
        <v>4</v>
      </c>
      <c r="AU34" s="301">
        <f>AT34*$AZ$8*(AM34+AO34)</f>
        <v>32</v>
      </c>
      <c r="AV34" s="303">
        <f>IF(AT34&gt;0,AU34/SUM(AK34:AK37),0)</f>
        <v>8</v>
      </c>
      <c r="AW34" s="303" t="str">
        <f t="shared" si="51"/>
        <v>A</v>
      </c>
    </row>
    <row r="35" spans="1:49" x14ac:dyDescent="0.3">
      <c r="A35" s="11" t="s">
        <v>17</v>
      </c>
      <c r="B35" s="11" t="s">
        <v>12</v>
      </c>
      <c r="C35" s="11" t="s">
        <v>28</v>
      </c>
      <c r="D35" s="197" t="str">
        <f>'Scoreblad A-D-G-L'!D37</f>
        <v>Diest</v>
      </c>
      <c r="E35" s="192">
        <f>'Scoreblad A-D-G-L'!E37</f>
        <v>14</v>
      </c>
      <c r="F35" s="5" t="str">
        <f t="shared" si="12"/>
        <v>A-D-G-L</v>
      </c>
      <c r="G35" s="13" t="str">
        <f t="shared" si="26"/>
        <v>A</v>
      </c>
      <c r="H35" s="13" t="str">
        <f t="shared" si="27"/>
        <v>Blinde vlek</v>
      </c>
      <c r="I35" s="47">
        <f>SUM(J34:J37)</f>
        <v>7.591439688715953</v>
      </c>
      <c r="J35" s="6">
        <f>'Scoreblad A-D-G-L'!J37</f>
        <v>0</v>
      </c>
      <c r="K35" s="200">
        <f>'Scoreblad A-D-G-L'!K37</f>
        <v>0</v>
      </c>
      <c r="L35" s="200">
        <f>'Scoreblad A-D-G-L'!L37</f>
        <v>0</v>
      </c>
      <c r="M35" s="6">
        <f t="shared" si="40"/>
        <v>0</v>
      </c>
      <c r="N35" s="47">
        <f>SUM(O34:O37)</f>
        <v>-3.7196693537877246</v>
      </c>
      <c r="O35" s="6">
        <f t="shared" si="13"/>
        <v>0</v>
      </c>
      <c r="P35" s="48">
        <f>IF(SUM(L34:L37)&gt;0,SUM(O34:O37)/SUM(L34:L37), "Blinde vlek")</f>
        <v>-0.96071539167280606</v>
      </c>
      <c r="Q35" s="7" t="str">
        <f t="shared" si="52"/>
        <v>Blinde vlek</v>
      </c>
      <c r="R35" s="127">
        <f>'Scoreblad A-D-G-L'!R37</f>
        <v>137.69999999999999</v>
      </c>
      <c r="S35" s="127">
        <f>'Scoreblad A-D-G-L'!S37</f>
        <v>0</v>
      </c>
      <c r="T35" s="127">
        <f>'Scoreblad A-D-G-L'!T37</f>
        <v>26150.799999999999</v>
      </c>
      <c r="U35" s="127">
        <f>'Scoreblad A-D-G-L'!U37</f>
        <v>184.43253604003627</v>
      </c>
      <c r="V35" s="7" t="str">
        <f t="shared" si="36"/>
        <v>Blinde vlek</v>
      </c>
      <c r="W35" s="7">
        <f t="shared" si="37"/>
        <v>7.0526536870778823E-3</v>
      </c>
      <c r="X35" s="7" t="str">
        <f t="shared" si="38"/>
        <v>Blinde vlek</v>
      </c>
      <c r="Y35" s="47">
        <f>SUM(Z34:Z37)</f>
        <v>7</v>
      </c>
      <c r="Z35" s="192">
        <f>'Scoreblad A-D-G-L'!Z37</f>
        <v>0</v>
      </c>
      <c r="AA35" s="192">
        <f>'Scoreblad A-D-G-L'!AA37</f>
        <v>0</v>
      </c>
      <c r="AB35" s="192">
        <f>'Scoreblad A-D-G-L'!AB37</f>
        <v>0</v>
      </c>
      <c r="AC35" s="192">
        <f>'Scoreblad A-D-G-L'!AC37</f>
        <v>3</v>
      </c>
      <c r="AD35" s="6">
        <f t="shared" si="53"/>
        <v>-3</v>
      </c>
      <c r="AE35" s="7" t="str">
        <f t="shared" si="54"/>
        <v>Blinde vlek</v>
      </c>
      <c r="AF35" s="6" t="str">
        <f t="shared" si="28"/>
        <v>Blinde vlek</v>
      </c>
      <c r="AG35" s="47">
        <f>SUM(AD34:AD37)</f>
        <v>-4</v>
      </c>
      <c r="AH35" s="6" t="str">
        <f t="shared" si="29"/>
        <v>A</v>
      </c>
      <c r="AI35" s="11" t="s">
        <v>28</v>
      </c>
      <c r="AJ35" s="49" t="str">
        <f t="shared" si="18"/>
        <v>Diest</v>
      </c>
      <c r="AK35" s="103">
        <v>1</v>
      </c>
      <c r="AL35" s="21">
        <f t="shared" si="58"/>
        <v>2</v>
      </c>
      <c r="AM35" s="21">
        <f t="shared" si="59"/>
        <v>2</v>
      </c>
      <c r="AN35" s="21">
        <f t="shared" si="55"/>
        <v>2</v>
      </c>
      <c r="AO35" s="21">
        <f t="shared" si="56"/>
        <v>2</v>
      </c>
      <c r="AP35" s="300"/>
      <c r="AQ35" s="300"/>
      <c r="AR35" s="300"/>
      <c r="AS35" s="298"/>
      <c r="AT35" s="300"/>
      <c r="AU35" s="302"/>
      <c r="AV35" s="304"/>
      <c r="AW35" s="304"/>
    </row>
    <row r="36" spans="1:49" x14ac:dyDescent="0.3">
      <c r="A36" s="11" t="s">
        <v>17</v>
      </c>
      <c r="B36" s="11" t="s">
        <v>12</v>
      </c>
      <c r="C36" s="11" t="s">
        <v>28</v>
      </c>
      <c r="D36" s="197" t="str">
        <f>'Scoreblad A-D-G-L'!D38</f>
        <v>Geel</v>
      </c>
      <c r="E36" s="192">
        <f>'Scoreblad A-D-G-L'!E38</f>
        <v>3</v>
      </c>
      <c r="F36" s="5" t="str">
        <f t="shared" si="12"/>
        <v>A-D-G-L</v>
      </c>
      <c r="G36" s="13" t="str">
        <f t="shared" si="26"/>
        <v>A</v>
      </c>
      <c r="H36" s="13" t="str">
        <f t="shared" si="27"/>
        <v>Blinde vlek</v>
      </c>
      <c r="I36" s="47">
        <f>SUM(J34:J37)</f>
        <v>7.591439688715953</v>
      </c>
      <c r="J36" s="6">
        <f>'Scoreblad A-D-G-L'!J38</f>
        <v>0</v>
      </c>
      <c r="K36" s="200">
        <f>'Scoreblad A-D-G-L'!K38</f>
        <v>0</v>
      </c>
      <c r="L36" s="200">
        <f>'Scoreblad A-D-G-L'!L38</f>
        <v>0</v>
      </c>
      <c r="M36" s="6">
        <f t="shared" si="40"/>
        <v>0</v>
      </c>
      <c r="N36" s="47">
        <f>SUM(O34:O37)</f>
        <v>-3.7196693537877246</v>
      </c>
      <c r="O36" s="6">
        <f t="shared" si="13"/>
        <v>0</v>
      </c>
      <c r="P36" s="48">
        <f>IF(SUM(L34:L37)&gt;0,SUM(O34:O37)/SUM(L34:L37), "Blinde vlek")</f>
        <v>-0.96071539167280606</v>
      </c>
      <c r="Q36" s="7" t="str">
        <f t="shared" si="52"/>
        <v>Blinde vlek</v>
      </c>
      <c r="R36" s="127">
        <f>'Scoreblad A-D-G-L'!R38</f>
        <v>413</v>
      </c>
      <c r="S36" s="127">
        <f>'Scoreblad A-D-G-L'!S38</f>
        <v>0</v>
      </c>
      <c r="T36" s="127">
        <f>'Scoreblad A-D-G-L'!T38</f>
        <v>26150.799999999999</v>
      </c>
      <c r="U36" s="127">
        <f>'Scoreblad A-D-G-L'!U38</f>
        <v>184.43253604003627</v>
      </c>
      <c r="V36" s="7" t="str">
        <f t="shared" si="36"/>
        <v>Blinde vlek</v>
      </c>
      <c r="W36" s="7">
        <f t="shared" si="37"/>
        <v>7.0526536870778823E-3</v>
      </c>
      <c r="X36" s="7" t="str">
        <f t="shared" si="38"/>
        <v>Blinde vlek</v>
      </c>
      <c r="Y36" s="47">
        <f>SUM(Z34:Z37)</f>
        <v>7</v>
      </c>
      <c r="Z36" s="192">
        <f>'Scoreblad A-D-G-L'!Z38</f>
        <v>0</v>
      </c>
      <c r="AA36" s="192">
        <f>'Scoreblad A-D-G-L'!AA38</f>
        <v>0</v>
      </c>
      <c r="AB36" s="192">
        <f>'Scoreblad A-D-G-L'!AB38</f>
        <v>0</v>
      </c>
      <c r="AC36" s="192">
        <f>'Scoreblad A-D-G-L'!AC38</f>
        <v>7</v>
      </c>
      <c r="AD36" s="6">
        <f t="shared" si="53"/>
        <v>-7</v>
      </c>
      <c r="AE36" s="7" t="str">
        <f t="shared" si="54"/>
        <v>Blinde vlek</v>
      </c>
      <c r="AF36" s="6" t="str">
        <f t="shared" si="28"/>
        <v>Blinde vlek</v>
      </c>
      <c r="AG36" s="47">
        <f>SUM(AD34:AD37)</f>
        <v>-4</v>
      </c>
      <c r="AH36" s="6" t="str">
        <f t="shared" si="29"/>
        <v>A</v>
      </c>
      <c r="AI36" s="11" t="s">
        <v>28</v>
      </c>
      <c r="AJ36" s="49" t="str">
        <f t="shared" si="18"/>
        <v>Geel</v>
      </c>
      <c r="AK36" s="103">
        <v>1</v>
      </c>
      <c r="AL36" s="21">
        <f t="shared" si="58"/>
        <v>2</v>
      </c>
      <c r="AM36" s="21">
        <f t="shared" si="59"/>
        <v>2</v>
      </c>
      <c r="AN36" s="21">
        <f t="shared" si="55"/>
        <v>2</v>
      </c>
      <c r="AO36" s="21">
        <f t="shared" si="56"/>
        <v>2</v>
      </c>
      <c r="AP36" s="300"/>
      <c r="AQ36" s="300"/>
      <c r="AR36" s="300"/>
      <c r="AS36" s="298"/>
      <c r="AT36" s="300"/>
      <c r="AU36" s="302"/>
      <c r="AV36" s="304"/>
      <c r="AW36" s="304"/>
    </row>
    <row r="37" spans="1:49" x14ac:dyDescent="0.3">
      <c r="A37" s="11" t="s">
        <v>17</v>
      </c>
      <c r="B37" s="11" t="s">
        <v>12</v>
      </c>
      <c r="C37" s="11" t="s">
        <v>28</v>
      </c>
      <c r="D37" s="4" t="str">
        <f>'Scoreblad A-D-G-L'!D39</f>
        <v>Lier</v>
      </c>
      <c r="E37" s="192">
        <f>'Scoreblad A-D-G-L'!E39</f>
        <v>5</v>
      </c>
      <c r="F37" s="5" t="str">
        <f t="shared" si="12"/>
        <v>A-D-G-L</v>
      </c>
      <c r="G37" s="13" t="str">
        <f t="shared" si="26"/>
        <v>A</v>
      </c>
      <c r="H37" s="13" t="str">
        <f t="shared" si="27"/>
        <v>A</v>
      </c>
      <c r="I37" s="47">
        <f>SUM(J34:J37)</f>
        <v>7.591439688715953</v>
      </c>
      <c r="J37" s="6">
        <f>'Scoreblad A-D-G-L'!J39</f>
        <v>7.591439688715953</v>
      </c>
      <c r="K37" s="200">
        <f>'Scoreblad A-D-G-L'!K39</f>
        <v>4.555023923444975</v>
      </c>
      <c r="L37" s="200">
        <f>'Scoreblad A-D-G-L'!L39</f>
        <v>3.8717703349282284</v>
      </c>
      <c r="M37" s="6">
        <f t="shared" si="40"/>
        <v>-3.036415765270978</v>
      </c>
      <c r="N37" s="47">
        <f>SUM(O34:O37)</f>
        <v>-3.7196693537877246</v>
      </c>
      <c r="O37" s="6">
        <f t="shared" si="13"/>
        <v>-3.7196693537877246</v>
      </c>
      <c r="P37" s="48">
        <f>IF(SUM(L34:L37)&gt;0,SUM(O34:O37)/SUM(L34:L37), "Blinde vlek")</f>
        <v>-0.96071539167280606</v>
      </c>
      <c r="Q37" s="7">
        <f t="shared" si="52"/>
        <v>-0.96071539167280606</v>
      </c>
      <c r="R37" s="127">
        <f>'Scoreblad A-D-G-L'!R39</f>
        <v>423</v>
      </c>
      <c r="S37" s="127">
        <f>'Scoreblad A-D-G-L'!S39</f>
        <v>4.555023923444975</v>
      </c>
      <c r="T37" s="127">
        <f>'Scoreblad A-D-G-L'!T39</f>
        <v>26150.799999999999</v>
      </c>
      <c r="U37" s="127">
        <f>'Scoreblad A-D-G-L'!U39</f>
        <v>184.43253604003627</v>
      </c>
      <c r="V37" s="7">
        <f t="shared" si="36"/>
        <v>1.076837806960987E-2</v>
      </c>
      <c r="W37" s="7">
        <f t="shared" si="37"/>
        <v>7.0526536870778823E-3</v>
      </c>
      <c r="X37" s="7" t="str">
        <f t="shared" si="38"/>
        <v>B</v>
      </c>
      <c r="Y37" s="47">
        <f>SUM(Z34:Z37)</f>
        <v>7</v>
      </c>
      <c r="Z37" s="192">
        <f>'Scoreblad A-D-G-L'!Z39</f>
        <v>7</v>
      </c>
      <c r="AA37" s="192">
        <f>'Scoreblad A-D-G-L'!AA39</f>
        <v>1</v>
      </c>
      <c r="AB37" s="192">
        <f>'Scoreblad A-D-G-L'!AB39</f>
        <v>6</v>
      </c>
      <c r="AC37" s="192">
        <f>'Scoreblad A-D-G-L'!AC39</f>
        <v>0</v>
      </c>
      <c r="AD37" s="6">
        <f t="shared" si="53"/>
        <v>6</v>
      </c>
      <c r="AE37" s="7">
        <f t="shared" si="54"/>
        <v>0.8571428571428571</v>
      </c>
      <c r="AF37" s="6" t="str">
        <f t="shared" si="28"/>
        <v>C</v>
      </c>
      <c r="AG37" s="47">
        <f>SUM(AD34:AD37)</f>
        <v>-4</v>
      </c>
      <c r="AH37" s="6" t="str">
        <f t="shared" si="29"/>
        <v>A</v>
      </c>
      <c r="AI37" s="11" t="s">
        <v>28</v>
      </c>
      <c r="AJ37" s="49" t="str">
        <f t="shared" si="18"/>
        <v>Lier</v>
      </c>
      <c r="AK37" s="103">
        <v>1</v>
      </c>
      <c r="AL37" s="21">
        <f t="shared" si="58"/>
        <v>2</v>
      </c>
      <c r="AM37" s="21">
        <f t="shared" si="59"/>
        <v>2</v>
      </c>
      <c r="AN37" s="21">
        <f t="shared" si="55"/>
        <v>0</v>
      </c>
      <c r="AO37" s="21">
        <f t="shared" si="56"/>
        <v>2</v>
      </c>
      <c r="AP37" s="305"/>
      <c r="AQ37" s="300"/>
      <c r="AR37" s="300"/>
      <c r="AS37" s="298"/>
      <c r="AT37" s="300"/>
      <c r="AU37" s="302"/>
      <c r="AV37" s="304"/>
      <c r="AW37" s="322"/>
    </row>
    <row r="38" spans="1:49" x14ac:dyDescent="0.3">
      <c r="A38" s="57" t="s">
        <v>17</v>
      </c>
      <c r="B38" s="57" t="s">
        <v>13</v>
      </c>
      <c r="C38" s="57" t="s">
        <v>29</v>
      </c>
      <c r="D38" s="4" t="str">
        <f>'Scoreblad A-D-G-L'!D40</f>
        <v>Aarschot</v>
      </c>
      <c r="E38" s="192">
        <f>'Scoreblad A-D-G-L'!E40</f>
        <v>11</v>
      </c>
      <c r="F38" s="5" t="str">
        <f t="shared" si="12"/>
        <v>A-D-G-L</v>
      </c>
      <c r="G38" s="13" t="str">
        <f t="shared" si="26"/>
        <v>Blinde vlek</v>
      </c>
      <c r="H38" s="13" t="str">
        <f t="shared" si="27"/>
        <v>Blinde vlek</v>
      </c>
      <c r="I38" s="47">
        <f>SUM(J38:J41)</f>
        <v>0</v>
      </c>
      <c r="J38" s="6">
        <f>'Scoreblad A-D-G-L'!J40</f>
        <v>0</v>
      </c>
      <c r="K38" s="6">
        <f>'Scoreblad A-D-G-L'!K40</f>
        <v>0</v>
      </c>
      <c r="L38" s="6">
        <f>'Scoreblad A-D-G-L'!L40</f>
        <v>0</v>
      </c>
      <c r="M38" s="6">
        <f t="shared" si="40"/>
        <v>0</v>
      </c>
      <c r="N38" s="47">
        <f>SUM(O38:O41)</f>
        <v>0</v>
      </c>
      <c r="O38" s="6">
        <f t="shared" si="13"/>
        <v>0</v>
      </c>
      <c r="P38" s="48" t="str">
        <f>IF(SUM(L38:L41)&gt;0,SUM(O38:O41)/SUM(L38:L41), "Blinde vlek")</f>
        <v>Blinde vlek</v>
      </c>
      <c r="Q38" s="7" t="str">
        <f t="shared" si="52"/>
        <v>Blinde vlek</v>
      </c>
      <c r="R38" s="127">
        <f>'Scoreblad A-D-G-L'!R40</f>
        <v>165</v>
      </c>
      <c r="S38" s="127">
        <f>'Scoreblad A-D-G-L'!S40</f>
        <v>0</v>
      </c>
      <c r="T38" s="127">
        <f>'Scoreblad A-D-G-L'!T40</f>
        <v>26150.799999999999</v>
      </c>
      <c r="U38" s="127">
        <f>'Scoreblad A-D-G-L'!U40</f>
        <v>189.76498596200634</v>
      </c>
      <c r="V38" s="7" t="str">
        <f t="shared" si="36"/>
        <v>Blinde vlek</v>
      </c>
      <c r="W38" s="7">
        <f t="shared" si="37"/>
        <v>7.2565652279091399E-3</v>
      </c>
      <c r="X38" s="7" t="str">
        <f t="shared" si="38"/>
        <v>Blinde vlek</v>
      </c>
      <c r="Y38" s="47">
        <f>SUM(Z38:Z41)</f>
        <v>0</v>
      </c>
      <c r="Z38" s="192">
        <f>'Scoreblad A-D-G-L'!Z40</f>
        <v>0</v>
      </c>
      <c r="AA38" s="192">
        <f>'Scoreblad A-D-G-L'!AA40</f>
        <v>0</v>
      </c>
      <c r="AB38" s="192">
        <f>'Scoreblad A-D-G-L'!AB40</f>
        <v>0</v>
      </c>
      <c r="AC38" s="192">
        <f>'Scoreblad A-D-G-L'!AC40</f>
        <v>1</v>
      </c>
      <c r="AD38" s="6">
        <f t="shared" si="53"/>
        <v>-1</v>
      </c>
      <c r="AE38" s="7" t="str">
        <f t="shared" si="54"/>
        <v>Blinde vlek</v>
      </c>
      <c r="AF38" s="6" t="str">
        <f t="shared" si="28"/>
        <v>Blinde vlek</v>
      </c>
      <c r="AG38" s="47">
        <f>SUM(AD38:AD41)</f>
        <v>-2</v>
      </c>
      <c r="AH38" s="6" t="str">
        <f t="shared" si="29"/>
        <v>Blinde vlek</v>
      </c>
      <c r="AI38" s="57" t="s">
        <v>29</v>
      </c>
      <c r="AJ38" s="49" t="str">
        <f t="shared" si="18"/>
        <v>Aarschot</v>
      </c>
      <c r="AK38" s="103">
        <v>1</v>
      </c>
      <c r="AL38" s="21">
        <f t="shared" si="58"/>
        <v>2</v>
      </c>
      <c r="AM38" s="21">
        <f t="shared" si="59"/>
        <v>2</v>
      </c>
      <c r="AN38" s="21">
        <f t="shared" si="55"/>
        <v>2</v>
      </c>
      <c r="AO38" s="21">
        <f t="shared" si="56"/>
        <v>2</v>
      </c>
      <c r="AP38" s="280">
        <f>N38+AG38</f>
        <v>-2</v>
      </c>
      <c r="AQ38" s="280">
        <f>SUM(AK38:AK41)+AP38</f>
        <v>2</v>
      </c>
      <c r="AR38" s="280">
        <f>SUM(AA38:AA41,AC38:AC41)</f>
        <v>2</v>
      </c>
      <c r="AS38" s="283">
        <f>IF(AR38&gt;0,AP38/AR38,"Geen noden")</f>
        <v>-1</v>
      </c>
      <c r="AT38" s="280">
        <f>SUM(AK38:AK41)</f>
        <v>4</v>
      </c>
      <c r="AU38" s="301">
        <f>AT38*$AZ$8*(AM38+AO38)</f>
        <v>32</v>
      </c>
      <c r="AV38" s="303">
        <f>IF(AT38&gt;0,AU38/SUM(AK38:AK41),0)</f>
        <v>8</v>
      </c>
      <c r="AW38" s="303" t="str">
        <f t="shared" si="51"/>
        <v>A</v>
      </c>
    </row>
    <row r="39" spans="1:49" x14ac:dyDescent="0.3">
      <c r="A39" s="57" t="s">
        <v>17</v>
      </c>
      <c r="B39" s="57" t="s">
        <v>13</v>
      </c>
      <c r="C39" s="57" t="s">
        <v>29</v>
      </c>
      <c r="D39" s="4" t="str">
        <f>'Scoreblad A-D-G-L'!D41</f>
        <v>Diest</v>
      </c>
      <c r="E39" s="192">
        <f>'Scoreblad A-D-G-L'!E41</f>
        <v>14</v>
      </c>
      <c r="F39" s="5" t="str">
        <f t="shared" si="12"/>
        <v>A-D-G-L</v>
      </c>
      <c r="G39" s="13" t="str">
        <f t="shared" si="26"/>
        <v>Blinde vlek</v>
      </c>
      <c r="H39" s="13" t="str">
        <f t="shared" si="27"/>
        <v>Blinde vlek</v>
      </c>
      <c r="I39" s="47">
        <f>SUM(J38:J41)</f>
        <v>0</v>
      </c>
      <c r="J39" s="6">
        <f>'Scoreblad A-D-G-L'!J41</f>
        <v>0</v>
      </c>
      <c r="K39" s="6">
        <f>'Scoreblad A-D-G-L'!K41</f>
        <v>0</v>
      </c>
      <c r="L39" s="6">
        <f>'Scoreblad A-D-G-L'!L41</f>
        <v>0</v>
      </c>
      <c r="M39" s="6">
        <f t="shared" si="40"/>
        <v>0</v>
      </c>
      <c r="N39" s="47">
        <f>SUM(O38:O41)</f>
        <v>0</v>
      </c>
      <c r="O39" s="6">
        <f t="shared" si="13"/>
        <v>0</v>
      </c>
      <c r="P39" s="48" t="str">
        <f>IF(SUM(L38:L41)&gt;0,SUM(O38:O41)/SUM(L38:L41), "Blinde vlek")</f>
        <v>Blinde vlek</v>
      </c>
      <c r="Q39" s="7" t="str">
        <f t="shared" si="52"/>
        <v>Blinde vlek</v>
      </c>
      <c r="R39" s="127">
        <f>'Scoreblad A-D-G-L'!R41</f>
        <v>137.69999999999999</v>
      </c>
      <c r="S39" s="127">
        <f>'Scoreblad A-D-G-L'!S41</f>
        <v>0</v>
      </c>
      <c r="T39" s="127">
        <f>'Scoreblad A-D-G-L'!T41</f>
        <v>26150.799999999999</v>
      </c>
      <c r="U39" s="127">
        <f>'Scoreblad A-D-G-L'!U41</f>
        <v>189.76498596200634</v>
      </c>
      <c r="V39" s="7" t="str">
        <f t="shared" si="36"/>
        <v>Blinde vlek</v>
      </c>
      <c r="W39" s="7">
        <f t="shared" si="37"/>
        <v>7.2565652279091399E-3</v>
      </c>
      <c r="X39" s="7" t="str">
        <f t="shared" si="38"/>
        <v>Blinde vlek</v>
      </c>
      <c r="Y39" s="47">
        <f>SUM(Z38:Z41)</f>
        <v>0</v>
      </c>
      <c r="Z39" s="192">
        <f>'Scoreblad A-D-G-L'!Z41</f>
        <v>0</v>
      </c>
      <c r="AA39" s="192">
        <f>'Scoreblad A-D-G-L'!AA41</f>
        <v>0</v>
      </c>
      <c r="AB39" s="192">
        <f>'Scoreblad A-D-G-L'!AB41</f>
        <v>0</v>
      </c>
      <c r="AC39" s="192">
        <f>'Scoreblad A-D-G-L'!AC41</f>
        <v>1</v>
      </c>
      <c r="AD39" s="6">
        <f t="shared" si="53"/>
        <v>-1</v>
      </c>
      <c r="AE39" s="7" t="str">
        <f t="shared" si="54"/>
        <v>Blinde vlek</v>
      </c>
      <c r="AF39" s="6" t="str">
        <f t="shared" si="28"/>
        <v>Blinde vlek</v>
      </c>
      <c r="AG39" s="47">
        <f>SUM(AD38:AD41)</f>
        <v>-2</v>
      </c>
      <c r="AH39" s="6" t="str">
        <f t="shared" si="29"/>
        <v>Blinde vlek</v>
      </c>
      <c r="AI39" s="57" t="s">
        <v>29</v>
      </c>
      <c r="AJ39" s="49" t="str">
        <f t="shared" si="18"/>
        <v>Diest</v>
      </c>
      <c r="AK39" s="103">
        <v>1</v>
      </c>
      <c r="AL39" s="21">
        <f t="shared" si="58"/>
        <v>2</v>
      </c>
      <c r="AM39" s="21">
        <f t="shared" si="59"/>
        <v>2</v>
      </c>
      <c r="AN39" s="21">
        <f t="shared" si="55"/>
        <v>2</v>
      </c>
      <c r="AO39" s="21">
        <f t="shared" si="56"/>
        <v>2</v>
      </c>
      <c r="AP39" s="281"/>
      <c r="AQ39" s="281"/>
      <c r="AR39" s="281"/>
      <c r="AS39" s="284"/>
      <c r="AT39" s="281"/>
      <c r="AU39" s="302"/>
      <c r="AV39" s="304"/>
      <c r="AW39" s="304"/>
    </row>
    <row r="40" spans="1:49" x14ac:dyDescent="0.3">
      <c r="A40" s="57" t="s">
        <v>17</v>
      </c>
      <c r="B40" s="57" t="s">
        <v>13</v>
      </c>
      <c r="C40" s="57" t="s">
        <v>29</v>
      </c>
      <c r="D40" s="4" t="str">
        <f>'Scoreblad A-D-G-L'!D42</f>
        <v>Geel</v>
      </c>
      <c r="E40" s="192">
        <f>'Scoreblad A-D-G-L'!E42</f>
        <v>3</v>
      </c>
      <c r="F40" s="5" t="str">
        <f t="shared" si="12"/>
        <v>A-D-G-L</v>
      </c>
      <c r="G40" s="13" t="str">
        <f t="shared" si="26"/>
        <v>Blinde vlek</v>
      </c>
      <c r="H40" s="13" t="str">
        <f t="shared" si="27"/>
        <v>Blinde vlek</v>
      </c>
      <c r="I40" s="47">
        <f>SUM(J38:J41)</f>
        <v>0</v>
      </c>
      <c r="J40" s="6">
        <f>'Scoreblad A-D-G-L'!J42</f>
        <v>0</v>
      </c>
      <c r="K40" s="6">
        <f>'Scoreblad A-D-G-L'!K42</f>
        <v>0</v>
      </c>
      <c r="L40" s="6">
        <f>'Scoreblad A-D-G-L'!L42</f>
        <v>0</v>
      </c>
      <c r="M40" s="6">
        <f t="shared" si="40"/>
        <v>0</v>
      </c>
      <c r="N40" s="47">
        <f>SUM(O38:O41)</f>
        <v>0</v>
      </c>
      <c r="O40" s="6">
        <f t="shared" si="13"/>
        <v>0</v>
      </c>
      <c r="P40" s="48" t="str">
        <f>IF(SUM(L38:L41)&gt;0,SUM(O38:O41)/SUM(L38:L41), "Blinde vlek")</f>
        <v>Blinde vlek</v>
      </c>
      <c r="Q40" s="7" t="str">
        <f t="shared" si="52"/>
        <v>Blinde vlek</v>
      </c>
      <c r="R40" s="127">
        <f>'Scoreblad A-D-G-L'!R42</f>
        <v>413</v>
      </c>
      <c r="S40" s="127">
        <f>'Scoreblad A-D-G-L'!S42</f>
        <v>0</v>
      </c>
      <c r="T40" s="127">
        <f>'Scoreblad A-D-G-L'!T42</f>
        <v>26150.799999999999</v>
      </c>
      <c r="U40" s="127">
        <f>'Scoreblad A-D-G-L'!U42</f>
        <v>189.76498596200634</v>
      </c>
      <c r="V40" s="7" t="str">
        <f t="shared" si="36"/>
        <v>Blinde vlek</v>
      </c>
      <c r="W40" s="7">
        <f t="shared" si="37"/>
        <v>7.2565652279091399E-3</v>
      </c>
      <c r="X40" s="7" t="str">
        <f t="shared" si="38"/>
        <v>Blinde vlek</v>
      </c>
      <c r="Y40" s="47">
        <f>SUM(Z38:Z41)</f>
        <v>0</v>
      </c>
      <c r="Z40" s="192">
        <f>'Scoreblad A-D-G-L'!Z42</f>
        <v>0</v>
      </c>
      <c r="AA40" s="192">
        <f>'Scoreblad A-D-G-L'!AA42</f>
        <v>0</v>
      </c>
      <c r="AB40" s="192">
        <f>'Scoreblad A-D-G-L'!AB42</f>
        <v>0</v>
      </c>
      <c r="AC40" s="192">
        <f>'Scoreblad A-D-G-L'!AC42</f>
        <v>0</v>
      </c>
      <c r="AD40" s="6">
        <f t="shared" si="53"/>
        <v>0</v>
      </c>
      <c r="AE40" s="7" t="str">
        <f t="shared" si="54"/>
        <v>Blinde vlek</v>
      </c>
      <c r="AF40" s="6" t="str">
        <f t="shared" si="28"/>
        <v>Blinde vlek</v>
      </c>
      <c r="AG40" s="47">
        <f>SUM(AD38:AD41)</f>
        <v>-2</v>
      </c>
      <c r="AH40" s="6" t="str">
        <f t="shared" si="29"/>
        <v>Blinde vlek</v>
      </c>
      <c r="AI40" s="57" t="s">
        <v>29</v>
      </c>
      <c r="AJ40" s="49" t="str">
        <f t="shared" si="18"/>
        <v>Geel</v>
      </c>
      <c r="AK40" s="103">
        <v>1</v>
      </c>
      <c r="AL40" s="21">
        <f t="shared" si="58"/>
        <v>2</v>
      </c>
      <c r="AM40" s="21">
        <f t="shared" si="59"/>
        <v>2</v>
      </c>
      <c r="AN40" s="21">
        <f t="shared" si="55"/>
        <v>2</v>
      </c>
      <c r="AO40" s="21">
        <f t="shared" si="56"/>
        <v>2</v>
      </c>
      <c r="AP40" s="281"/>
      <c r="AQ40" s="281"/>
      <c r="AR40" s="281"/>
      <c r="AS40" s="284"/>
      <c r="AT40" s="281"/>
      <c r="AU40" s="302"/>
      <c r="AV40" s="304"/>
      <c r="AW40" s="304"/>
    </row>
    <row r="41" spans="1:49" x14ac:dyDescent="0.3">
      <c r="A41" s="57" t="s">
        <v>17</v>
      </c>
      <c r="B41" s="57" t="s">
        <v>13</v>
      </c>
      <c r="C41" s="57" t="s">
        <v>29</v>
      </c>
      <c r="D41" s="4" t="str">
        <f>'Scoreblad A-D-G-L'!D43</f>
        <v>Lier</v>
      </c>
      <c r="E41" s="192">
        <f>'Scoreblad A-D-G-L'!E43</f>
        <v>5</v>
      </c>
      <c r="F41" s="5" t="str">
        <f t="shared" si="12"/>
        <v>A-D-G-L</v>
      </c>
      <c r="G41" s="13" t="str">
        <f t="shared" si="26"/>
        <v>Blinde vlek</v>
      </c>
      <c r="H41" s="13" t="str">
        <f t="shared" si="27"/>
        <v>Blinde vlek</v>
      </c>
      <c r="I41" s="47">
        <f>SUM(J38:J41)</f>
        <v>0</v>
      </c>
      <c r="J41" s="6">
        <f>'Scoreblad A-D-G-L'!J43</f>
        <v>0</v>
      </c>
      <c r="K41" s="6">
        <f>'Scoreblad A-D-G-L'!K43</f>
        <v>0</v>
      </c>
      <c r="L41" s="6">
        <f>'Scoreblad A-D-G-L'!L43</f>
        <v>0</v>
      </c>
      <c r="M41" s="6">
        <f t="shared" si="40"/>
        <v>0</v>
      </c>
      <c r="N41" s="47">
        <f>SUM(O38:O41)</f>
        <v>0</v>
      </c>
      <c r="O41" s="6">
        <f t="shared" si="13"/>
        <v>0</v>
      </c>
      <c r="P41" s="48" t="str">
        <f>IF(SUM(L38:L41)&gt;0,SUM(O38:O41)/SUM(L38:L41), "Blinde vlek")</f>
        <v>Blinde vlek</v>
      </c>
      <c r="Q41" s="7" t="str">
        <f t="shared" si="52"/>
        <v>Blinde vlek</v>
      </c>
      <c r="R41" s="127">
        <f>'Scoreblad A-D-G-L'!R43</f>
        <v>423</v>
      </c>
      <c r="S41" s="127">
        <f>'Scoreblad A-D-G-L'!S43</f>
        <v>0</v>
      </c>
      <c r="T41" s="127">
        <f>'Scoreblad A-D-G-L'!T43</f>
        <v>26150.799999999999</v>
      </c>
      <c r="U41" s="127">
        <f>'Scoreblad A-D-G-L'!U43</f>
        <v>189.76498596200634</v>
      </c>
      <c r="V41" s="7" t="str">
        <f t="shared" si="36"/>
        <v>Blinde vlek</v>
      </c>
      <c r="W41" s="7">
        <f t="shared" si="37"/>
        <v>7.2565652279091399E-3</v>
      </c>
      <c r="X41" s="7" t="str">
        <f t="shared" si="38"/>
        <v>Blinde vlek</v>
      </c>
      <c r="Y41" s="47">
        <f>SUM(Z38:Z41)</f>
        <v>0</v>
      </c>
      <c r="Z41" s="192">
        <f>'Scoreblad A-D-G-L'!Z43</f>
        <v>0</v>
      </c>
      <c r="AA41" s="192">
        <f>'Scoreblad A-D-G-L'!AA43</f>
        <v>0</v>
      </c>
      <c r="AB41" s="192">
        <f>'Scoreblad A-D-G-L'!AB43</f>
        <v>0</v>
      </c>
      <c r="AC41" s="192">
        <f>'Scoreblad A-D-G-L'!AC43</f>
        <v>0</v>
      </c>
      <c r="AD41" s="6">
        <f t="shared" si="53"/>
        <v>0</v>
      </c>
      <c r="AE41" s="7" t="str">
        <f t="shared" si="54"/>
        <v>Blinde vlek</v>
      </c>
      <c r="AF41" s="6" t="str">
        <f t="shared" si="28"/>
        <v>Blinde vlek</v>
      </c>
      <c r="AG41" s="47">
        <f>SUM(AD38:AD41)</f>
        <v>-2</v>
      </c>
      <c r="AH41" s="6" t="str">
        <f t="shared" si="29"/>
        <v>Blinde vlek</v>
      </c>
      <c r="AI41" s="57" t="s">
        <v>29</v>
      </c>
      <c r="AJ41" s="49" t="str">
        <f t="shared" si="18"/>
        <v>Lier</v>
      </c>
      <c r="AK41" s="103">
        <v>1</v>
      </c>
      <c r="AL41" s="21">
        <f t="shared" si="58"/>
        <v>2</v>
      </c>
      <c r="AM41" s="21">
        <f t="shared" si="59"/>
        <v>2</v>
      </c>
      <c r="AN41" s="21">
        <f t="shared" si="55"/>
        <v>2</v>
      </c>
      <c r="AO41" s="21">
        <f t="shared" si="56"/>
        <v>2</v>
      </c>
      <c r="AP41" s="282"/>
      <c r="AQ41" s="281"/>
      <c r="AR41" s="281"/>
      <c r="AS41" s="284"/>
      <c r="AT41" s="281"/>
      <c r="AU41" s="321"/>
      <c r="AV41" s="304"/>
      <c r="AW41" s="322"/>
    </row>
    <row r="42" spans="1:49" x14ac:dyDescent="0.3">
      <c r="A42" s="58" t="s">
        <v>17</v>
      </c>
      <c r="B42" s="58" t="s">
        <v>14</v>
      </c>
      <c r="C42" s="58" t="s">
        <v>30</v>
      </c>
      <c r="D42" s="4" t="str">
        <f>'Scoreblad A-D-G-L'!D44</f>
        <v>Aarschot</v>
      </c>
      <c r="E42" s="192">
        <f>'Scoreblad A-D-G-L'!E44</f>
        <v>11</v>
      </c>
      <c r="F42" s="5" t="str">
        <f t="shared" si="12"/>
        <v>A-D-G-L</v>
      </c>
      <c r="G42" s="13" t="str">
        <f t="shared" ref="G42:G73" si="60">IF(I42&gt;5,IF(P42&lt;$P$98,"A",IF(P42&gt;$P$100,"C","B")),"Blinde vlek")</f>
        <v>Blinde vlek</v>
      </c>
      <c r="H42" s="13" t="str">
        <f t="shared" ref="H42:H73" si="61">IF(J42&gt;5,IF(Q42&lt;$Q$98,"A",IF(Q42&gt;$Q$100,"C","B")),"Blinde vlek")</f>
        <v>Blinde vlek</v>
      </c>
      <c r="I42" s="47">
        <f>SUM(J42:J45)</f>
        <v>0</v>
      </c>
      <c r="J42" s="6">
        <f>'Scoreblad A-D-G-L'!J44</f>
        <v>0</v>
      </c>
      <c r="K42" s="6">
        <f>'Scoreblad A-D-G-L'!K44</f>
        <v>0</v>
      </c>
      <c r="L42" s="6">
        <f>'Scoreblad A-D-G-L'!L44</f>
        <v>0</v>
      </c>
      <c r="M42" s="6">
        <f t="shared" si="40"/>
        <v>0</v>
      </c>
      <c r="N42" s="47">
        <f>SUM(O42:O45)</f>
        <v>0</v>
      </c>
      <c r="O42" s="6">
        <f t="shared" si="13"/>
        <v>0</v>
      </c>
      <c r="P42" s="48" t="str">
        <f>IF(SUM(L42:L45)&gt;0,SUM(O42:O45)/SUM(L42:L45), "Blinde vlek")</f>
        <v>Blinde vlek</v>
      </c>
      <c r="Q42" s="7" t="str">
        <f t="shared" si="52"/>
        <v>Blinde vlek</v>
      </c>
      <c r="R42" s="127">
        <f>'Scoreblad A-D-G-L'!R44</f>
        <v>165</v>
      </c>
      <c r="S42" s="127">
        <f>'Scoreblad A-D-G-L'!S44</f>
        <v>0</v>
      </c>
      <c r="T42" s="127">
        <f>'Scoreblad A-D-G-L'!T44</f>
        <v>26150.799999999999</v>
      </c>
      <c r="U42" s="127">
        <f>'Scoreblad A-D-G-L'!U44</f>
        <v>16.574561403508774</v>
      </c>
      <c r="V42" s="7" t="str">
        <f t="shared" si="36"/>
        <v>Blinde vlek</v>
      </c>
      <c r="W42" s="7">
        <f t="shared" si="37"/>
        <v>6.3380705001410181E-4</v>
      </c>
      <c r="X42" s="7" t="str">
        <f t="shared" si="38"/>
        <v>Blinde vlek</v>
      </c>
      <c r="Y42" s="47">
        <f>SUM(Z42:Z45)</f>
        <v>0</v>
      </c>
      <c r="Z42" s="192">
        <f>'Scoreblad A-D-G-L'!Z44</f>
        <v>0</v>
      </c>
      <c r="AA42" s="192">
        <f>'Scoreblad A-D-G-L'!AA44</f>
        <v>0</v>
      </c>
      <c r="AB42" s="192">
        <f>'Scoreblad A-D-G-L'!AB44</f>
        <v>0</v>
      </c>
      <c r="AC42" s="192">
        <f>'Scoreblad A-D-G-L'!AC44</f>
        <v>0</v>
      </c>
      <c r="AD42" s="6">
        <f t="shared" si="53"/>
        <v>0</v>
      </c>
      <c r="AE42" s="7" t="str">
        <f t="shared" si="54"/>
        <v>Blinde vlek</v>
      </c>
      <c r="AF42" s="6" t="str">
        <f t="shared" ref="AF42:AF73" si="62">IF(Z42=0,"Blinde vlek",IF(AD42/Z42&lt;$AG$98,"A",IF(AD42/Z42&gt;$AG$100,"C","B")))</f>
        <v>Blinde vlek</v>
      </c>
      <c r="AG42" s="47">
        <f>SUM(AD42:AD45)</f>
        <v>0</v>
      </c>
      <c r="AH42" s="6" t="str">
        <f t="shared" ref="AH42:AH73" si="63">IF(Y42=0,"Blinde vlek",IF(AG42/Y42&lt;$AH$98,"A",IF(AG42/Y42&gt;$AH$100,"C","B")))</f>
        <v>Blinde vlek</v>
      </c>
      <c r="AI42" s="58" t="s">
        <v>30</v>
      </c>
      <c r="AJ42" s="49" t="str">
        <f t="shared" si="18"/>
        <v>Aarschot</v>
      </c>
      <c r="AK42" s="103">
        <v>1</v>
      </c>
      <c r="AL42" s="21">
        <f t="shared" si="58"/>
        <v>2</v>
      </c>
      <c r="AM42" s="21">
        <f t="shared" si="59"/>
        <v>2</v>
      </c>
      <c r="AN42" s="21">
        <f t="shared" si="55"/>
        <v>2</v>
      </c>
      <c r="AO42" s="21">
        <f t="shared" si="56"/>
        <v>2</v>
      </c>
      <c r="AP42" s="291">
        <f>N42+AG42</f>
        <v>0</v>
      </c>
      <c r="AQ42" s="291">
        <f>SUM(AK42:AK45)+AP42</f>
        <v>4</v>
      </c>
      <c r="AR42" s="291">
        <f>SUM(AA42:AA45,AC42:AC45)</f>
        <v>0</v>
      </c>
      <c r="AS42" s="294" t="str">
        <f>IF(AR42&gt;0,AP42/AR42,"Geen noden")</f>
        <v>Geen noden</v>
      </c>
      <c r="AT42" s="254">
        <f>IF(P42= "Blinde vlek",IF(SUM(AK42:AK45)&lt;-AG42,SUM(AK42:AK45),-AG42),IF(N42&gt;0,0,IF(N42&lt;-SUM(AK42:AK45),SUM(AK42:AK45),-N42)))</f>
        <v>0</v>
      </c>
      <c r="AU42" s="301">
        <f>AT42*$AZ$8*(AM42+AO42)</f>
        <v>0</v>
      </c>
      <c r="AV42" s="303">
        <f>IF(AT42&gt;0,AU42/SUM(AK42:AK45),0)</f>
        <v>0</v>
      </c>
      <c r="AW42" s="303" t="str">
        <f t="shared" ref="AW42" si="64">IF(AV42&gt;=$AZ$3,$AZ$2,IF(AV42&gt;=$BA$3,$BA$2,IF(AV42&gt;=$BB$3,$BB$2,$BC$2)))</f>
        <v>D</v>
      </c>
    </row>
    <row r="43" spans="1:49" x14ac:dyDescent="0.3">
      <c r="A43" s="58" t="s">
        <v>17</v>
      </c>
      <c r="B43" s="58" t="s">
        <v>14</v>
      </c>
      <c r="C43" s="58" t="s">
        <v>30</v>
      </c>
      <c r="D43" s="4" t="str">
        <f>'Scoreblad A-D-G-L'!D45</f>
        <v>Diest</v>
      </c>
      <c r="E43" s="192">
        <f>'Scoreblad A-D-G-L'!E45</f>
        <v>14</v>
      </c>
      <c r="F43" s="5" t="str">
        <f t="shared" si="12"/>
        <v>A-D-G-L</v>
      </c>
      <c r="G43" s="13" t="str">
        <f t="shared" si="60"/>
        <v>Blinde vlek</v>
      </c>
      <c r="H43" s="13" t="str">
        <f t="shared" si="61"/>
        <v>Blinde vlek</v>
      </c>
      <c r="I43" s="47">
        <f>SUM(J42:J45)</f>
        <v>0</v>
      </c>
      <c r="J43" s="6">
        <f>'Scoreblad A-D-G-L'!J45</f>
        <v>0</v>
      </c>
      <c r="K43" s="6">
        <f>'Scoreblad A-D-G-L'!K45</f>
        <v>0</v>
      </c>
      <c r="L43" s="6">
        <f>'Scoreblad A-D-G-L'!L45</f>
        <v>0</v>
      </c>
      <c r="M43" s="6">
        <f t="shared" si="40"/>
        <v>0</v>
      </c>
      <c r="N43" s="47">
        <f>SUM(O42:O45)</f>
        <v>0</v>
      </c>
      <c r="O43" s="6">
        <f t="shared" si="13"/>
        <v>0</v>
      </c>
      <c r="P43" s="48" t="str">
        <f>IF(SUM(L42:L45)&gt;0,SUM(O42:O45)/SUM(L42:L45), "Blinde vlek")</f>
        <v>Blinde vlek</v>
      </c>
      <c r="Q43" s="7" t="str">
        <f t="shared" si="52"/>
        <v>Blinde vlek</v>
      </c>
      <c r="R43" s="127">
        <f>'Scoreblad A-D-G-L'!R45</f>
        <v>137.69999999999999</v>
      </c>
      <c r="S43" s="127">
        <f>'Scoreblad A-D-G-L'!S45</f>
        <v>0</v>
      </c>
      <c r="T43" s="127">
        <f>'Scoreblad A-D-G-L'!T45</f>
        <v>26150.799999999999</v>
      </c>
      <c r="U43" s="127">
        <f>'Scoreblad A-D-G-L'!U45</f>
        <v>16.574561403508774</v>
      </c>
      <c r="V43" s="7" t="str">
        <f t="shared" si="36"/>
        <v>Blinde vlek</v>
      </c>
      <c r="W43" s="7">
        <f t="shared" si="37"/>
        <v>6.3380705001410181E-4</v>
      </c>
      <c r="X43" s="7" t="str">
        <f t="shared" si="38"/>
        <v>Blinde vlek</v>
      </c>
      <c r="Y43" s="47">
        <f>SUM(Z42:Z45)</f>
        <v>0</v>
      </c>
      <c r="Z43" s="192">
        <f>'Scoreblad A-D-G-L'!Z45</f>
        <v>0</v>
      </c>
      <c r="AA43" s="192">
        <f>'Scoreblad A-D-G-L'!AA45</f>
        <v>0</v>
      </c>
      <c r="AB43" s="192">
        <f>'Scoreblad A-D-G-L'!AB45</f>
        <v>0</v>
      </c>
      <c r="AC43" s="192">
        <f>'Scoreblad A-D-G-L'!AC45</f>
        <v>0</v>
      </c>
      <c r="AD43" s="6">
        <f t="shared" si="53"/>
        <v>0</v>
      </c>
      <c r="AE43" s="7" t="str">
        <f t="shared" si="54"/>
        <v>Blinde vlek</v>
      </c>
      <c r="AF43" s="6" t="str">
        <f t="shared" si="62"/>
        <v>Blinde vlek</v>
      </c>
      <c r="AG43" s="47">
        <f>SUM(AD42:AD45)</f>
        <v>0</v>
      </c>
      <c r="AH43" s="6" t="str">
        <f t="shared" si="63"/>
        <v>Blinde vlek</v>
      </c>
      <c r="AI43" s="58" t="s">
        <v>30</v>
      </c>
      <c r="AJ43" s="49" t="str">
        <f t="shared" si="18"/>
        <v>Diest</v>
      </c>
      <c r="AK43" s="103">
        <v>1</v>
      </c>
      <c r="AL43" s="21">
        <f t="shared" si="58"/>
        <v>2</v>
      </c>
      <c r="AM43" s="21">
        <f t="shared" si="59"/>
        <v>2</v>
      </c>
      <c r="AN43" s="21">
        <f t="shared" si="55"/>
        <v>2</v>
      </c>
      <c r="AO43" s="21">
        <f t="shared" si="56"/>
        <v>2</v>
      </c>
      <c r="AP43" s="292"/>
      <c r="AQ43" s="292"/>
      <c r="AR43" s="292"/>
      <c r="AS43" s="295"/>
      <c r="AT43" s="255"/>
      <c r="AU43" s="302"/>
      <c r="AV43" s="304"/>
      <c r="AW43" s="304"/>
    </row>
    <row r="44" spans="1:49" x14ac:dyDescent="0.3">
      <c r="A44" s="58" t="s">
        <v>17</v>
      </c>
      <c r="B44" s="58" t="s">
        <v>14</v>
      </c>
      <c r="C44" s="58" t="s">
        <v>30</v>
      </c>
      <c r="D44" s="4" t="str">
        <f>'Scoreblad A-D-G-L'!D46</f>
        <v>Geel</v>
      </c>
      <c r="E44" s="192">
        <f>'Scoreblad A-D-G-L'!E46</f>
        <v>3</v>
      </c>
      <c r="F44" s="5" t="str">
        <f t="shared" si="12"/>
        <v>A-D-G-L</v>
      </c>
      <c r="G44" s="13" t="str">
        <f t="shared" si="60"/>
        <v>Blinde vlek</v>
      </c>
      <c r="H44" s="13" t="str">
        <f t="shared" si="61"/>
        <v>Blinde vlek</v>
      </c>
      <c r="I44" s="47">
        <f>SUM(J42:J45)</f>
        <v>0</v>
      </c>
      <c r="J44" s="6">
        <f>'Scoreblad A-D-G-L'!J46</f>
        <v>0</v>
      </c>
      <c r="K44" s="6">
        <f>'Scoreblad A-D-G-L'!K46</f>
        <v>0</v>
      </c>
      <c r="L44" s="6">
        <f>'Scoreblad A-D-G-L'!L46</f>
        <v>0</v>
      </c>
      <c r="M44" s="6">
        <f t="shared" si="40"/>
        <v>0</v>
      </c>
      <c r="N44" s="47">
        <f>SUM(O42:O45)</f>
        <v>0</v>
      </c>
      <c r="O44" s="6">
        <f t="shared" si="13"/>
        <v>0</v>
      </c>
      <c r="P44" s="48" t="str">
        <f>IF(SUM(L42:L45)&gt;0,SUM(O42:O45)/SUM(L42:L45), "Blinde vlek")</f>
        <v>Blinde vlek</v>
      </c>
      <c r="Q44" s="7" t="str">
        <f t="shared" si="52"/>
        <v>Blinde vlek</v>
      </c>
      <c r="R44" s="127">
        <f>'Scoreblad A-D-G-L'!R46</f>
        <v>413</v>
      </c>
      <c r="S44" s="127">
        <f>'Scoreblad A-D-G-L'!S46</f>
        <v>0</v>
      </c>
      <c r="T44" s="127">
        <f>'Scoreblad A-D-G-L'!T46</f>
        <v>26150.799999999999</v>
      </c>
      <c r="U44" s="127">
        <f>'Scoreblad A-D-G-L'!U46</f>
        <v>16.574561403508774</v>
      </c>
      <c r="V44" s="7" t="str">
        <f t="shared" si="36"/>
        <v>Blinde vlek</v>
      </c>
      <c r="W44" s="7">
        <f t="shared" si="37"/>
        <v>6.3380705001410181E-4</v>
      </c>
      <c r="X44" s="7" t="str">
        <f t="shared" si="38"/>
        <v>Blinde vlek</v>
      </c>
      <c r="Y44" s="47">
        <f>SUM(Z42:Z45)</f>
        <v>0</v>
      </c>
      <c r="Z44" s="192">
        <f>'Scoreblad A-D-G-L'!Z46</f>
        <v>0</v>
      </c>
      <c r="AA44" s="192">
        <f>'Scoreblad A-D-G-L'!AA46</f>
        <v>0</v>
      </c>
      <c r="AB44" s="192">
        <f>'Scoreblad A-D-G-L'!AB46</f>
        <v>0</v>
      </c>
      <c r="AC44" s="192">
        <f>'Scoreblad A-D-G-L'!AC46</f>
        <v>0</v>
      </c>
      <c r="AD44" s="6">
        <f t="shared" si="53"/>
        <v>0</v>
      </c>
      <c r="AE44" s="7" t="str">
        <f t="shared" si="54"/>
        <v>Blinde vlek</v>
      </c>
      <c r="AF44" s="6" t="str">
        <f t="shared" si="62"/>
        <v>Blinde vlek</v>
      </c>
      <c r="AG44" s="47">
        <f>SUM(AD42:AD45)</f>
        <v>0</v>
      </c>
      <c r="AH44" s="6" t="str">
        <f t="shared" si="63"/>
        <v>Blinde vlek</v>
      </c>
      <c r="AI44" s="58" t="s">
        <v>30</v>
      </c>
      <c r="AJ44" s="49" t="str">
        <f t="shared" si="18"/>
        <v>Geel</v>
      </c>
      <c r="AK44" s="103">
        <v>1</v>
      </c>
      <c r="AL44" s="21">
        <f t="shared" si="58"/>
        <v>2</v>
      </c>
      <c r="AM44" s="21">
        <f t="shared" si="59"/>
        <v>2</v>
      </c>
      <c r="AN44" s="21">
        <f t="shared" si="55"/>
        <v>2</v>
      </c>
      <c r="AO44" s="21">
        <f t="shared" si="56"/>
        <v>2</v>
      </c>
      <c r="AP44" s="292"/>
      <c r="AQ44" s="292"/>
      <c r="AR44" s="292"/>
      <c r="AS44" s="295"/>
      <c r="AT44" s="255"/>
      <c r="AU44" s="302"/>
      <c r="AV44" s="304"/>
      <c r="AW44" s="304"/>
    </row>
    <row r="45" spans="1:49" x14ac:dyDescent="0.3">
      <c r="A45" s="58" t="s">
        <v>17</v>
      </c>
      <c r="B45" s="58" t="s">
        <v>14</v>
      </c>
      <c r="C45" s="58" t="s">
        <v>30</v>
      </c>
      <c r="D45" s="4" t="str">
        <f>'Scoreblad A-D-G-L'!D47</f>
        <v>Lier</v>
      </c>
      <c r="E45" s="192">
        <f>'Scoreblad A-D-G-L'!E47</f>
        <v>5</v>
      </c>
      <c r="F45" s="5" t="str">
        <f t="shared" si="12"/>
        <v>A-D-G-L</v>
      </c>
      <c r="G45" s="13" t="str">
        <f t="shared" si="60"/>
        <v>Blinde vlek</v>
      </c>
      <c r="H45" s="13" t="str">
        <f t="shared" si="61"/>
        <v>Blinde vlek</v>
      </c>
      <c r="I45" s="47">
        <f>SUM(J42:J45)</f>
        <v>0</v>
      </c>
      <c r="J45" s="6">
        <f>'Scoreblad A-D-G-L'!J47</f>
        <v>0</v>
      </c>
      <c r="K45" s="6">
        <f>'Scoreblad A-D-G-L'!K47</f>
        <v>0</v>
      </c>
      <c r="L45" s="6">
        <f>'Scoreblad A-D-G-L'!L47</f>
        <v>0</v>
      </c>
      <c r="M45" s="6">
        <f t="shared" si="40"/>
        <v>0</v>
      </c>
      <c r="N45" s="47">
        <f>SUM(O42:O45)</f>
        <v>0</v>
      </c>
      <c r="O45" s="6">
        <f t="shared" si="13"/>
        <v>0</v>
      </c>
      <c r="P45" s="48" t="str">
        <f>IF(SUM(L42:L45)&gt;0,SUM(O42:O45)/SUM(L42:L45), "Blinde vlek")</f>
        <v>Blinde vlek</v>
      </c>
      <c r="Q45" s="7" t="str">
        <f t="shared" si="52"/>
        <v>Blinde vlek</v>
      </c>
      <c r="R45" s="127">
        <f>'Scoreblad A-D-G-L'!R47</f>
        <v>423</v>
      </c>
      <c r="S45" s="127">
        <f>'Scoreblad A-D-G-L'!S47</f>
        <v>0</v>
      </c>
      <c r="T45" s="127">
        <f>'Scoreblad A-D-G-L'!T47</f>
        <v>26150.799999999999</v>
      </c>
      <c r="U45" s="127">
        <f>'Scoreblad A-D-G-L'!U47</f>
        <v>16.574561403508774</v>
      </c>
      <c r="V45" s="7" t="str">
        <f t="shared" si="36"/>
        <v>Blinde vlek</v>
      </c>
      <c r="W45" s="7">
        <f t="shared" si="37"/>
        <v>6.3380705001410181E-4</v>
      </c>
      <c r="X45" s="7" t="str">
        <f t="shared" si="38"/>
        <v>Blinde vlek</v>
      </c>
      <c r="Y45" s="47">
        <f>SUM(Z42:Z45)</f>
        <v>0</v>
      </c>
      <c r="Z45" s="192">
        <f>'Scoreblad A-D-G-L'!Z47</f>
        <v>0</v>
      </c>
      <c r="AA45" s="192">
        <f>'Scoreblad A-D-G-L'!AA47</f>
        <v>0</v>
      </c>
      <c r="AB45" s="192">
        <f>'Scoreblad A-D-G-L'!AB47</f>
        <v>0</v>
      </c>
      <c r="AC45" s="192">
        <f>'Scoreblad A-D-G-L'!AC47</f>
        <v>0</v>
      </c>
      <c r="AD45" s="6">
        <f t="shared" si="53"/>
        <v>0</v>
      </c>
      <c r="AE45" s="7" t="str">
        <f t="shared" si="54"/>
        <v>Blinde vlek</v>
      </c>
      <c r="AF45" s="6" t="str">
        <f t="shared" si="62"/>
        <v>Blinde vlek</v>
      </c>
      <c r="AG45" s="47">
        <f>SUM(AD42:AD45)</f>
        <v>0</v>
      </c>
      <c r="AH45" s="6" t="str">
        <f t="shared" si="63"/>
        <v>Blinde vlek</v>
      </c>
      <c r="AI45" s="58" t="s">
        <v>30</v>
      </c>
      <c r="AJ45" s="49" t="str">
        <f t="shared" si="18"/>
        <v>Lier</v>
      </c>
      <c r="AK45" s="103">
        <v>1</v>
      </c>
      <c r="AL45" s="21">
        <f t="shared" si="58"/>
        <v>2</v>
      </c>
      <c r="AM45" s="21">
        <f t="shared" si="59"/>
        <v>2</v>
      </c>
      <c r="AN45" s="21">
        <f t="shared" si="55"/>
        <v>2</v>
      </c>
      <c r="AO45" s="21">
        <f t="shared" si="56"/>
        <v>2</v>
      </c>
      <c r="AP45" s="293"/>
      <c r="AQ45" s="293"/>
      <c r="AR45" s="293"/>
      <c r="AS45" s="296"/>
      <c r="AT45" s="256"/>
      <c r="AU45" s="302"/>
      <c r="AV45" s="304"/>
      <c r="AW45" s="322"/>
    </row>
    <row r="46" spans="1:49" x14ac:dyDescent="0.3">
      <c r="A46" s="59" t="s">
        <v>17</v>
      </c>
      <c r="B46" s="59" t="s">
        <v>15</v>
      </c>
      <c r="C46" s="59" t="s">
        <v>31</v>
      </c>
      <c r="D46" s="4" t="str">
        <f>'Scoreblad A-D-G-L'!D48</f>
        <v>Aarschot</v>
      </c>
      <c r="E46" s="192">
        <f>'Scoreblad A-D-G-L'!E48</f>
        <v>11</v>
      </c>
      <c r="F46" s="5" t="str">
        <f t="shared" si="12"/>
        <v>A-D-G-L</v>
      </c>
      <c r="G46" s="13" t="str">
        <f t="shared" si="60"/>
        <v>Blinde vlek</v>
      </c>
      <c r="H46" s="13" t="str">
        <f t="shared" si="61"/>
        <v>Blinde vlek</v>
      </c>
      <c r="I46" s="47">
        <f>SUM(J46:J49)</f>
        <v>0</v>
      </c>
      <c r="J46" s="6">
        <f>'Scoreblad A-D-G-L'!J48</f>
        <v>0</v>
      </c>
      <c r="K46" s="6">
        <f>'Scoreblad A-D-G-L'!K48</f>
        <v>0</v>
      </c>
      <c r="L46" s="6">
        <f>'Scoreblad A-D-G-L'!L48</f>
        <v>0</v>
      </c>
      <c r="M46" s="6">
        <f t="shared" si="40"/>
        <v>0</v>
      </c>
      <c r="N46" s="47">
        <f>SUM(O46:O49)</f>
        <v>0</v>
      </c>
      <c r="O46" s="6">
        <f t="shared" si="13"/>
        <v>0</v>
      </c>
      <c r="P46" s="48" t="str">
        <f>IF(SUM(L46:L49)&gt;0,SUM(O46:O49)/SUM(L46:L49), "Blinde vlek")</f>
        <v>Blinde vlek</v>
      </c>
      <c r="Q46" s="7" t="str">
        <f t="shared" si="52"/>
        <v>Blinde vlek</v>
      </c>
      <c r="R46" s="127">
        <f>'Scoreblad A-D-G-L'!R48</f>
        <v>165</v>
      </c>
      <c r="S46" s="127">
        <f>'Scoreblad A-D-G-L'!S48</f>
        <v>0</v>
      </c>
      <c r="T46" s="127">
        <f>'Scoreblad A-D-G-L'!T48</f>
        <v>26150.799999999999</v>
      </c>
      <c r="U46" s="127">
        <f>'Scoreblad A-D-G-L'!U48</f>
        <v>52.07706251931198</v>
      </c>
      <c r="V46" s="7" t="str">
        <f t="shared" si="36"/>
        <v>Blinde vlek</v>
      </c>
      <c r="W46" s="7">
        <f t="shared" si="37"/>
        <v>1.9914137433390939E-3</v>
      </c>
      <c r="X46" s="7" t="str">
        <f t="shared" si="38"/>
        <v>Blinde vlek</v>
      </c>
      <c r="Y46" s="47">
        <f>SUM(Z46:Z49)</f>
        <v>0</v>
      </c>
      <c r="Z46" s="192">
        <f>'Scoreblad A-D-G-L'!Z48</f>
        <v>0</v>
      </c>
      <c r="AA46" s="192">
        <f>'Scoreblad A-D-G-L'!AA48</f>
        <v>0</v>
      </c>
      <c r="AB46" s="192">
        <f>'Scoreblad A-D-G-L'!AB48</f>
        <v>0</v>
      </c>
      <c r="AC46" s="192">
        <f>'Scoreblad A-D-G-L'!AC48</f>
        <v>0</v>
      </c>
      <c r="AD46" s="6">
        <f t="shared" si="53"/>
        <v>0</v>
      </c>
      <c r="AE46" s="7" t="str">
        <f t="shared" si="54"/>
        <v>Blinde vlek</v>
      </c>
      <c r="AF46" s="6" t="str">
        <f t="shared" si="62"/>
        <v>Blinde vlek</v>
      </c>
      <c r="AG46" s="47">
        <f>SUM(AD46:AD49)</f>
        <v>0</v>
      </c>
      <c r="AH46" s="6" t="str">
        <f t="shared" si="63"/>
        <v>Blinde vlek</v>
      </c>
      <c r="AI46" s="59" t="s">
        <v>31</v>
      </c>
      <c r="AJ46" s="49" t="str">
        <f t="shared" si="18"/>
        <v>Aarschot</v>
      </c>
      <c r="AK46" s="103">
        <v>1</v>
      </c>
      <c r="AL46" s="21">
        <f t="shared" si="58"/>
        <v>2</v>
      </c>
      <c r="AM46" s="21">
        <f t="shared" si="59"/>
        <v>2</v>
      </c>
      <c r="AN46" s="21">
        <f t="shared" si="55"/>
        <v>2</v>
      </c>
      <c r="AO46" s="21">
        <f t="shared" si="56"/>
        <v>2</v>
      </c>
      <c r="AP46" s="285">
        <f>N46+AG46</f>
        <v>0</v>
      </c>
      <c r="AQ46" s="285">
        <f>SUM(AK46:AK49)+AP46</f>
        <v>4</v>
      </c>
      <c r="AR46" s="285">
        <f>SUM(AA46:AA49,AC46:AC49)</f>
        <v>0</v>
      </c>
      <c r="AS46" s="288" t="str">
        <f>IF(AR46&gt;0,AP46/AR46,"Geen noden")</f>
        <v>Geen noden</v>
      </c>
      <c r="AT46" s="269">
        <f>IF(P46= "Blinde vlek",IF(SUM(AK46:AK49)&lt;-AG46,SUM(AK46:AK49),-AG46),IF(N46&gt;0,0,IF(N46&lt;-SUM(AK46:AK49),SUM(AK46:AK49),-N46)))</f>
        <v>0</v>
      </c>
      <c r="AU46" s="301">
        <f>AT46*$AZ$8*(AM46+AO46)</f>
        <v>0</v>
      </c>
      <c r="AV46" s="303">
        <f>IF(AT46&gt;0,AU46/SUM(AK46:AK49),0)</f>
        <v>0</v>
      </c>
      <c r="AW46" s="303" t="str">
        <f t="shared" ref="AW46" si="65">IF(AV46&gt;=$AZ$3,$AZ$2,IF(AV46&gt;=$BA$3,$BA$2,IF(AV46&gt;=$BB$3,$BB$2,$BC$2)))</f>
        <v>D</v>
      </c>
    </row>
    <row r="47" spans="1:49" x14ac:dyDescent="0.3">
      <c r="A47" s="59" t="s">
        <v>17</v>
      </c>
      <c r="B47" s="59" t="s">
        <v>15</v>
      </c>
      <c r="C47" s="59" t="s">
        <v>31</v>
      </c>
      <c r="D47" s="4" t="str">
        <f>'Scoreblad A-D-G-L'!D49</f>
        <v>Diest</v>
      </c>
      <c r="E47" s="192">
        <f>'Scoreblad A-D-G-L'!E49</f>
        <v>14</v>
      </c>
      <c r="F47" s="5" t="str">
        <f t="shared" si="12"/>
        <v>A-D-G-L</v>
      </c>
      <c r="G47" s="13" t="str">
        <f t="shared" si="60"/>
        <v>Blinde vlek</v>
      </c>
      <c r="H47" s="13" t="str">
        <f t="shared" si="61"/>
        <v>Blinde vlek</v>
      </c>
      <c r="I47" s="47">
        <f>SUM(J46:J49)</f>
        <v>0</v>
      </c>
      <c r="J47" s="6">
        <f>'Scoreblad A-D-G-L'!J49</f>
        <v>0</v>
      </c>
      <c r="K47" s="6">
        <f>'Scoreblad A-D-G-L'!K49</f>
        <v>0</v>
      </c>
      <c r="L47" s="6">
        <f>'Scoreblad A-D-G-L'!L49</f>
        <v>0</v>
      </c>
      <c r="M47" s="6">
        <f t="shared" si="40"/>
        <v>0</v>
      </c>
      <c r="N47" s="47">
        <f>SUM(O46:O49)</f>
        <v>0</v>
      </c>
      <c r="O47" s="6">
        <f t="shared" si="13"/>
        <v>0</v>
      </c>
      <c r="P47" s="48" t="str">
        <f>IF(SUM(L46:L49)&gt;0,SUM(O46:O49)/SUM(L46:L49), "Blinde vlek")</f>
        <v>Blinde vlek</v>
      </c>
      <c r="Q47" s="7" t="str">
        <f t="shared" si="52"/>
        <v>Blinde vlek</v>
      </c>
      <c r="R47" s="127">
        <f>'Scoreblad A-D-G-L'!R49</f>
        <v>137.69999999999999</v>
      </c>
      <c r="S47" s="127">
        <f>'Scoreblad A-D-G-L'!S49</f>
        <v>0</v>
      </c>
      <c r="T47" s="127">
        <f>'Scoreblad A-D-G-L'!T49</f>
        <v>26150.799999999999</v>
      </c>
      <c r="U47" s="127">
        <f>'Scoreblad A-D-G-L'!U49</f>
        <v>52.07706251931198</v>
      </c>
      <c r="V47" s="7" t="str">
        <f t="shared" si="36"/>
        <v>Blinde vlek</v>
      </c>
      <c r="W47" s="7">
        <f t="shared" si="37"/>
        <v>1.9914137433390939E-3</v>
      </c>
      <c r="X47" s="7" t="str">
        <f t="shared" si="38"/>
        <v>Blinde vlek</v>
      </c>
      <c r="Y47" s="47">
        <f>SUM(Z46:Z49)</f>
        <v>0</v>
      </c>
      <c r="Z47" s="192">
        <f>'Scoreblad A-D-G-L'!Z49</f>
        <v>0</v>
      </c>
      <c r="AA47" s="192">
        <f>'Scoreblad A-D-G-L'!AA49</f>
        <v>0</v>
      </c>
      <c r="AB47" s="192">
        <f>'Scoreblad A-D-G-L'!AB49</f>
        <v>0</v>
      </c>
      <c r="AC47" s="192">
        <f>'Scoreblad A-D-G-L'!AC49</f>
        <v>0</v>
      </c>
      <c r="AD47" s="6">
        <f t="shared" si="53"/>
        <v>0</v>
      </c>
      <c r="AE47" s="7" t="str">
        <f t="shared" si="54"/>
        <v>Blinde vlek</v>
      </c>
      <c r="AF47" s="6" t="str">
        <f t="shared" si="62"/>
        <v>Blinde vlek</v>
      </c>
      <c r="AG47" s="47">
        <f>SUM(AD46:AD49)</f>
        <v>0</v>
      </c>
      <c r="AH47" s="6" t="str">
        <f t="shared" si="63"/>
        <v>Blinde vlek</v>
      </c>
      <c r="AI47" s="59" t="s">
        <v>31</v>
      </c>
      <c r="AJ47" s="49" t="str">
        <f t="shared" si="18"/>
        <v>Diest</v>
      </c>
      <c r="AK47" s="103">
        <v>1</v>
      </c>
      <c r="AL47" s="21">
        <f t="shared" si="58"/>
        <v>2</v>
      </c>
      <c r="AM47" s="21">
        <f t="shared" si="59"/>
        <v>2</v>
      </c>
      <c r="AN47" s="21">
        <f t="shared" si="55"/>
        <v>2</v>
      </c>
      <c r="AO47" s="21">
        <f t="shared" si="56"/>
        <v>2</v>
      </c>
      <c r="AP47" s="286"/>
      <c r="AQ47" s="286"/>
      <c r="AR47" s="286"/>
      <c r="AS47" s="289"/>
      <c r="AT47" s="270"/>
      <c r="AU47" s="302"/>
      <c r="AV47" s="304"/>
      <c r="AW47" s="304"/>
    </row>
    <row r="48" spans="1:49" x14ac:dyDescent="0.3">
      <c r="A48" s="59" t="s">
        <v>17</v>
      </c>
      <c r="B48" s="59" t="s">
        <v>15</v>
      </c>
      <c r="C48" s="59" t="s">
        <v>31</v>
      </c>
      <c r="D48" s="4" t="str">
        <f>'Scoreblad A-D-G-L'!D50</f>
        <v>Geel</v>
      </c>
      <c r="E48" s="192">
        <f>'Scoreblad A-D-G-L'!E50</f>
        <v>3</v>
      </c>
      <c r="F48" s="5" t="str">
        <f t="shared" si="12"/>
        <v>A-D-G-L</v>
      </c>
      <c r="G48" s="13" t="str">
        <f t="shared" si="60"/>
        <v>Blinde vlek</v>
      </c>
      <c r="H48" s="13" t="str">
        <f t="shared" si="61"/>
        <v>Blinde vlek</v>
      </c>
      <c r="I48" s="47">
        <f>SUM(J46:J49)</f>
        <v>0</v>
      </c>
      <c r="J48" s="6">
        <f>'Scoreblad A-D-G-L'!J50</f>
        <v>0</v>
      </c>
      <c r="K48" s="6">
        <f>'Scoreblad A-D-G-L'!K50</f>
        <v>0</v>
      </c>
      <c r="L48" s="6">
        <f>'Scoreblad A-D-G-L'!L50</f>
        <v>0</v>
      </c>
      <c r="M48" s="6">
        <f t="shared" si="40"/>
        <v>0</v>
      </c>
      <c r="N48" s="47">
        <f>SUM(O46:O49)</f>
        <v>0</v>
      </c>
      <c r="O48" s="6">
        <f t="shared" si="13"/>
        <v>0</v>
      </c>
      <c r="P48" s="48" t="str">
        <f>IF(SUM(L46:L49)&gt;0,SUM(O46:O49)/SUM(L46:L49), "Blinde vlek")</f>
        <v>Blinde vlek</v>
      </c>
      <c r="Q48" s="7" t="str">
        <f t="shared" si="52"/>
        <v>Blinde vlek</v>
      </c>
      <c r="R48" s="127">
        <f>'Scoreblad A-D-G-L'!R50</f>
        <v>413</v>
      </c>
      <c r="S48" s="127">
        <f>'Scoreblad A-D-G-L'!S50</f>
        <v>0</v>
      </c>
      <c r="T48" s="127">
        <f>'Scoreblad A-D-G-L'!T50</f>
        <v>26150.799999999999</v>
      </c>
      <c r="U48" s="127">
        <f>'Scoreblad A-D-G-L'!U50</f>
        <v>52.07706251931198</v>
      </c>
      <c r="V48" s="7" t="str">
        <f t="shared" si="36"/>
        <v>Blinde vlek</v>
      </c>
      <c r="W48" s="7">
        <f t="shared" si="37"/>
        <v>1.9914137433390939E-3</v>
      </c>
      <c r="X48" s="7" t="str">
        <f t="shared" si="38"/>
        <v>Blinde vlek</v>
      </c>
      <c r="Y48" s="47">
        <f>SUM(Z46:Z49)</f>
        <v>0</v>
      </c>
      <c r="Z48" s="192">
        <f>'Scoreblad A-D-G-L'!Z50</f>
        <v>0</v>
      </c>
      <c r="AA48" s="192">
        <f>'Scoreblad A-D-G-L'!AA50</f>
        <v>0</v>
      </c>
      <c r="AB48" s="192">
        <f>'Scoreblad A-D-G-L'!AB50</f>
        <v>0</v>
      </c>
      <c r="AC48" s="192">
        <f>'Scoreblad A-D-G-L'!AC50</f>
        <v>0</v>
      </c>
      <c r="AD48" s="6">
        <f t="shared" si="53"/>
        <v>0</v>
      </c>
      <c r="AE48" s="7" t="str">
        <f t="shared" si="54"/>
        <v>Blinde vlek</v>
      </c>
      <c r="AF48" s="6" t="str">
        <f t="shared" si="62"/>
        <v>Blinde vlek</v>
      </c>
      <c r="AG48" s="47">
        <f>SUM(AD46:AD49)</f>
        <v>0</v>
      </c>
      <c r="AH48" s="6" t="str">
        <f t="shared" si="63"/>
        <v>Blinde vlek</v>
      </c>
      <c r="AI48" s="59" t="s">
        <v>31</v>
      </c>
      <c r="AJ48" s="49" t="str">
        <f t="shared" si="18"/>
        <v>Geel</v>
      </c>
      <c r="AK48" s="103">
        <v>1</v>
      </c>
      <c r="AL48" s="21">
        <f t="shared" si="58"/>
        <v>2</v>
      </c>
      <c r="AM48" s="21">
        <f t="shared" si="59"/>
        <v>2</v>
      </c>
      <c r="AN48" s="21">
        <f t="shared" si="55"/>
        <v>2</v>
      </c>
      <c r="AO48" s="21">
        <f t="shared" si="56"/>
        <v>2</v>
      </c>
      <c r="AP48" s="286"/>
      <c r="AQ48" s="286"/>
      <c r="AR48" s="286"/>
      <c r="AS48" s="289"/>
      <c r="AT48" s="270"/>
      <c r="AU48" s="302"/>
      <c r="AV48" s="304"/>
      <c r="AW48" s="304"/>
    </row>
    <row r="49" spans="1:49" x14ac:dyDescent="0.3">
      <c r="A49" s="59" t="s">
        <v>17</v>
      </c>
      <c r="B49" s="59" t="s">
        <v>15</v>
      </c>
      <c r="C49" s="59" t="s">
        <v>31</v>
      </c>
      <c r="D49" s="4" t="str">
        <f>'Scoreblad A-D-G-L'!D51</f>
        <v>Lier</v>
      </c>
      <c r="E49" s="192">
        <f>'Scoreblad A-D-G-L'!E51</f>
        <v>5</v>
      </c>
      <c r="F49" s="5" t="str">
        <f t="shared" si="12"/>
        <v>A-D-G-L</v>
      </c>
      <c r="G49" s="13" t="str">
        <f t="shared" si="60"/>
        <v>Blinde vlek</v>
      </c>
      <c r="H49" s="13" t="str">
        <f t="shared" si="61"/>
        <v>Blinde vlek</v>
      </c>
      <c r="I49" s="47">
        <f>SUM(J46:J49)</f>
        <v>0</v>
      </c>
      <c r="J49" s="6">
        <f>'Scoreblad A-D-G-L'!J51</f>
        <v>0</v>
      </c>
      <c r="K49" s="6">
        <f>'Scoreblad A-D-G-L'!K51</f>
        <v>0</v>
      </c>
      <c r="L49" s="6">
        <f>'Scoreblad A-D-G-L'!L51</f>
        <v>0</v>
      </c>
      <c r="M49" s="6">
        <f t="shared" si="40"/>
        <v>0</v>
      </c>
      <c r="N49" s="47">
        <f>SUM(O46:O49)</f>
        <v>0</v>
      </c>
      <c r="O49" s="6">
        <f t="shared" si="13"/>
        <v>0</v>
      </c>
      <c r="P49" s="48" t="str">
        <f>IF(SUM(L46:L49)&gt;0,SUM(O46:O49)/SUM(L46:L49), "Blinde vlek")</f>
        <v>Blinde vlek</v>
      </c>
      <c r="Q49" s="7" t="str">
        <f t="shared" si="52"/>
        <v>Blinde vlek</v>
      </c>
      <c r="R49" s="127">
        <f>'Scoreblad A-D-G-L'!R51</f>
        <v>423</v>
      </c>
      <c r="S49" s="127">
        <f>'Scoreblad A-D-G-L'!S51</f>
        <v>0</v>
      </c>
      <c r="T49" s="127">
        <f>'Scoreblad A-D-G-L'!T51</f>
        <v>26150.799999999999</v>
      </c>
      <c r="U49" s="127">
        <f>'Scoreblad A-D-G-L'!U51</f>
        <v>52.07706251931198</v>
      </c>
      <c r="V49" s="7" t="str">
        <f t="shared" si="36"/>
        <v>Blinde vlek</v>
      </c>
      <c r="W49" s="7">
        <f t="shared" si="37"/>
        <v>1.9914137433390939E-3</v>
      </c>
      <c r="X49" s="7" t="str">
        <f t="shared" si="38"/>
        <v>Blinde vlek</v>
      </c>
      <c r="Y49" s="47">
        <f>SUM(Z46:Z49)</f>
        <v>0</v>
      </c>
      <c r="Z49" s="192">
        <f>'Scoreblad A-D-G-L'!Z51</f>
        <v>0</v>
      </c>
      <c r="AA49" s="192">
        <f>'Scoreblad A-D-G-L'!AA51</f>
        <v>0</v>
      </c>
      <c r="AB49" s="192">
        <f>'Scoreblad A-D-G-L'!AB51</f>
        <v>0</v>
      </c>
      <c r="AC49" s="192">
        <f>'Scoreblad A-D-G-L'!AC51</f>
        <v>0</v>
      </c>
      <c r="AD49" s="6">
        <f t="shared" si="53"/>
        <v>0</v>
      </c>
      <c r="AE49" s="7" t="str">
        <f t="shared" si="54"/>
        <v>Blinde vlek</v>
      </c>
      <c r="AF49" s="6" t="str">
        <f t="shared" si="62"/>
        <v>Blinde vlek</v>
      </c>
      <c r="AG49" s="47">
        <f>SUM(AD46:AD49)</f>
        <v>0</v>
      </c>
      <c r="AH49" s="6" t="str">
        <f t="shared" si="63"/>
        <v>Blinde vlek</v>
      </c>
      <c r="AI49" s="59" t="s">
        <v>31</v>
      </c>
      <c r="AJ49" s="49" t="str">
        <f t="shared" si="18"/>
        <v>Lier</v>
      </c>
      <c r="AK49" s="103">
        <v>1</v>
      </c>
      <c r="AL49" s="21">
        <f t="shared" si="58"/>
        <v>2</v>
      </c>
      <c r="AM49" s="21">
        <f t="shared" si="59"/>
        <v>2</v>
      </c>
      <c r="AN49" s="21">
        <f t="shared" si="55"/>
        <v>2</v>
      </c>
      <c r="AO49" s="21">
        <f t="shared" si="56"/>
        <v>2</v>
      </c>
      <c r="AP49" s="287"/>
      <c r="AQ49" s="287"/>
      <c r="AR49" s="287"/>
      <c r="AS49" s="290"/>
      <c r="AT49" s="271"/>
      <c r="AU49" s="302"/>
      <c r="AV49" s="304"/>
      <c r="AW49" s="322"/>
    </row>
    <row r="50" spans="1:49" x14ac:dyDescent="0.3">
      <c r="A50" s="11" t="s">
        <v>17</v>
      </c>
      <c r="B50" s="11" t="s">
        <v>16</v>
      </c>
      <c r="C50" s="11" t="s">
        <v>32</v>
      </c>
      <c r="D50" s="4" t="str">
        <f>'Scoreblad A-D-G-L'!D52</f>
        <v>Aarschot</v>
      </c>
      <c r="E50" s="192">
        <f>'Scoreblad A-D-G-L'!E52</f>
        <v>11</v>
      </c>
      <c r="F50" s="5" t="str">
        <f t="shared" si="12"/>
        <v>A-D-G-L</v>
      </c>
      <c r="G50" s="13" t="str">
        <f t="shared" si="60"/>
        <v>A</v>
      </c>
      <c r="H50" s="13" t="str">
        <f t="shared" si="61"/>
        <v>Blinde vlek</v>
      </c>
      <c r="I50" s="47">
        <f>SUM(J50:J53)</f>
        <v>8.7520599250936328</v>
      </c>
      <c r="J50" s="6">
        <f>'Scoreblad A-D-G-L'!J52</f>
        <v>0</v>
      </c>
      <c r="K50" s="6">
        <f>'Scoreblad A-D-G-L'!K52</f>
        <v>0</v>
      </c>
      <c r="L50" s="6">
        <f>'Scoreblad A-D-G-L'!L52</f>
        <v>0</v>
      </c>
      <c r="M50" s="6">
        <f t="shared" si="40"/>
        <v>0</v>
      </c>
      <c r="N50" s="47">
        <f>SUM(O50:O53)</f>
        <v>-5.9220021216254244</v>
      </c>
      <c r="O50" s="6">
        <f t="shared" si="13"/>
        <v>0</v>
      </c>
      <c r="P50" s="48">
        <f>IF(SUM(L50:L53)&gt;0,SUM(O50:O53)/SUM(L50:L53), "Blinde vlek")</f>
        <v>-2.0925375143815326</v>
      </c>
      <c r="Q50" s="7" t="str">
        <f t="shared" si="52"/>
        <v>Blinde vlek</v>
      </c>
      <c r="R50" s="127">
        <f>'Scoreblad A-D-G-L'!R52</f>
        <v>165</v>
      </c>
      <c r="S50" s="127">
        <f>'Scoreblad A-D-G-L'!S52</f>
        <v>0</v>
      </c>
      <c r="T50" s="127">
        <f>'Scoreblad A-D-G-L'!T52</f>
        <v>26150.799999999999</v>
      </c>
      <c r="U50" s="127">
        <f>'Scoreblad A-D-G-L'!U52</f>
        <v>393.70486527643408</v>
      </c>
      <c r="V50" s="7" t="str">
        <f t="shared" si="36"/>
        <v>Blinde vlek</v>
      </c>
      <c r="W50" s="7">
        <f t="shared" si="37"/>
        <v>1.5055174804458529E-2</v>
      </c>
      <c r="X50" s="7" t="str">
        <f t="shared" si="38"/>
        <v>Blinde vlek</v>
      </c>
      <c r="Y50" s="47">
        <f>SUM(Z50:Z53)</f>
        <v>8</v>
      </c>
      <c r="Z50" s="192">
        <f>'Scoreblad A-D-G-L'!Z52</f>
        <v>0</v>
      </c>
      <c r="AA50" s="192">
        <f>'Scoreblad A-D-G-L'!AA52</f>
        <v>0</v>
      </c>
      <c r="AB50" s="192">
        <f>'Scoreblad A-D-G-L'!AB52</f>
        <v>0</v>
      </c>
      <c r="AC50" s="192">
        <f>'Scoreblad A-D-G-L'!AC52</f>
        <v>5</v>
      </c>
      <c r="AD50" s="6">
        <f t="shared" si="53"/>
        <v>-5</v>
      </c>
      <c r="AE50" s="7" t="str">
        <f t="shared" si="54"/>
        <v>Blinde vlek</v>
      </c>
      <c r="AF50" s="6" t="str">
        <f t="shared" si="62"/>
        <v>Blinde vlek</v>
      </c>
      <c r="AG50" s="47">
        <f>SUM(AD50:AD53)</f>
        <v>-24</v>
      </c>
      <c r="AH50" s="6" t="str">
        <f t="shared" si="63"/>
        <v>A</v>
      </c>
      <c r="AI50" s="11" t="s">
        <v>32</v>
      </c>
      <c r="AJ50" s="49" t="str">
        <f t="shared" si="18"/>
        <v>Aarschot</v>
      </c>
      <c r="AK50" s="103">
        <v>1</v>
      </c>
      <c r="AL50" s="21">
        <f t="shared" si="58"/>
        <v>2</v>
      </c>
      <c r="AM50" s="21">
        <f t="shared" si="59"/>
        <v>2</v>
      </c>
      <c r="AN50" s="21">
        <f t="shared" si="55"/>
        <v>2</v>
      </c>
      <c r="AO50" s="21">
        <f t="shared" si="56"/>
        <v>2</v>
      </c>
      <c r="AP50" s="6">
        <f t="shared" ref="AP50:AP57" si="66">O50+AD50</f>
        <v>-5</v>
      </c>
      <c r="AQ50" s="6">
        <f t="shared" ref="AQ50:AQ57" si="67">O50+AD50+AK50</f>
        <v>-4</v>
      </c>
      <c r="AR50" s="6">
        <f t="shared" si="46"/>
        <v>5</v>
      </c>
      <c r="AS50" s="7">
        <f t="shared" si="47"/>
        <v>-1</v>
      </c>
      <c r="AT50" s="50">
        <f t="shared" si="48"/>
        <v>1</v>
      </c>
      <c r="AU50" s="51">
        <f t="shared" ref="AU50:AU57" si="68">AT50*SUM(AL50:AO50)</f>
        <v>8</v>
      </c>
      <c r="AV50" s="51">
        <f t="shared" si="57"/>
        <v>8</v>
      </c>
      <c r="AW50" s="51" t="str">
        <f t="shared" ref="AW50:AW57" si="69">IF(AV50&gt;=$AZ$3,$AZ$2,IF(AV50&gt;=$BA$3,$BA$2,IF(AV50&gt;=$BB$3,$BB$2,$BC$2)))</f>
        <v>A</v>
      </c>
    </row>
    <row r="51" spans="1:49" x14ac:dyDescent="0.3">
      <c r="A51" s="11" t="s">
        <v>17</v>
      </c>
      <c r="B51" s="11" t="s">
        <v>16</v>
      </c>
      <c r="C51" s="11" t="s">
        <v>32</v>
      </c>
      <c r="D51" s="4" t="str">
        <f>'Scoreblad A-D-G-L'!D53</f>
        <v>Diest</v>
      </c>
      <c r="E51" s="192">
        <f>'Scoreblad A-D-G-L'!E53</f>
        <v>14</v>
      </c>
      <c r="F51" s="5" t="str">
        <f t="shared" si="12"/>
        <v>A-D-G-L</v>
      </c>
      <c r="G51" s="13" t="str">
        <f t="shared" si="60"/>
        <v>A</v>
      </c>
      <c r="H51" s="13" t="str">
        <f t="shared" si="61"/>
        <v>Blinde vlek</v>
      </c>
      <c r="I51" s="47">
        <f>SUM(J50:J53)</f>
        <v>8.7520599250936328</v>
      </c>
      <c r="J51" s="6">
        <f>'Scoreblad A-D-G-L'!J53</f>
        <v>0</v>
      </c>
      <c r="K51" s="6">
        <f>'Scoreblad A-D-G-L'!K53</f>
        <v>0</v>
      </c>
      <c r="L51" s="6">
        <f>'Scoreblad A-D-G-L'!L53</f>
        <v>0</v>
      </c>
      <c r="M51" s="6">
        <f t="shared" si="40"/>
        <v>0</v>
      </c>
      <c r="N51" s="47">
        <f>SUM(O50:O53)</f>
        <v>-5.9220021216254244</v>
      </c>
      <c r="O51" s="6">
        <f t="shared" si="13"/>
        <v>0</v>
      </c>
      <c r="P51" s="48">
        <f>IF(SUM(L50:L53)&gt;0,SUM(O50:O53)/SUM(L50:L53), "Blinde vlek")</f>
        <v>-2.0925375143815326</v>
      </c>
      <c r="Q51" s="7" t="str">
        <f t="shared" si="52"/>
        <v>Blinde vlek</v>
      </c>
      <c r="R51" s="127">
        <f>'Scoreblad A-D-G-L'!R53</f>
        <v>137.69999999999999</v>
      </c>
      <c r="S51" s="127">
        <f>'Scoreblad A-D-G-L'!S53</f>
        <v>0</v>
      </c>
      <c r="T51" s="127">
        <f>'Scoreblad A-D-G-L'!T53</f>
        <v>26150.799999999999</v>
      </c>
      <c r="U51" s="127">
        <f>'Scoreblad A-D-G-L'!U53</f>
        <v>393.70486527643408</v>
      </c>
      <c r="V51" s="7" t="str">
        <f t="shared" si="36"/>
        <v>Blinde vlek</v>
      </c>
      <c r="W51" s="7">
        <f t="shared" si="37"/>
        <v>1.5055174804458529E-2</v>
      </c>
      <c r="X51" s="7" t="str">
        <f t="shared" si="38"/>
        <v>Blinde vlek</v>
      </c>
      <c r="Y51" s="47">
        <f>SUM(Z50:Z53)</f>
        <v>8</v>
      </c>
      <c r="Z51" s="192">
        <f>'Scoreblad A-D-G-L'!Z53</f>
        <v>0</v>
      </c>
      <c r="AA51" s="192">
        <f>'Scoreblad A-D-G-L'!AA53</f>
        <v>0</v>
      </c>
      <c r="AB51" s="192">
        <f>'Scoreblad A-D-G-L'!AB53</f>
        <v>0</v>
      </c>
      <c r="AC51" s="192">
        <f>'Scoreblad A-D-G-L'!AC53</f>
        <v>9</v>
      </c>
      <c r="AD51" s="6">
        <f t="shared" si="53"/>
        <v>-9</v>
      </c>
      <c r="AE51" s="7" t="str">
        <f t="shared" si="54"/>
        <v>Blinde vlek</v>
      </c>
      <c r="AF51" s="6" t="str">
        <f t="shared" si="62"/>
        <v>Blinde vlek</v>
      </c>
      <c r="AG51" s="47">
        <f>SUM(AD50:AD53)</f>
        <v>-24</v>
      </c>
      <c r="AH51" s="6" t="str">
        <f t="shared" si="63"/>
        <v>A</v>
      </c>
      <c r="AI51" s="11" t="s">
        <v>32</v>
      </c>
      <c r="AJ51" s="49" t="str">
        <f t="shared" si="18"/>
        <v>Diest</v>
      </c>
      <c r="AK51" s="103">
        <v>1</v>
      </c>
      <c r="AL51" s="21">
        <f t="shared" si="58"/>
        <v>2</v>
      </c>
      <c r="AM51" s="21">
        <f t="shared" si="59"/>
        <v>2</v>
      </c>
      <c r="AN51" s="21">
        <f t="shared" si="55"/>
        <v>2</v>
      </c>
      <c r="AO51" s="21">
        <f t="shared" si="56"/>
        <v>2</v>
      </c>
      <c r="AP51" s="6">
        <f t="shared" si="66"/>
        <v>-9</v>
      </c>
      <c r="AQ51" s="6">
        <f t="shared" si="67"/>
        <v>-8</v>
      </c>
      <c r="AR51" s="6">
        <f t="shared" si="46"/>
        <v>9</v>
      </c>
      <c r="AS51" s="7">
        <f t="shared" si="47"/>
        <v>-1</v>
      </c>
      <c r="AT51" s="50">
        <f t="shared" si="48"/>
        <v>1</v>
      </c>
      <c r="AU51" s="51">
        <f t="shared" si="68"/>
        <v>8</v>
      </c>
      <c r="AV51" s="51">
        <f t="shared" si="57"/>
        <v>8</v>
      </c>
      <c r="AW51" s="51" t="str">
        <f t="shared" si="69"/>
        <v>A</v>
      </c>
    </row>
    <row r="52" spans="1:49" x14ac:dyDescent="0.3">
      <c r="A52" s="11" t="s">
        <v>17</v>
      </c>
      <c r="B52" s="11" t="s">
        <v>16</v>
      </c>
      <c r="C52" s="11" t="s">
        <v>32</v>
      </c>
      <c r="D52" s="4" t="str">
        <f>'Scoreblad A-D-G-L'!D54</f>
        <v>Geel</v>
      </c>
      <c r="E52" s="192">
        <f>'Scoreblad A-D-G-L'!E54</f>
        <v>3</v>
      </c>
      <c r="F52" s="5" t="str">
        <f t="shared" si="12"/>
        <v>A-D-G-L</v>
      </c>
      <c r="G52" s="13" t="str">
        <f t="shared" si="60"/>
        <v>A</v>
      </c>
      <c r="H52" s="13" t="str">
        <f t="shared" si="61"/>
        <v>A</v>
      </c>
      <c r="I52" s="47">
        <f>SUM(J50:J53)</f>
        <v>8.7520599250936328</v>
      </c>
      <c r="J52" s="6">
        <f>'Scoreblad A-D-G-L'!J54</f>
        <v>8.7520599250936328</v>
      </c>
      <c r="K52" s="6">
        <f>'Scoreblad A-D-G-L'!K54</f>
        <v>3.3294797687861277</v>
      </c>
      <c r="L52" s="6">
        <f>'Scoreblad A-D-G-L'!L54</f>
        <v>2.8300578034682085</v>
      </c>
      <c r="M52" s="6">
        <f t="shared" si="40"/>
        <v>-5.4225801563075056</v>
      </c>
      <c r="N52" s="47">
        <f>SUM(O50:O53)</f>
        <v>-5.9220021216254244</v>
      </c>
      <c r="O52" s="6">
        <f t="shared" si="13"/>
        <v>-5.9220021216254244</v>
      </c>
      <c r="P52" s="48">
        <f>IF(SUM(L50:L53)&gt;0,SUM(O50:O53)/SUM(L50:L53), "Blinde vlek")</f>
        <v>-2.0925375143815326</v>
      </c>
      <c r="Q52" s="7">
        <f t="shared" si="52"/>
        <v>-2.0925375143815326</v>
      </c>
      <c r="R52" s="127">
        <f>'Scoreblad A-D-G-L'!R54</f>
        <v>413</v>
      </c>
      <c r="S52" s="127">
        <f>'Scoreblad A-D-G-L'!S54</f>
        <v>3.3294797687861277</v>
      </c>
      <c r="T52" s="127">
        <f>'Scoreblad A-D-G-L'!T54</f>
        <v>26150.799999999999</v>
      </c>
      <c r="U52" s="127">
        <f>'Scoreblad A-D-G-L'!U54</f>
        <v>393.70486527643408</v>
      </c>
      <c r="V52" s="7">
        <f t="shared" si="36"/>
        <v>8.0616943554143537E-3</v>
      </c>
      <c r="W52" s="7">
        <f t="shared" si="37"/>
        <v>1.5055174804458529E-2</v>
      </c>
      <c r="X52" s="7" t="str">
        <f t="shared" si="38"/>
        <v>B</v>
      </c>
      <c r="Y52" s="47">
        <f>SUM(Z50:Z53)</f>
        <v>8</v>
      </c>
      <c r="Z52" s="192">
        <f>'Scoreblad A-D-G-L'!Z54</f>
        <v>8</v>
      </c>
      <c r="AA52" s="192">
        <f>'Scoreblad A-D-G-L'!AA54</f>
        <v>4</v>
      </c>
      <c r="AB52" s="192">
        <f>'Scoreblad A-D-G-L'!AB54</f>
        <v>4</v>
      </c>
      <c r="AC52" s="192">
        <f>'Scoreblad A-D-G-L'!AC54</f>
        <v>10</v>
      </c>
      <c r="AD52" s="6">
        <f t="shared" si="53"/>
        <v>-6</v>
      </c>
      <c r="AE52" s="7">
        <f t="shared" si="54"/>
        <v>-0.75</v>
      </c>
      <c r="AF52" s="6" t="str">
        <f t="shared" si="62"/>
        <v>A</v>
      </c>
      <c r="AG52" s="47">
        <f>SUM(AD50:AD53)</f>
        <v>-24</v>
      </c>
      <c r="AH52" s="6" t="str">
        <f t="shared" si="63"/>
        <v>A</v>
      </c>
      <c r="AI52" s="11" t="s">
        <v>32</v>
      </c>
      <c r="AJ52" s="49" t="str">
        <f t="shared" si="18"/>
        <v>Geel</v>
      </c>
      <c r="AK52" s="103">
        <v>1</v>
      </c>
      <c r="AL52" s="21">
        <f t="shared" si="58"/>
        <v>2</v>
      </c>
      <c r="AM52" s="21">
        <f t="shared" si="59"/>
        <v>2</v>
      </c>
      <c r="AN52" s="21">
        <f t="shared" si="55"/>
        <v>2</v>
      </c>
      <c r="AO52" s="21">
        <f t="shared" si="56"/>
        <v>2</v>
      </c>
      <c r="AP52" s="6">
        <f t="shared" si="66"/>
        <v>-11.922002121625425</v>
      </c>
      <c r="AQ52" s="6">
        <f t="shared" si="67"/>
        <v>-10.922002121625425</v>
      </c>
      <c r="AR52" s="6">
        <f t="shared" si="46"/>
        <v>14</v>
      </c>
      <c r="AS52" s="7">
        <f t="shared" si="47"/>
        <v>-0.85157158011610179</v>
      </c>
      <c r="AT52" s="50">
        <f t="shared" si="48"/>
        <v>1</v>
      </c>
      <c r="AU52" s="51">
        <f t="shared" si="68"/>
        <v>8</v>
      </c>
      <c r="AV52" s="51">
        <f t="shared" si="57"/>
        <v>8</v>
      </c>
      <c r="AW52" s="51" t="str">
        <f t="shared" si="69"/>
        <v>A</v>
      </c>
    </row>
    <row r="53" spans="1:49" x14ac:dyDescent="0.3">
      <c r="A53" s="11" t="s">
        <v>17</v>
      </c>
      <c r="B53" s="11" t="s">
        <v>16</v>
      </c>
      <c r="C53" s="11" t="s">
        <v>32</v>
      </c>
      <c r="D53" s="4" t="str">
        <f>'Scoreblad A-D-G-L'!D55</f>
        <v>Lier</v>
      </c>
      <c r="E53" s="192">
        <f>'Scoreblad A-D-G-L'!E55</f>
        <v>5</v>
      </c>
      <c r="F53" s="5" t="str">
        <f t="shared" si="12"/>
        <v>A-D-G-L</v>
      </c>
      <c r="G53" s="13" t="str">
        <f t="shared" si="60"/>
        <v>A</v>
      </c>
      <c r="H53" s="13" t="str">
        <f t="shared" si="61"/>
        <v>Blinde vlek</v>
      </c>
      <c r="I53" s="47">
        <f>SUM(J50:J53)</f>
        <v>8.7520599250936328</v>
      </c>
      <c r="J53" s="6">
        <f>'Scoreblad A-D-G-L'!J55</f>
        <v>0</v>
      </c>
      <c r="K53" s="6">
        <f>'Scoreblad A-D-G-L'!K55</f>
        <v>0</v>
      </c>
      <c r="L53" s="6">
        <f>'Scoreblad A-D-G-L'!L55</f>
        <v>0</v>
      </c>
      <c r="M53" s="6">
        <f t="shared" si="40"/>
        <v>0</v>
      </c>
      <c r="N53" s="47">
        <f>SUM(O50:O53)</f>
        <v>-5.9220021216254244</v>
      </c>
      <c r="O53" s="6">
        <f t="shared" si="13"/>
        <v>0</v>
      </c>
      <c r="P53" s="48">
        <f>IF(SUM(L50:L53)&gt;0,SUM(O50:O53)/SUM(L50:L53), "Blinde vlek")</f>
        <v>-2.0925375143815326</v>
      </c>
      <c r="Q53" s="7" t="str">
        <f t="shared" si="52"/>
        <v>Blinde vlek</v>
      </c>
      <c r="R53" s="127">
        <f>'Scoreblad A-D-G-L'!R55</f>
        <v>423</v>
      </c>
      <c r="S53" s="127">
        <f>'Scoreblad A-D-G-L'!S55</f>
        <v>0</v>
      </c>
      <c r="T53" s="127">
        <f>'Scoreblad A-D-G-L'!T55</f>
        <v>26150.799999999999</v>
      </c>
      <c r="U53" s="127">
        <f>'Scoreblad A-D-G-L'!U55</f>
        <v>393.70486527643408</v>
      </c>
      <c r="V53" s="7" t="str">
        <f t="shared" si="36"/>
        <v>Blinde vlek</v>
      </c>
      <c r="W53" s="7">
        <f t="shared" si="37"/>
        <v>1.5055174804458529E-2</v>
      </c>
      <c r="X53" s="7" t="str">
        <f t="shared" si="38"/>
        <v>Blinde vlek</v>
      </c>
      <c r="Y53" s="47">
        <f>SUM(Z50:Z53)</f>
        <v>8</v>
      </c>
      <c r="Z53" s="192">
        <f>'Scoreblad A-D-G-L'!Z55</f>
        <v>0</v>
      </c>
      <c r="AA53" s="192">
        <f>'Scoreblad A-D-G-L'!AA55</f>
        <v>0</v>
      </c>
      <c r="AB53" s="192">
        <f>'Scoreblad A-D-G-L'!AB55</f>
        <v>0</v>
      </c>
      <c r="AC53" s="192">
        <f>'Scoreblad A-D-G-L'!AC55</f>
        <v>4</v>
      </c>
      <c r="AD53" s="6">
        <f t="shared" si="53"/>
        <v>-4</v>
      </c>
      <c r="AE53" s="7" t="str">
        <f t="shared" si="54"/>
        <v>Blinde vlek</v>
      </c>
      <c r="AF53" s="6" t="str">
        <f t="shared" si="62"/>
        <v>Blinde vlek</v>
      </c>
      <c r="AG53" s="47">
        <f>SUM(AD50:AD53)</f>
        <v>-24</v>
      </c>
      <c r="AH53" s="6" t="str">
        <f t="shared" si="63"/>
        <v>A</v>
      </c>
      <c r="AI53" s="11" t="s">
        <v>32</v>
      </c>
      <c r="AJ53" s="49" t="str">
        <f t="shared" si="18"/>
        <v>Lier</v>
      </c>
      <c r="AK53" s="103">
        <v>1</v>
      </c>
      <c r="AL53" s="21">
        <f t="shared" si="58"/>
        <v>2</v>
      </c>
      <c r="AM53" s="21">
        <f t="shared" si="59"/>
        <v>2</v>
      </c>
      <c r="AN53" s="21">
        <f t="shared" si="55"/>
        <v>2</v>
      </c>
      <c r="AO53" s="21">
        <f t="shared" si="56"/>
        <v>2</v>
      </c>
      <c r="AP53" s="6">
        <f t="shared" si="66"/>
        <v>-4</v>
      </c>
      <c r="AQ53" s="6">
        <f t="shared" si="67"/>
        <v>-3</v>
      </c>
      <c r="AR53" s="6">
        <f t="shared" si="46"/>
        <v>4</v>
      </c>
      <c r="AS53" s="7">
        <f t="shared" si="47"/>
        <v>-1</v>
      </c>
      <c r="AT53" s="50">
        <f t="shared" si="48"/>
        <v>1</v>
      </c>
      <c r="AU53" s="51">
        <f t="shared" si="68"/>
        <v>8</v>
      </c>
      <c r="AV53" s="51">
        <f t="shared" si="57"/>
        <v>8</v>
      </c>
      <c r="AW53" s="51" t="str">
        <f t="shared" si="69"/>
        <v>A</v>
      </c>
    </row>
    <row r="54" spans="1:49" x14ac:dyDescent="0.3">
      <c r="A54" s="11" t="s">
        <v>18</v>
      </c>
      <c r="B54" s="11" t="s">
        <v>12</v>
      </c>
      <c r="C54" s="11" t="s">
        <v>33</v>
      </c>
      <c r="D54" s="4" t="str">
        <f>'Scoreblad A-D-G-L'!D56</f>
        <v>Aarschot</v>
      </c>
      <c r="E54" s="192">
        <f>'Scoreblad A-D-G-L'!E56</f>
        <v>11</v>
      </c>
      <c r="F54" s="5" t="str">
        <f t="shared" si="12"/>
        <v>A-D-G-L</v>
      </c>
      <c r="G54" s="13" t="str">
        <f t="shared" si="60"/>
        <v>B</v>
      </c>
      <c r="H54" s="13" t="str">
        <f t="shared" si="61"/>
        <v>B</v>
      </c>
      <c r="I54" s="47">
        <f>SUM(J54:J57)</f>
        <v>78.621984180830992</v>
      </c>
      <c r="J54" s="6">
        <f>'Scoreblad A-D-G-L'!J56</f>
        <v>26.165186500888105</v>
      </c>
      <c r="K54" s="6">
        <f>'Scoreblad A-D-G-L'!K56</f>
        <v>33.246268656716417</v>
      </c>
      <c r="L54" s="6">
        <f>'Scoreblad A-D-G-L'!L56</f>
        <v>28.259328358208954</v>
      </c>
      <c r="M54" s="6">
        <f t="shared" si="40"/>
        <v>7.0810821558283124</v>
      </c>
      <c r="N54" s="47">
        <f>SUM(O54:O57)</f>
        <v>-6.7592131805400939</v>
      </c>
      <c r="O54" s="6">
        <f t="shared" si="13"/>
        <v>2.0941418573208495</v>
      </c>
      <c r="P54" s="48">
        <f>IF(SUM(L54:L57)&gt;0,SUM(O54:O57)/SUM(L54:L57), "Blinde vlek")</f>
        <v>-9.4057230001786785E-2</v>
      </c>
      <c r="Q54" s="7">
        <f t="shared" si="52"/>
        <v>7.4104445469332231E-2</v>
      </c>
      <c r="R54" s="127">
        <f>'Scoreblad A-D-G-L'!R56</f>
        <v>165</v>
      </c>
      <c r="S54" s="127">
        <f>'Scoreblad A-D-G-L'!S56</f>
        <v>33.246268656716417</v>
      </c>
      <c r="T54" s="127">
        <f>'Scoreblad A-D-G-L'!T56</f>
        <v>26150.799999999999</v>
      </c>
      <c r="U54" s="127">
        <f>'Scoreblad A-D-G-L'!U56</f>
        <v>1091.6483712552804</v>
      </c>
      <c r="V54" s="7">
        <f t="shared" si="36"/>
        <v>0.20149253731343283</v>
      </c>
      <c r="W54" s="7">
        <f t="shared" si="37"/>
        <v>4.1744358537990439E-2</v>
      </c>
      <c r="X54" s="7" t="str">
        <f t="shared" si="38"/>
        <v>C</v>
      </c>
      <c r="Y54" s="47">
        <f>SUM(Z54:Z57)</f>
        <v>68</v>
      </c>
      <c r="Z54" s="192">
        <f>'Scoreblad A-D-G-L'!Z56</f>
        <v>23</v>
      </c>
      <c r="AA54" s="192">
        <f>'Scoreblad A-D-G-L'!AA56</f>
        <v>7</v>
      </c>
      <c r="AB54" s="192">
        <f>'Scoreblad A-D-G-L'!AB56</f>
        <v>16</v>
      </c>
      <c r="AC54" s="192">
        <f>'Scoreblad A-D-G-L'!AC56</f>
        <v>7</v>
      </c>
      <c r="AD54" s="6">
        <f t="shared" si="53"/>
        <v>9</v>
      </c>
      <c r="AE54" s="7">
        <f t="shared" si="54"/>
        <v>0.39130434782608697</v>
      </c>
      <c r="AF54" s="6" t="str">
        <f t="shared" si="62"/>
        <v>C</v>
      </c>
      <c r="AG54" s="47">
        <f>SUM(AD54:AD57)</f>
        <v>4</v>
      </c>
      <c r="AH54" s="6" t="str">
        <f t="shared" si="63"/>
        <v>B</v>
      </c>
      <c r="AI54" s="11" t="s">
        <v>33</v>
      </c>
      <c r="AJ54" s="49" t="str">
        <f t="shared" si="18"/>
        <v>Aarschot</v>
      </c>
      <c r="AK54" s="103">
        <v>1</v>
      </c>
      <c r="AL54" s="21">
        <f t="shared" si="58"/>
        <v>1</v>
      </c>
      <c r="AM54" s="21">
        <f t="shared" si="59"/>
        <v>1</v>
      </c>
      <c r="AN54" s="21">
        <f t="shared" si="55"/>
        <v>0</v>
      </c>
      <c r="AO54" s="21">
        <f t="shared" si="56"/>
        <v>1</v>
      </c>
      <c r="AP54" s="6">
        <f t="shared" si="66"/>
        <v>11.094141857320849</v>
      </c>
      <c r="AQ54" s="6">
        <f t="shared" si="67"/>
        <v>12.094141857320849</v>
      </c>
      <c r="AR54" s="6">
        <f t="shared" si="46"/>
        <v>14</v>
      </c>
      <c r="AS54" s="7">
        <f t="shared" si="47"/>
        <v>0.79243870409434636</v>
      </c>
      <c r="AT54" s="52">
        <f t="shared" ref="AT54:AT57" si="70">AK54</f>
        <v>1</v>
      </c>
      <c r="AU54" s="51">
        <f t="shared" si="68"/>
        <v>3</v>
      </c>
      <c r="AV54" s="51">
        <f t="shared" si="57"/>
        <v>3</v>
      </c>
      <c r="AW54" s="51" t="str">
        <f t="shared" si="69"/>
        <v>C</v>
      </c>
    </row>
    <row r="55" spans="1:49" x14ac:dyDescent="0.3">
      <c r="A55" s="11" t="s">
        <v>18</v>
      </c>
      <c r="B55" s="11" t="s">
        <v>12</v>
      </c>
      <c r="C55" s="11" t="s">
        <v>33</v>
      </c>
      <c r="D55" s="4" t="str">
        <f>'Scoreblad A-D-G-L'!D57</f>
        <v>Diest</v>
      </c>
      <c r="E55" s="192">
        <f>'Scoreblad A-D-G-L'!E57</f>
        <v>14</v>
      </c>
      <c r="F55" s="5" t="str">
        <f t="shared" si="12"/>
        <v>A-D-G-L</v>
      </c>
      <c r="G55" s="13" t="str">
        <f t="shared" si="60"/>
        <v>B</v>
      </c>
      <c r="H55" s="13" t="str">
        <f t="shared" si="61"/>
        <v>Blinde vlek</v>
      </c>
      <c r="I55" s="47">
        <f>SUM(J54:J57)</f>
        <v>78.621984180830992</v>
      </c>
      <c r="J55" s="6">
        <f>'Scoreblad A-D-G-L'!J57</f>
        <v>0</v>
      </c>
      <c r="K55" s="6">
        <f>'Scoreblad A-D-G-L'!K57</f>
        <v>0</v>
      </c>
      <c r="L55" s="6">
        <f>'Scoreblad A-D-G-L'!L57</f>
        <v>0</v>
      </c>
      <c r="M55" s="6">
        <f t="shared" si="40"/>
        <v>0</v>
      </c>
      <c r="N55" s="47">
        <f>SUM(O54:O57)</f>
        <v>-6.7592131805400939</v>
      </c>
      <c r="O55" s="6">
        <f t="shared" si="13"/>
        <v>0</v>
      </c>
      <c r="P55" s="48">
        <f>IF(SUM(L54:L57)&gt;0,SUM(O54:O57)/SUM(L54:L57), "Blinde vlek")</f>
        <v>-9.4057230001786785E-2</v>
      </c>
      <c r="Q55" s="7" t="str">
        <f t="shared" si="52"/>
        <v>Blinde vlek</v>
      </c>
      <c r="R55" s="127">
        <f>'Scoreblad A-D-G-L'!R57</f>
        <v>137.69999999999999</v>
      </c>
      <c r="S55" s="127">
        <f>'Scoreblad A-D-G-L'!S57</f>
        <v>0</v>
      </c>
      <c r="T55" s="127">
        <f>'Scoreblad A-D-G-L'!T57</f>
        <v>26150.799999999999</v>
      </c>
      <c r="U55" s="127">
        <f>'Scoreblad A-D-G-L'!U57</f>
        <v>1091.6483712552804</v>
      </c>
      <c r="V55" s="7" t="str">
        <f t="shared" si="36"/>
        <v>Blinde vlek</v>
      </c>
      <c r="W55" s="7">
        <f t="shared" si="37"/>
        <v>4.1744358537990439E-2</v>
      </c>
      <c r="X55" s="7" t="str">
        <f t="shared" si="38"/>
        <v>Blinde vlek</v>
      </c>
      <c r="Y55" s="47">
        <f>SUM(Z54:Z57)</f>
        <v>68</v>
      </c>
      <c r="Z55" s="192">
        <f>'Scoreblad A-D-G-L'!Z57</f>
        <v>0</v>
      </c>
      <c r="AA55" s="192">
        <f>'Scoreblad A-D-G-L'!AA57</f>
        <v>0</v>
      </c>
      <c r="AB55" s="192">
        <f>'Scoreblad A-D-G-L'!AB57</f>
        <v>0</v>
      </c>
      <c r="AC55" s="192">
        <f>'Scoreblad A-D-G-L'!AC57</f>
        <v>9</v>
      </c>
      <c r="AD55" s="6">
        <f t="shared" si="53"/>
        <v>-9</v>
      </c>
      <c r="AE55" s="7" t="str">
        <f t="shared" si="54"/>
        <v>Blinde vlek</v>
      </c>
      <c r="AF55" s="6" t="str">
        <f t="shared" si="62"/>
        <v>Blinde vlek</v>
      </c>
      <c r="AG55" s="47">
        <f>SUM(AD54:AD57)</f>
        <v>4</v>
      </c>
      <c r="AH55" s="6" t="str">
        <f t="shared" si="63"/>
        <v>B</v>
      </c>
      <c r="AI55" s="11" t="s">
        <v>33</v>
      </c>
      <c r="AJ55" s="49" t="str">
        <f t="shared" si="18"/>
        <v>Diest</v>
      </c>
      <c r="AK55" s="103">
        <v>1</v>
      </c>
      <c r="AL55" s="21">
        <f t="shared" si="58"/>
        <v>2</v>
      </c>
      <c r="AM55" s="21">
        <f t="shared" si="59"/>
        <v>1</v>
      </c>
      <c r="AN55" s="21">
        <f t="shared" si="55"/>
        <v>2</v>
      </c>
      <c r="AO55" s="21">
        <f t="shared" si="56"/>
        <v>1</v>
      </c>
      <c r="AP55" s="6">
        <f t="shared" si="66"/>
        <v>-9</v>
      </c>
      <c r="AQ55" s="6">
        <f t="shared" si="67"/>
        <v>-8</v>
      </c>
      <c r="AR55" s="6">
        <f t="shared" si="46"/>
        <v>9</v>
      </c>
      <c r="AS55" s="7">
        <f t="shared" si="47"/>
        <v>-1</v>
      </c>
      <c r="AT55" s="52">
        <f t="shared" si="70"/>
        <v>1</v>
      </c>
      <c r="AU55" s="51">
        <f t="shared" si="68"/>
        <v>6</v>
      </c>
      <c r="AV55" s="51">
        <f t="shared" si="57"/>
        <v>6</v>
      </c>
      <c r="AW55" s="51" t="str">
        <f t="shared" si="69"/>
        <v>A</v>
      </c>
    </row>
    <row r="56" spans="1:49" x14ac:dyDescent="0.3">
      <c r="A56" s="11" t="s">
        <v>18</v>
      </c>
      <c r="B56" s="11" t="s">
        <v>12</v>
      </c>
      <c r="C56" s="11" t="s">
        <v>33</v>
      </c>
      <c r="D56" s="4" t="str">
        <f>'Scoreblad A-D-G-L'!D58</f>
        <v>Geel</v>
      </c>
      <c r="E56" s="192">
        <f>'Scoreblad A-D-G-L'!E58</f>
        <v>3</v>
      </c>
      <c r="F56" s="5" t="str">
        <f t="shared" si="12"/>
        <v>A-D-G-L</v>
      </c>
      <c r="G56" s="13" t="str">
        <f t="shared" si="60"/>
        <v>B</v>
      </c>
      <c r="H56" s="13" t="str">
        <f t="shared" si="61"/>
        <v>B</v>
      </c>
      <c r="I56" s="47">
        <f>SUM(J54:J57)</f>
        <v>78.621984180830992</v>
      </c>
      <c r="J56" s="6">
        <f>'Scoreblad A-D-G-L'!J58</f>
        <v>19.760299625468168</v>
      </c>
      <c r="K56" s="6">
        <f>'Scoreblad A-D-G-L'!K58</f>
        <v>22.829268292682933</v>
      </c>
      <c r="L56" s="6">
        <f>'Scoreblad A-D-G-L'!L58</f>
        <v>19.404878048780493</v>
      </c>
      <c r="M56" s="6">
        <f t="shared" si="40"/>
        <v>3.0689686672147651</v>
      </c>
      <c r="N56" s="47">
        <f>SUM(O54:O57)</f>
        <v>-6.7592131805400939</v>
      </c>
      <c r="O56" s="6">
        <f t="shared" si="13"/>
        <v>-0.35542157668767516</v>
      </c>
      <c r="P56" s="48">
        <f>IF(SUM(L54:L57)&gt;0,SUM(O54:O57)/SUM(L54:L57), "Blinde vlek")</f>
        <v>-9.4057230001786785E-2</v>
      </c>
      <c r="Q56" s="7">
        <f t="shared" si="52"/>
        <v>-1.8316094324025489E-2</v>
      </c>
      <c r="R56" s="127">
        <f>'Scoreblad A-D-G-L'!R58</f>
        <v>413</v>
      </c>
      <c r="S56" s="127">
        <f>'Scoreblad A-D-G-L'!S58</f>
        <v>22.829268292682933</v>
      </c>
      <c r="T56" s="127">
        <f>'Scoreblad A-D-G-L'!T58</f>
        <v>26150.799999999999</v>
      </c>
      <c r="U56" s="127">
        <f>'Scoreblad A-D-G-L'!U58</f>
        <v>1091.6483712552804</v>
      </c>
      <c r="V56" s="7">
        <f t="shared" si="36"/>
        <v>5.5276678674777077E-2</v>
      </c>
      <c r="W56" s="7">
        <f t="shared" si="37"/>
        <v>4.1744358537990439E-2</v>
      </c>
      <c r="X56" s="7" t="str">
        <f t="shared" si="38"/>
        <v>B</v>
      </c>
      <c r="Y56" s="47">
        <f>SUM(Z54:Z57)</f>
        <v>68</v>
      </c>
      <c r="Z56" s="192">
        <f>'Scoreblad A-D-G-L'!Z58</f>
        <v>16</v>
      </c>
      <c r="AA56" s="192">
        <f>'Scoreblad A-D-G-L'!AA58</f>
        <v>8</v>
      </c>
      <c r="AB56" s="192">
        <f>'Scoreblad A-D-G-L'!AB58</f>
        <v>8</v>
      </c>
      <c r="AC56" s="192">
        <f>'Scoreblad A-D-G-L'!AC58</f>
        <v>10</v>
      </c>
      <c r="AD56" s="6">
        <f t="shared" si="53"/>
        <v>-2</v>
      </c>
      <c r="AE56" s="7">
        <f t="shared" si="54"/>
        <v>-0.125</v>
      </c>
      <c r="AF56" s="6" t="str">
        <f t="shared" si="62"/>
        <v>B</v>
      </c>
      <c r="AG56" s="47">
        <f>SUM(AD54:AD57)</f>
        <v>4</v>
      </c>
      <c r="AH56" s="6" t="str">
        <f t="shared" si="63"/>
        <v>B</v>
      </c>
      <c r="AI56" s="11" t="s">
        <v>33</v>
      </c>
      <c r="AJ56" s="49" t="str">
        <f t="shared" si="18"/>
        <v>Geel</v>
      </c>
      <c r="AK56" s="103">
        <v>1</v>
      </c>
      <c r="AL56" s="21">
        <f t="shared" si="58"/>
        <v>1</v>
      </c>
      <c r="AM56" s="21">
        <f t="shared" si="59"/>
        <v>1</v>
      </c>
      <c r="AN56" s="21">
        <f t="shared" si="55"/>
        <v>1</v>
      </c>
      <c r="AO56" s="21">
        <f t="shared" si="56"/>
        <v>1</v>
      </c>
      <c r="AP56" s="6">
        <f t="shared" si="66"/>
        <v>-2.3554215766876752</v>
      </c>
      <c r="AQ56" s="6">
        <f t="shared" si="67"/>
        <v>-1.3554215766876752</v>
      </c>
      <c r="AR56" s="6">
        <f t="shared" si="46"/>
        <v>18</v>
      </c>
      <c r="AS56" s="7">
        <f t="shared" si="47"/>
        <v>-0.13085675426042639</v>
      </c>
      <c r="AT56" s="52">
        <f t="shared" si="70"/>
        <v>1</v>
      </c>
      <c r="AU56" s="51">
        <f t="shared" si="68"/>
        <v>4</v>
      </c>
      <c r="AV56" s="51">
        <f t="shared" si="57"/>
        <v>4</v>
      </c>
      <c r="AW56" s="51" t="str">
        <f t="shared" si="69"/>
        <v>B</v>
      </c>
    </row>
    <row r="57" spans="1:49" x14ac:dyDescent="0.3">
      <c r="A57" s="11" t="s">
        <v>18</v>
      </c>
      <c r="B57" s="11" t="s">
        <v>12</v>
      </c>
      <c r="C57" s="11" t="s">
        <v>33</v>
      </c>
      <c r="D57" s="4" t="str">
        <f>'Scoreblad A-D-G-L'!D59</f>
        <v>Lier</v>
      </c>
      <c r="E57" s="192">
        <f>'Scoreblad A-D-G-L'!E59</f>
        <v>5</v>
      </c>
      <c r="F57" s="5" t="str">
        <f t="shared" si="12"/>
        <v>A-D-G-L</v>
      </c>
      <c r="G57" s="13" t="str">
        <f t="shared" si="60"/>
        <v>B</v>
      </c>
      <c r="H57" s="13" t="str">
        <f t="shared" si="61"/>
        <v>A</v>
      </c>
      <c r="I57" s="47">
        <f>SUM(J54:J57)</f>
        <v>78.621984180830992</v>
      </c>
      <c r="J57" s="6">
        <f>'Scoreblad A-D-G-L'!J59</f>
        <v>32.696498054474709</v>
      </c>
      <c r="K57" s="6">
        <f>'Scoreblad A-D-G-L'!K59</f>
        <v>28.468899521531107</v>
      </c>
      <c r="L57" s="6">
        <f>'Scoreblad A-D-G-L'!L59</f>
        <v>24.198564593301441</v>
      </c>
      <c r="M57" s="6">
        <f t="shared" si="40"/>
        <v>-4.2275985329436025</v>
      </c>
      <c r="N57" s="47">
        <f>SUM(O54:O57)</f>
        <v>-6.7592131805400939</v>
      </c>
      <c r="O57" s="6">
        <f t="shared" si="13"/>
        <v>-8.4979334611732682</v>
      </c>
      <c r="P57" s="48">
        <f>IF(SUM(L54:L57)&gt;0,SUM(O54:O57)/SUM(L54:L57), "Blinde vlek")</f>
        <v>-9.4057230001786785E-2</v>
      </c>
      <c r="Q57" s="7">
        <f t="shared" si="52"/>
        <v>-0.3511751049698888</v>
      </c>
      <c r="R57" s="127">
        <f>'Scoreblad A-D-G-L'!R59</f>
        <v>423</v>
      </c>
      <c r="S57" s="127">
        <f>'Scoreblad A-D-G-L'!S59</f>
        <v>28.468899521531107</v>
      </c>
      <c r="T57" s="127">
        <f>'Scoreblad A-D-G-L'!T59</f>
        <v>26150.799999999999</v>
      </c>
      <c r="U57" s="127">
        <f>'Scoreblad A-D-G-L'!U59</f>
        <v>1091.6483712552804</v>
      </c>
      <c r="V57" s="7">
        <f t="shared" si="36"/>
        <v>6.7302362935061713E-2</v>
      </c>
      <c r="W57" s="7">
        <f t="shared" si="37"/>
        <v>4.1744358537990439E-2</v>
      </c>
      <c r="X57" s="7" t="str">
        <f t="shared" si="38"/>
        <v>B</v>
      </c>
      <c r="Y57" s="47">
        <f>SUM(Z54:Z57)</f>
        <v>68</v>
      </c>
      <c r="Z57" s="192">
        <f>'Scoreblad A-D-G-L'!Z59</f>
        <v>29</v>
      </c>
      <c r="AA57" s="192">
        <f>'Scoreblad A-D-G-L'!AA59</f>
        <v>6</v>
      </c>
      <c r="AB57" s="192">
        <f>'Scoreblad A-D-G-L'!AB59</f>
        <v>23</v>
      </c>
      <c r="AC57" s="192">
        <f>'Scoreblad A-D-G-L'!AC59</f>
        <v>17</v>
      </c>
      <c r="AD57" s="6">
        <f t="shared" si="53"/>
        <v>6</v>
      </c>
      <c r="AE57" s="7">
        <f t="shared" si="54"/>
        <v>0.20689655172413793</v>
      </c>
      <c r="AF57" s="6" t="str">
        <f t="shared" si="62"/>
        <v>C</v>
      </c>
      <c r="AG57" s="47">
        <f>SUM(AD54:AD57)</f>
        <v>4</v>
      </c>
      <c r="AH57" s="6" t="str">
        <f t="shared" si="63"/>
        <v>B</v>
      </c>
      <c r="AI57" s="11" t="s">
        <v>33</v>
      </c>
      <c r="AJ57" s="49" t="str">
        <f t="shared" si="18"/>
        <v>Lier</v>
      </c>
      <c r="AK57" s="103">
        <v>1</v>
      </c>
      <c r="AL57" s="21">
        <f t="shared" ref="AL57:AL82" si="71">IF(H57= "A",2,IF(H57 = "Blinde vlek",2,IF(H57 = "B",1,0)))</f>
        <v>2</v>
      </c>
      <c r="AM57" s="21">
        <f t="shared" ref="AM57:AM82" si="72">IF(G57= "A",2,IF(G57 = "Blinde vlek",2,IF(G57 = "B",1,0)))</f>
        <v>1</v>
      </c>
      <c r="AN57" s="21">
        <f t="shared" si="55"/>
        <v>0</v>
      </c>
      <c r="AO57" s="21">
        <f t="shared" si="56"/>
        <v>1</v>
      </c>
      <c r="AP57" s="6">
        <f t="shared" si="66"/>
        <v>-2.4979334611732682</v>
      </c>
      <c r="AQ57" s="6">
        <f t="shared" si="67"/>
        <v>-1.4979334611732682</v>
      </c>
      <c r="AR57" s="6">
        <f t="shared" si="46"/>
        <v>23</v>
      </c>
      <c r="AS57" s="7">
        <f t="shared" si="47"/>
        <v>-0.10860580265970732</v>
      </c>
      <c r="AT57" s="52">
        <f t="shared" si="70"/>
        <v>1</v>
      </c>
      <c r="AU57" s="51">
        <f t="shared" si="68"/>
        <v>4</v>
      </c>
      <c r="AV57" s="51">
        <f t="shared" si="57"/>
        <v>4</v>
      </c>
      <c r="AW57" s="51" t="str">
        <f t="shared" si="69"/>
        <v>B</v>
      </c>
    </row>
    <row r="58" spans="1:49" x14ac:dyDescent="0.3">
      <c r="A58" s="60" t="s">
        <v>18</v>
      </c>
      <c r="B58" s="60" t="s">
        <v>13</v>
      </c>
      <c r="C58" s="60" t="s">
        <v>34</v>
      </c>
      <c r="D58" s="4" t="str">
        <f>'Scoreblad A-D-G-L'!D60</f>
        <v>Aarschot</v>
      </c>
      <c r="E58" s="192">
        <f>'Scoreblad A-D-G-L'!E60</f>
        <v>11</v>
      </c>
      <c r="F58" s="5" t="str">
        <f t="shared" ref="F58:F93" si="73">F$3</f>
        <v>A-D-G-L</v>
      </c>
      <c r="G58" s="13" t="str">
        <f t="shared" si="60"/>
        <v>Blinde vlek</v>
      </c>
      <c r="H58" s="13" t="str">
        <f t="shared" si="61"/>
        <v>Blinde vlek</v>
      </c>
      <c r="I58" s="47">
        <f>SUM(J58:J61)</f>
        <v>3.4689165186500892</v>
      </c>
      <c r="J58" s="6">
        <f>'Scoreblad A-D-G-L'!J60</f>
        <v>3.4689165186500892</v>
      </c>
      <c r="K58" s="6">
        <f>'Scoreblad A-D-G-L'!K60</f>
        <v>4.9253731343283578</v>
      </c>
      <c r="L58" s="6">
        <f>'Scoreblad A-D-G-L'!L60</f>
        <v>4.1865671641791042</v>
      </c>
      <c r="M58" s="6">
        <f t="shared" si="40"/>
        <v>1.4564566156782686</v>
      </c>
      <c r="N58" s="47">
        <f>SUM(O58:O61)</f>
        <v>0.71765064552901503</v>
      </c>
      <c r="O58" s="6">
        <f t="shared" ref="O58:O93" si="74">L58-J58</f>
        <v>0.71765064552901503</v>
      </c>
      <c r="P58" s="48">
        <f>IF(SUM(L58:L61)&gt;0,SUM(O58:O61)/SUM(L58:L61), "Blinde vlek")</f>
        <v>0.1714174447431159</v>
      </c>
      <c r="Q58" s="7">
        <f t="shared" si="52"/>
        <v>0.1714174447431159</v>
      </c>
      <c r="R58" s="127">
        <f>'Scoreblad A-D-G-L'!R60</f>
        <v>165</v>
      </c>
      <c r="S58" s="127">
        <f>'Scoreblad A-D-G-L'!S60</f>
        <v>4.9253731343283578</v>
      </c>
      <c r="T58" s="127">
        <f>'Scoreblad A-D-G-L'!T60</f>
        <v>26150.799999999999</v>
      </c>
      <c r="U58" s="127">
        <f>'Scoreblad A-D-G-L'!U60</f>
        <v>89.604422359812759</v>
      </c>
      <c r="V58" s="7">
        <f t="shared" si="36"/>
        <v>2.9850746268656712E-2</v>
      </c>
      <c r="W58" s="7">
        <f t="shared" si="37"/>
        <v>3.4264505238773865E-3</v>
      </c>
      <c r="X58" s="7" t="str">
        <f t="shared" si="38"/>
        <v>C</v>
      </c>
      <c r="Y58" s="47">
        <f>SUM(Z58:Z61)</f>
        <v>3</v>
      </c>
      <c r="Z58" s="192">
        <f>'Scoreblad A-D-G-L'!Z60</f>
        <v>3</v>
      </c>
      <c r="AA58" s="192">
        <f>'Scoreblad A-D-G-L'!AA60</f>
        <v>1</v>
      </c>
      <c r="AB58" s="192">
        <f>'Scoreblad A-D-G-L'!AB60</f>
        <v>2</v>
      </c>
      <c r="AC58" s="192">
        <f>'Scoreblad A-D-G-L'!AC60</f>
        <v>0</v>
      </c>
      <c r="AD58" s="6">
        <f t="shared" si="53"/>
        <v>2</v>
      </c>
      <c r="AE58" s="7">
        <f t="shared" si="54"/>
        <v>0.66666666666666663</v>
      </c>
      <c r="AF58" s="6" t="str">
        <f t="shared" si="62"/>
        <v>C</v>
      </c>
      <c r="AG58" s="47">
        <f>SUM(AD58:AD61)</f>
        <v>-5</v>
      </c>
      <c r="AH58" s="6" t="str">
        <f t="shared" si="63"/>
        <v>A</v>
      </c>
      <c r="AI58" s="60" t="s">
        <v>34</v>
      </c>
      <c r="AJ58" s="49" t="str">
        <f t="shared" ref="AJ58:AJ93" si="75">D58</f>
        <v>Aarschot</v>
      </c>
      <c r="AK58" s="103">
        <v>1</v>
      </c>
      <c r="AL58" s="21">
        <f t="shared" si="71"/>
        <v>2</v>
      </c>
      <c r="AM58" s="21">
        <f t="shared" si="72"/>
        <v>2</v>
      </c>
      <c r="AN58" s="21">
        <f t="shared" si="55"/>
        <v>0</v>
      </c>
      <c r="AO58" s="21">
        <f t="shared" si="56"/>
        <v>2</v>
      </c>
      <c r="AP58" s="280">
        <f>N58+AG58</f>
        <v>-4.282349354470985</v>
      </c>
      <c r="AQ58" s="280">
        <f>SUM(AK58:AK61)+AP58</f>
        <v>-0.28234935447098497</v>
      </c>
      <c r="AR58" s="280">
        <f>SUM(AA58:AA61,AC58:AC61)</f>
        <v>8</v>
      </c>
      <c r="AS58" s="283">
        <f>IF(AR58&gt;0,AP58/AR58,"Geen noden")</f>
        <v>-0.53529366930887312</v>
      </c>
      <c r="AT58" s="280">
        <f>SUM(AK58:AK61)</f>
        <v>4</v>
      </c>
      <c r="AU58" s="301">
        <f>AT58*$AZ$8*(AM58+AO58)</f>
        <v>32</v>
      </c>
      <c r="AV58" s="303">
        <f>IF(AT58&gt;0,AU58/SUM(AK58:AK61),0)</f>
        <v>8</v>
      </c>
      <c r="AW58" s="303" t="str">
        <f>IF(AV58&gt;=$AZ$3,$AZ$2,IF(AV58&gt;=$BA$3,$BA$2,IF(AV58&gt;=$BB$3,$BB$2,$BC$2)))</f>
        <v>A</v>
      </c>
    </row>
    <row r="59" spans="1:49" x14ac:dyDescent="0.3">
      <c r="A59" s="60" t="s">
        <v>18</v>
      </c>
      <c r="B59" s="60" t="s">
        <v>13</v>
      </c>
      <c r="C59" s="60" t="s">
        <v>34</v>
      </c>
      <c r="D59" s="4" t="str">
        <f>'Scoreblad A-D-G-L'!D61</f>
        <v>Diest</v>
      </c>
      <c r="E59" s="192">
        <f>'Scoreblad A-D-G-L'!E61</f>
        <v>14</v>
      </c>
      <c r="F59" s="5" t="str">
        <f t="shared" si="73"/>
        <v>A-D-G-L</v>
      </c>
      <c r="G59" s="13" t="str">
        <f t="shared" si="60"/>
        <v>Blinde vlek</v>
      </c>
      <c r="H59" s="13" t="str">
        <f t="shared" si="61"/>
        <v>Blinde vlek</v>
      </c>
      <c r="I59" s="47">
        <f>SUM(J58:J61)</f>
        <v>3.4689165186500892</v>
      </c>
      <c r="J59" s="6">
        <f>'Scoreblad A-D-G-L'!J61</f>
        <v>0</v>
      </c>
      <c r="K59" s="6">
        <f>'Scoreblad A-D-G-L'!K61</f>
        <v>0</v>
      </c>
      <c r="L59" s="6">
        <f>'Scoreblad A-D-G-L'!L61</f>
        <v>0</v>
      </c>
      <c r="M59" s="6">
        <f t="shared" si="40"/>
        <v>0</v>
      </c>
      <c r="N59" s="47">
        <f>SUM(O58:O61)</f>
        <v>0.71765064552901503</v>
      </c>
      <c r="O59" s="6">
        <f t="shared" si="74"/>
        <v>0</v>
      </c>
      <c r="P59" s="48">
        <f>IF(SUM(L58:L61)&gt;0,SUM(O58:O61)/SUM(L58:L61), "Blinde vlek")</f>
        <v>0.1714174447431159</v>
      </c>
      <c r="Q59" s="7" t="str">
        <f t="shared" si="52"/>
        <v>Blinde vlek</v>
      </c>
      <c r="R59" s="127">
        <f>'Scoreblad A-D-G-L'!R61</f>
        <v>137.69999999999999</v>
      </c>
      <c r="S59" s="127">
        <f>'Scoreblad A-D-G-L'!S61</f>
        <v>0</v>
      </c>
      <c r="T59" s="127">
        <f>'Scoreblad A-D-G-L'!T61</f>
        <v>26150.799999999999</v>
      </c>
      <c r="U59" s="127">
        <f>'Scoreblad A-D-G-L'!U61</f>
        <v>89.604422359812759</v>
      </c>
      <c r="V59" s="7" t="str">
        <f t="shared" si="36"/>
        <v>Blinde vlek</v>
      </c>
      <c r="W59" s="7">
        <f t="shared" si="37"/>
        <v>3.4264505238773865E-3</v>
      </c>
      <c r="X59" s="7" t="str">
        <f t="shared" si="38"/>
        <v>Blinde vlek</v>
      </c>
      <c r="Y59" s="47">
        <f>SUM(Z58:Z61)</f>
        <v>3</v>
      </c>
      <c r="Z59" s="192">
        <f>'Scoreblad A-D-G-L'!Z61</f>
        <v>0</v>
      </c>
      <c r="AA59" s="192">
        <f>'Scoreblad A-D-G-L'!AA61</f>
        <v>0</v>
      </c>
      <c r="AB59" s="192">
        <f>'Scoreblad A-D-G-L'!AB61</f>
        <v>0</v>
      </c>
      <c r="AC59" s="192">
        <f>'Scoreblad A-D-G-L'!AC61</f>
        <v>4</v>
      </c>
      <c r="AD59" s="6">
        <f t="shared" si="53"/>
        <v>-4</v>
      </c>
      <c r="AE59" s="7" t="str">
        <f t="shared" si="54"/>
        <v>Blinde vlek</v>
      </c>
      <c r="AF59" s="6" t="str">
        <f t="shared" si="62"/>
        <v>Blinde vlek</v>
      </c>
      <c r="AG59" s="47">
        <f>SUM(AD58:AD61)</f>
        <v>-5</v>
      </c>
      <c r="AH59" s="6" t="str">
        <f t="shared" si="63"/>
        <v>A</v>
      </c>
      <c r="AI59" s="60" t="s">
        <v>34</v>
      </c>
      <c r="AJ59" s="49" t="str">
        <f t="shared" si="75"/>
        <v>Diest</v>
      </c>
      <c r="AK59" s="103">
        <v>1</v>
      </c>
      <c r="AL59" s="21">
        <f t="shared" si="71"/>
        <v>2</v>
      </c>
      <c r="AM59" s="21">
        <f t="shared" si="72"/>
        <v>2</v>
      </c>
      <c r="AN59" s="21">
        <f t="shared" si="55"/>
        <v>2</v>
      </c>
      <c r="AO59" s="21">
        <f t="shared" si="56"/>
        <v>2</v>
      </c>
      <c r="AP59" s="281"/>
      <c r="AQ59" s="281"/>
      <c r="AR59" s="281"/>
      <c r="AS59" s="284"/>
      <c r="AT59" s="281"/>
      <c r="AU59" s="302"/>
      <c r="AV59" s="304"/>
      <c r="AW59" s="304"/>
    </row>
    <row r="60" spans="1:49" x14ac:dyDescent="0.3">
      <c r="A60" s="60" t="s">
        <v>18</v>
      </c>
      <c r="B60" s="60" t="s">
        <v>13</v>
      </c>
      <c r="C60" s="60" t="s">
        <v>34</v>
      </c>
      <c r="D60" s="4" t="str">
        <f>'Scoreblad A-D-G-L'!D62</f>
        <v>Geel</v>
      </c>
      <c r="E60" s="192">
        <f>'Scoreblad A-D-G-L'!E62</f>
        <v>3</v>
      </c>
      <c r="F60" s="5" t="str">
        <f t="shared" si="73"/>
        <v>A-D-G-L</v>
      </c>
      <c r="G60" s="13" t="str">
        <f t="shared" si="60"/>
        <v>Blinde vlek</v>
      </c>
      <c r="H60" s="13" t="str">
        <f t="shared" si="61"/>
        <v>Blinde vlek</v>
      </c>
      <c r="I60" s="47">
        <f>SUM(J58:J61)</f>
        <v>3.4689165186500892</v>
      </c>
      <c r="J60" s="6">
        <f>'Scoreblad A-D-G-L'!J62</f>
        <v>0</v>
      </c>
      <c r="K60" s="6">
        <f>'Scoreblad A-D-G-L'!K62</f>
        <v>0</v>
      </c>
      <c r="L60" s="6">
        <f>'Scoreblad A-D-G-L'!L62</f>
        <v>0</v>
      </c>
      <c r="M60" s="6">
        <f t="shared" si="40"/>
        <v>0</v>
      </c>
      <c r="N60" s="47">
        <f>SUM(O58:O61)</f>
        <v>0.71765064552901503</v>
      </c>
      <c r="O60" s="6">
        <f t="shared" si="74"/>
        <v>0</v>
      </c>
      <c r="P60" s="48">
        <f>IF(SUM(L58:L61)&gt;0,SUM(O58:O61)/SUM(L58:L61), "Blinde vlek")</f>
        <v>0.1714174447431159</v>
      </c>
      <c r="Q60" s="7" t="str">
        <f t="shared" si="52"/>
        <v>Blinde vlek</v>
      </c>
      <c r="R60" s="127">
        <f>'Scoreblad A-D-G-L'!R62</f>
        <v>413</v>
      </c>
      <c r="S60" s="127">
        <f>'Scoreblad A-D-G-L'!S62</f>
        <v>0</v>
      </c>
      <c r="T60" s="127">
        <f>'Scoreblad A-D-G-L'!T62</f>
        <v>26150.799999999999</v>
      </c>
      <c r="U60" s="127">
        <f>'Scoreblad A-D-G-L'!U62</f>
        <v>89.604422359812759</v>
      </c>
      <c r="V60" s="7" t="str">
        <f t="shared" si="36"/>
        <v>Blinde vlek</v>
      </c>
      <c r="W60" s="7">
        <f t="shared" si="37"/>
        <v>3.4264505238773865E-3</v>
      </c>
      <c r="X60" s="7" t="str">
        <f t="shared" si="38"/>
        <v>Blinde vlek</v>
      </c>
      <c r="Y60" s="47">
        <f>SUM(Z58:Z61)</f>
        <v>3</v>
      </c>
      <c r="Z60" s="192">
        <f>'Scoreblad A-D-G-L'!Z62</f>
        <v>0</v>
      </c>
      <c r="AA60" s="192">
        <f>'Scoreblad A-D-G-L'!AA62</f>
        <v>0</v>
      </c>
      <c r="AB60" s="192">
        <f>'Scoreblad A-D-G-L'!AB62</f>
        <v>0</v>
      </c>
      <c r="AC60" s="192">
        <f>'Scoreblad A-D-G-L'!AC62</f>
        <v>3</v>
      </c>
      <c r="AD60" s="6">
        <f t="shared" si="53"/>
        <v>-3</v>
      </c>
      <c r="AE60" s="7" t="str">
        <f t="shared" si="54"/>
        <v>Blinde vlek</v>
      </c>
      <c r="AF60" s="6" t="str">
        <f t="shared" si="62"/>
        <v>Blinde vlek</v>
      </c>
      <c r="AG60" s="47">
        <f>SUM(AD58:AD61)</f>
        <v>-5</v>
      </c>
      <c r="AH60" s="6" t="str">
        <f t="shared" si="63"/>
        <v>A</v>
      </c>
      <c r="AI60" s="60" t="s">
        <v>34</v>
      </c>
      <c r="AJ60" s="49" t="str">
        <f t="shared" si="75"/>
        <v>Geel</v>
      </c>
      <c r="AK60" s="103">
        <v>1</v>
      </c>
      <c r="AL60" s="21">
        <f t="shared" si="71"/>
        <v>2</v>
      </c>
      <c r="AM60" s="21">
        <f t="shared" si="72"/>
        <v>2</v>
      </c>
      <c r="AN60" s="21">
        <f t="shared" si="55"/>
        <v>2</v>
      </c>
      <c r="AO60" s="21">
        <f t="shared" si="56"/>
        <v>2</v>
      </c>
      <c r="AP60" s="281"/>
      <c r="AQ60" s="281"/>
      <c r="AR60" s="281"/>
      <c r="AS60" s="284"/>
      <c r="AT60" s="281"/>
      <c r="AU60" s="302"/>
      <c r="AV60" s="304"/>
      <c r="AW60" s="304"/>
    </row>
    <row r="61" spans="1:49" x14ac:dyDescent="0.3">
      <c r="A61" s="60" t="s">
        <v>18</v>
      </c>
      <c r="B61" s="60" t="s">
        <v>13</v>
      </c>
      <c r="C61" s="60" t="s">
        <v>34</v>
      </c>
      <c r="D61" s="4" t="str">
        <f>'Scoreblad A-D-G-L'!D63</f>
        <v>Lier</v>
      </c>
      <c r="E61" s="192">
        <f>'Scoreblad A-D-G-L'!E63</f>
        <v>5</v>
      </c>
      <c r="F61" s="5" t="str">
        <f t="shared" si="73"/>
        <v>A-D-G-L</v>
      </c>
      <c r="G61" s="13" t="str">
        <f t="shared" si="60"/>
        <v>Blinde vlek</v>
      </c>
      <c r="H61" s="13" t="str">
        <f t="shared" si="61"/>
        <v>Blinde vlek</v>
      </c>
      <c r="I61" s="47">
        <f>SUM(J58:J61)</f>
        <v>3.4689165186500892</v>
      </c>
      <c r="J61" s="6">
        <f>'Scoreblad A-D-G-L'!J63</f>
        <v>0</v>
      </c>
      <c r="K61" s="6">
        <f>'Scoreblad A-D-G-L'!K63</f>
        <v>0</v>
      </c>
      <c r="L61" s="6">
        <f>'Scoreblad A-D-G-L'!L63</f>
        <v>0</v>
      </c>
      <c r="M61" s="6">
        <f t="shared" si="40"/>
        <v>0</v>
      </c>
      <c r="N61" s="47">
        <f>SUM(O58:O61)</f>
        <v>0.71765064552901503</v>
      </c>
      <c r="O61" s="6">
        <f t="shared" si="74"/>
        <v>0</v>
      </c>
      <c r="P61" s="48">
        <f>IF(SUM(L58:L61)&gt;0,SUM(O58:O61)/SUM(L58:L61), "Blinde vlek")</f>
        <v>0.1714174447431159</v>
      </c>
      <c r="Q61" s="7" t="str">
        <f t="shared" si="52"/>
        <v>Blinde vlek</v>
      </c>
      <c r="R61" s="127">
        <f>'Scoreblad A-D-G-L'!R63</f>
        <v>423</v>
      </c>
      <c r="S61" s="127">
        <f>'Scoreblad A-D-G-L'!S63</f>
        <v>0</v>
      </c>
      <c r="T61" s="127">
        <f>'Scoreblad A-D-G-L'!T63</f>
        <v>26150.799999999999</v>
      </c>
      <c r="U61" s="127">
        <f>'Scoreblad A-D-G-L'!U63</f>
        <v>89.604422359812759</v>
      </c>
      <c r="V61" s="7" t="str">
        <f t="shared" si="36"/>
        <v>Blinde vlek</v>
      </c>
      <c r="W61" s="7">
        <f t="shared" si="37"/>
        <v>3.4264505238773865E-3</v>
      </c>
      <c r="X61" s="7" t="str">
        <f t="shared" si="38"/>
        <v>Blinde vlek</v>
      </c>
      <c r="Y61" s="47">
        <f>SUM(Z58:Z61)</f>
        <v>3</v>
      </c>
      <c r="Z61" s="192">
        <f>'Scoreblad A-D-G-L'!Z63</f>
        <v>0</v>
      </c>
      <c r="AA61" s="192">
        <f>'Scoreblad A-D-G-L'!AA63</f>
        <v>0</v>
      </c>
      <c r="AB61" s="192">
        <f>'Scoreblad A-D-G-L'!AB63</f>
        <v>0</v>
      </c>
      <c r="AC61" s="192">
        <f>'Scoreblad A-D-G-L'!AC63</f>
        <v>0</v>
      </c>
      <c r="AD61" s="6">
        <f t="shared" si="53"/>
        <v>0</v>
      </c>
      <c r="AE61" s="7" t="str">
        <f t="shared" si="54"/>
        <v>Blinde vlek</v>
      </c>
      <c r="AF61" s="6" t="str">
        <f t="shared" si="62"/>
        <v>Blinde vlek</v>
      </c>
      <c r="AG61" s="47">
        <f>SUM(AD58:AD61)</f>
        <v>-5</v>
      </c>
      <c r="AH61" s="6" t="str">
        <f t="shared" si="63"/>
        <v>A</v>
      </c>
      <c r="AI61" s="60" t="s">
        <v>34</v>
      </c>
      <c r="AJ61" s="49" t="str">
        <f t="shared" si="75"/>
        <v>Lier</v>
      </c>
      <c r="AK61" s="103">
        <v>1</v>
      </c>
      <c r="AL61" s="21">
        <f t="shared" si="71"/>
        <v>2</v>
      </c>
      <c r="AM61" s="21">
        <f t="shared" si="72"/>
        <v>2</v>
      </c>
      <c r="AN61" s="21">
        <f t="shared" si="55"/>
        <v>2</v>
      </c>
      <c r="AO61" s="21">
        <f t="shared" si="56"/>
        <v>2</v>
      </c>
      <c r="AP61" s="282"/>
      <c r="AQ61" s="281"/>
      <c r="AR61" s="281"/>
      <c r="AS61" s="284"/>
      <c r="AT61" s="281"/>
      <c r="AU61" s="321"/>
      <c r="AV61" s="304"/>
      <c r="AW61" s="322"/>
    </row>
    <row r="62" spans="1:49" x14ac:dyDescent="0.3">
      <c r="A62" s="59" t="s">
        <v>18</v>
      </c>
      <c r="B62" s="59" t="s">
        <v>15</v>
      </c>
      <c r="C62" s="59" t="s">
        <v>35</v>
      </c>
      <c r="D62" s="4" t="str">
        <f>'Scoreblad A-D-G-L'!D64</f>
        <v>Aarschot</v>
      </c>
      <c r="E62" s="192">
        <f>'Scoreblad A-D-G-L'!E64</f>
        <v>11</v>
      </c>
      <c r="F62" s="5" t="str">
        <f t="shared" si="73"/>
        <v>A-D-G-L</v>
      </c>
      <c r="G62" s="13" t="str">
        <f t="shared" si="60"/>
        <v>Blinde vlek</v>
      </c>
      <c r="H62" s="13" t="str">
        <f t="shared" si="61"/>
        <v>Blinde vlek</v>
      </c>
      <c r="I62" s="47">
        <f>SUM(J62:J65)</f>
        <v>0</v>
      </c>
      <c r="J62" s="6">
        <f>'Scoreblad A-D-G-L'!J64</f>
        <v>0</v>
      </c>
      <c r="K62" s="6">
        <f>'Scoreblad A-D-G-L'!K64</f>
        <v>0</v>
      </c>
      <c r="L62" s="6">
        <f>'Scoreblad A-D-G-L'!L64</f>
        <v>0</v>
      </c>
      <c r="M62" s="6">
        <f t="shared" si="40"/>
        <v>0</v>
      </c>
      <c r="N62" s="47">
        <f>SUM(O62:O65)</f>
        <v>0</v>
      </c>
      <c r="O62" s="6">
        <f t="shared" si="74"/>
        <v>0</v>
      </c>
      <c r="P62" s="48" t="str">
        <f>IF(SUM(L62:L65)&gt;0,SUM(O62:O65)/SUM(L62:L65), "Blinde vlek")</f>
        <v>Blinde vlek</v>
      </c>
      <c r="Q62" s="7" t="str">
        <f t="shared" si="52"/>
        <v>Blinde vlek</v>
      </c>
      <c r="R62" s="127">
        <f>'Scoreblad A-D-G-L'!R64</f>
        <v>165</v>
      </c>
      <c r="S62" s="127">
        <f>'Scoreblad A-D-G-L'!S64</f>
        <v>0</v>
      </c>
      <c r="T62" s="127">
        <f>'Scoreblad A-D-G-L'!T64</f>
        <v>26150.799999999999</v>
      </c>
      <c r="U62" s="127">
        <f>'Scoreblad A-D-G-L'!U64</f>
        <v>166.8113815517693</v>
      </c>
      <c r="V62" s="7" t="str">
        <f t="shared" si="36"/>
        <v>Blinde vlek</v>
      </c>
      <c r="W62" s="7">
        <f t="shared" si="37"/>
        <v>6.3788251813240628E-3</v>
      </c>
      <c r="X62" s="7" t="str">
        <f t="shared" si="38"/>
        <v>Blinde vlek</v>
      </c>
      <c r="Y62" s="47">
        <f>SUM(Z62:Z65)</f>
        <v>0</v>
      </c>
      <c r="Z62" s="192">
        <f>'Scoreblad A-D-G-L'!Z64</f>
        <v>0</v>
      </c>
      <c r="AA62" s="192">
        <f>'Scoreblad A-D-G-L'!AA64</f>
        <v>0</v>
      </c>
      <c r="AB62" s="192">
        <f>'Scoreblad A-D-G-L'!AB64</f>
        <v>0</v>
      </c>
      <c r="AC62" s="192">
        <f>'Scoreblad A-D-G-L'!AC64</f>
        <v>2</v>
      </c>
      <c r="AD62" s="6">
        <f t="shared" si="53"/>
        <v>-2</v>
      </c>
      <c r="AE62" s="7" t="str">
        <f t="shared" si="54"/>
        <v>Blinde vlek</v>
      </c>
      <c r="AF62" s="6" t="str">
        <f t="shared" si="62"/>
        <v>Blinde vlek</v>
      </c>
      <c r="AG62" s="47">
        <f>SUM(AD62:AD65)</f>
        <v>-6</v>
      </c>
      <c r="AH62" s="6" t="str">
        <f t="shared" si="63"/>
        <v>Blinde vlek</v>
      </c>
      <c r="AI62" s="59" t="s">
        <v>35</v>
      </c>
      <c r="AJ62" s="49" t="str">
        <f t="shared" si="75"/>
        <v>Aarschot</v>
      </c>
      <c r="AK62" s="103">
        <v>1</v>
      </c>
      <c r="AL62" s="21">
        <f t="shared" si="71"/>
        <v>2</v>
      </c>
      <c r="AM62" s="21">
        <f t="shared" si="72"/>
        <v>2</v>
      </c>
      <c r="AN62" s="21">
        <f t="shared" si="55"/>
        <v>2</v>
      </c>
      <c r="AO62" s="21">
        <f t="shared" si="56"/>
        <v>2</v>
      </c>
      <c r="AP62" s="285">
        <f>N62+AG62</f>
        <v>-6</v>
      </c>
      <c r="AQ62" s="285">
        <f>SUM(AK62:AK65)+AP62</f>
        <v>-2</v>
      </c>
      <c r="AR62" s="285">
        <f>SUM(AA62:AA65,AC62:AC65)</f>
        <v>6</v>
      </c>
      <c r="AS62" s="288">
        <f>IF(AR62&gt;0,AP62/AR62,"Geen noden")</f>
        <v>-1</v>
      </c>
      <c r="AT62" s="269">
        <f>IF(P62= "Blinde vlek",IF(SUM(AK62:AK65)&lt;-AG62,SUM(AK62:AK65),-AG62),IF(N62&gt;0,0,IF(N62&lt;-SUM(AK62:AK65),SUM(AK62:AK65),-N62)))</f>
        <v>4</v>
      </c>
      <c r="AU62" s="323">
        <f>AT62*$AZ$8*(AM62+AO62)</f>
        <v>32</v>
      </c>
      <c r="AV62" s="303">
        <f>IF(AT62&gt;0,AU62/SUM(AK62:AK65),0)</f>
        <v>8</v>
      </c>
      <c r="AW62" s="303" t="str">
        <f>IF(AV62&gt;=$AZ$3,$AZ$2,IF(AV62&gt;=$BA$3,$BA$2,IF(AV62&gt;=$BB$3,$BB$2,$BC$2)))</f>
        <v>A</v>
      </c>
    </row>
    <row r="63" spans="1:49" x14ac:dyDescent="0.3">
      <c r="A63" s="59" t="s">
        <v>18</v>
      </c>
      <c r="B63" s="59" t="s">
        <v>15</v>
      </c>
      <c r="C63" s="59" t="s">
        <v>35</v>
      </c>
      <c r="D63" s="4" t="str">
        <f>'Scoreblad A-D-G-L'!D65</f>
        <v>Diest</v>
      </c>
      <c r="E63" s="192">
        <f>'Scoreblad A-D-G-L'!E65</f>
        <v>14</v>
      </c>
      <c r="F63" s="5" t="str">
        <f t="shared" si="73"/>
        <v>A-D-G-L</v>
      </c>
      <c r="G63" s="13" t="str">
        <f t="shared" si="60"/>
        <v>Blinde vlek</v>
      </c>
      <c r="H63" s="13" t="str">
        <f t="shared" si="61"/>
        <v>Blinde vlek</v>
      </c>
      <c r="I63" s="47">
        <f>SUM(J62:J65)</f>
        <v>0</v>
      </c>
      <c r="J63" s="6">
        <f>'Scoreblad A-D-G-L'!J65</f>
        <v>0</v>
      </c>
      <c r="K63" s="6">
        <f>'Scoreblad A-D-G-L'!K65</f>
        <v>0</v>
      </c>
      <c r="L63" s="6">
        <f>'Scoreblad A-D-G-L'!L65</f>
        <v>0</v>
      </c>
      <c r="M63" s="6">
        <f t="shared" si="40"/>
        <v>0</v>
      </c>
      <c r="N63" s="47">
        <f>SUM(O62:O65)</f>
        <v>0</v>
      </c>
      <c r="O63" s="6">
        <f t="shared" si="74"/>
        <v>0</v>
      </c>
      <c r="P63" s="48" t="str">
        <f>IF(SUM(L62:L65)&gt;0,SUM(O62:O65)/SUM(L62:L65), "Blinde vlek")</f>
        <v>Blinde vlek</v>
      </c>
      <c r="Q63" s="7" t="str">
        <f t="shared" si="52"/>
        <v>Blinde vlek</v>
      </c>
      <c r="R63" s="127">
        <f>'Scoreblad A-D-G-L'!R65</f>
        <v>137.69999999999999</v>
      </c>
      <c r="S63" s="127">
        <f>'Scoreblad A-D-G-L'!S65</f>
        <v>0</v>
      </c>
      <c r="T63" s="127">
        <f>'Scoreblad A-D-G-L'!T65</f>
        <v>26150.799999999999</v>
      </c>
      <c r="U63" s="127">
        <f>'Scoreblad A-D-G-L'!U65</f>
        <v>166.8113815517693</v>
      </c>
      <c r="V63" s="7" t="str">
        <f t="shared" si="36"/>
        <v>Blinde vlek</v>
      </c>
      <c r="W63" s="7">
        <f t="shared" si="37"/>
        <v>6.3788251813240628E-3</v>
      </c>
      <c r="X63" s="7" t="str">
        <f t="shared" si="38"/>
        <v>Blinde vlek</v>
      </c>
      <c r="Y63" s="47">
        <f>SUM(Z62:Z65)</f>
        <v>0</v>
      </c>
      <c r="Z63" s="192">
        <f>'Scoreblad A-D-G-L'!Z65</f>
        <v>0</v>
      </c>
      <c r="AA63" s="192">
        <f>'Scoreblad A-D-G-L'!AA65</f>
        <v>0</v>
      </c>
      <c r="AB63" s="192">
        <f>'Scoreblad A-D-G-L'!AB65</f>
        <v>0</v>
      </c>
      <c r="AC63" s="192">
        <f>'Scoreblad A-D-G-L'!AC65</f>
        <v>2</v>
      </c>
      <c r="AD63" s="6">
        <f t="shared" si="53"/>
        <v>-2</v>
      </c>
      <c r="AE63" s="7" t="str">
        <f t="shared" si="54"/>
        <v>Blinde vlek</v>
      </c>
      <c r="AF63" s="6" t="str">
        <f t="shared" si="62"/>
        <v>Blinde vlek</v>
      </c>
      <c r="AG63" s="47">
        <f>SUM(AD62:AD65)</f>
        <v>-6</v>
      </c>
      <c r="AH63" s="6" t="str">
        <f t="shared" si="63"/>
        <v>Blinde vlek</v>
      </c>
      <c r="AI63" s="59" t="s">
        <v>35</v>
      </c>
      <c r="AJ63" s="49" t="str">
        <f t="shared" si="75"/>
        <v>Diest</v>
      </c>
      <c r="AK63" s="103">
        <v>1</v>
      </c>
      <c r="AL63" s="21">
        <f t="shared" si="71"/>
        <v>2</v>
      </c>
      <c r="AM63" s="21">
        <f t="shared" si="72"/>
        <v>2</v>
      </c>
      <c r="AN63" s="21">
        <f t="shared" si="55"/>
        <v>2</v>
      </c>
      <c r="AO63" s="21">
        <f t="shared" si="56"/>
        <v>2</v>
      </c>
      <c r="AP63" s="286"/>
      <c r="AQ63" s="286"/>
      <c r="AR63" s="286"/>
      <c r="AS63" s="289"/>
      <c r="AT63" s="270"/>
      <c r="AU63" s="324"/>
      <c r="AV63" s="304"/>
      <c r="AW63" s="304"/>
    </row>
    <row r="64" spans="1:49" x14ac:dyDescent="0.3">
      <c r="A64" s="59" t="s">
        <v>18</v>
      </c>
      <c r="B64" s="59" t="s">
        <v>15</v>
      </c>
      <c r="C64" s="59" t="s">
        <v>35</v>
      </c>
      <c r="D64" s="4" t="str">
        <f>'Scoreblad A-D-G-L'!D66</f>
        <v>Geel</v>
      </c>
      <c r="E64" s="192">
        <f>'Scoreblad A-D-G-L'!E66</f>
        <v>3</v>
      </c>
      <c r="F64" s="5" t="str">
        <f t="shared" si="73"/>
        <v>A-D-G-L</v>
      </c>
      <c r="G64" s="13" t="str">
        <f t="shared" si="60"/>
        <v>Blinde vlek</v>
      </c>
      <c r="H64" s="13" t="str">
        <f t="shared" si="61"/>
        <v>Blinde vlek</v>
      </c>
      <c r="I64" s="47">
        <f>SUM(J62:J65)</f>
        <v>0</v>
      </c>
      <c r="J64" s="6">
        <f>'Scoreblad A-D-G-L'!J66</f>
        <v>0</v>
      </c>
      <c r="K64" s="6">
        <f>'Scoreblad A-D-G-L'!K66</f>
        <v>0</v>
      </c>
      <c r="L64" s="6">
        <f>'Scoreblad A-D-G-L'!L66</f>
        <v>0</v>
      </c>
      <c r="M64" s="6">
        <f t="shared" si="40"/>
        <v>0</v>
      </c>
      <c r="N64" s="47">
        <f>SUM(O62:O65)</f>
        <v>0</v>
      </c>
      <c r="O64" s="6">
        <f t="shared" si="74"/>
        <v>0</v>
      </c>
      <c r="P64" s="48" t="str">
        <f>IF(SUM(L62:L65)&gt;0,SUM(O62:O65)/SUM(L62:L65), "Blinde vlek")</f>
        <v>Blinde vlek</v>
      </c>
      <c r="Q64" s="7" t="str">
        <f t="shared" si="52"/>
        <v>Blinde vlek</v>
      </c>
      <c r="R64" s="127">
        <f>'Scoreblad A-D-G-L'!R66</f>
        <v>413</v>
      </c>
      <c r="S64" s="127">
        <f>'Scoreblad A-D-G-L'!S66</f>
        <v>0</v>
      </c>
      <c r="T64" s="127">
        <f>'Scoreblad A-D-G-L'!T66</f>
        <v>26150.799999999999</v>
      </c>
      <c r="U64" s="127">
        <f>'Scoreblad A-D-G-L'!U66</f>
        <v>166.8113815517693</v>
      </c>
      <c r="V64" s="7" t="str">
        <f t="shared" si="36"/>
        <v>Blinde vlek</v>
      </c>
      <c r="W64" s="7">
        <f t="shared" si="37"/>
        <v>6.3788251813240628E-3</v>
      </c>
      <c r="X64" s="7" t="str">
        <f t="shared" si="38"/>
        <v>Blinde vlek</v>
      </c>
      <c r="Y64" s="47">
        <f>SUM(Z62:Z65)</f>
        <v>0</v>
      </c>
      <c r="Z64" s="192">
        <f>'Scoreblad A-D-G-L'!Z66</f>
        <v>0</v>
      </c>
      <c r="AA64" s="192">
        <f>'Scoreblad A-D-G-L'!AA66</f>
        <v>0</v>
      </c>
      <c r="AB64" s="192">
        <f>'Scoreblad A-D-G-L'!AB66</f>
        <v>0</v>
      </c>
      <c r="AC64" s="192">
        <f>'Scoreblad A-D-G-L'!AC66</f>
        <v>2</v>
      </c>
      <c r="AD64" s="6">
        <f t="shared" si="53"/>
        <v>-2</v>
      </c>
      <c r="AE64" s="7" t="str">
        <f t="shared" si="54"/>
        <v>Blinde vlek</v>
      </c>
      <c r="AF64" s="6" t="str">
        <f t="shared" si="62"/>
        <v>Blinde vlek</v>
      </c>
      <c r="AG64" s="47">
        <f>SUM(AD62:AD65)</f>
        <v>-6</v>
      </c>
      <c r="AH64" s="6" t="str">
        <f t="shared" si="63"/>
        <v>Blinde vlek</v>
      </c>
      <c r="AI64" s="59" t="s">
        <v>35</v>
      </c>
      <c r="AJ64" s="49" t="str">
        <f t="shared" si="75"/>
        <v>Geel</v>
      </c>
      <c r="AK64" s="103">
        <v>1</v>
      </c>
      <c r="AL64" s="21">
        <f t="shared" si="71"/>
        <v>2</v>
      </c>
      <c r="AM64" s="21">
        <f t="shared" si="72"/>
        <v>2</v>
      </c>
      <c r="AN64" s="21">
        <f t="shared" si="55"/>
        <v>2</v>
      </c>
      <c r="AO64" s="21">
        <f t="shared" si="56"/>
        <v>2</v>
      </c>
      <c r="AP64" s="286"/>
      <c r="AQ64" s="286"/>
      <c r="AR64" s="286"/>
      <c r="AS64" s="289"/>
      <c r="AT64" s="270"/>
      <c r="AU64" s="324"/>
      <c r="AV64" s="304"/>
      <c r="AW64" s="304"/>
    </row>
    <row r="65" spans="1:49" x14ac:dyDescent="0.3">
      <c r="A65" s="59" t="s">
        <v>18</v>
      </c>
      <c r="B65" s="59" t="s">
        <v>15</v>
      </c>
      <c r="C65" s="59" t="s">
        <v>35</v>
      </c>
      <c r="D65" s="4" t="str">
        <f>'Scoreblad A-D-G-L'!D67</f>
        <v>Lier</v>
      </c>
      <c r="E65" s="192">
        <f>'Scoreblad A-D-G-L'!E67</f>
        <v>5</v>
      </c>
      <c r="F65" s="5" t="str">
        <f t="shared" si="73"/>
        <v>A-D-G-L</v>
      </c>
      <c r="G65" s="13" t="str">
        <f t="shared" si="60"/>
        <v>Blinde vlek</v>
      </c>
      <c r="H65" s="13" t="str">
        <f t="shared" si="61"/>
        <v>Blinde vlek</v>
      </c>
      <c r="I65" s="47">
        <f>SUM(J62:J65)</f>
        <v>0</v>
      </c>
      <c r="J65" s="6">
        <f>'Scoreblad A-D-G-L'!J67</f>
        <v>0</v>
      </c>
      <c r="K65" s="6">
        <f>'Scoreblad A-D-G-L'!K67</f>
        <v>0</v>
      </c>
      <c r="L65" s="6">
        <f>'Scoreblad A-D-G-L'!L67</f>
        <v>0</v>
      </c>
      <c r="M65" s="6">
        <f t="shared" si="40"/>
        <v>0</v>
      </c>
      <c r="N65" s="47">
        <f>SUM(O62:O65)</f>
        <v>0</v>
      </c>
      <c r="O65" s="6">
        <f t="shared" si="74"/>
        <v>0</v>
      </c>
      <c r="P65" s="48" t="str">
        <f>IF(SUM(L62:L65)&gt;0,SUM(O62:O65)/SUM(L62:L65), "Blinde vlek")</f>
        <v>Blinde vlek</v>
      </c>
      <c r="Q65" s="7" t="str">
        <f t="shared" si="52"/>
        <v>Blinde vlek</v>
      </c>
      <c r="R65" s="127">
        <f>'Scoreblad A-D-G-L'!R67</f>
        <v>423</v>
      </c>
      <c r="S65" s="127">
        <f>'Scoreblad A-D-G-L'!S67</f>
        <v>0</v>
      </c>
      <c r="T65" s="127">
        <f>'Scoreblad A-D-G-L'!T67</f>
        <v>26150.799999999999</v>
      </c>
      <c r="U65" s="127">
        <f>'Scoreblad A-D-G-L'!U67</f>
        <v>166.8113815517693</v>
      </c>
      <c r="V65" s="7" t="str">
        <f t="shared" si="36"/>
        <v>Blinde vlek</v>
      </c>
      <c r="W65" s="7">
        <f t="shared" si="37"/>
        <v>6.3788251813240628E-3</v>
      </c>
      <c r="X65" s="7" t="str">
        <f t="shared" si="38"/>
        <v>Blinde vlek</v>
      </c>
      <c r="Y65" s="47">
        <f>SUM(Z62:Z65)</f>
        <v>0</v>
      </c>
      <c r="Z65" s="192">
        <f>'Scoreblad A-D-G-L'!Z67</f>
        <v>0</v>
      </c>
      <c r="AA65" s="192">
        <f>'Scoreblad A-D-G-L'!AA67</f>
        <v>0</v>
      </c>
      <c r="AB65" s="192">
        <f>'Scoreblad A-D-G-L'!AB67</f>
        <v>0</v>
      </c>
      <c r="AC65" s="192">
        <f>'Scoreblad A-D-G-L'!AC67</f>
        <v>0</v>
      </c>
      <c r="AD65" s="6">
        <f t="shared" si="53"/>
        <v>0</v>
      </c>
      <c r="AE65" s="7" t="str">
        <f t="shared" si="54"/>
        <v>Blinde vlek</v>
      </c>
      <c r="AF65" s="6" t="str">
        <f t="shared" si="62"/>
        <v>Blinde vlek</v>
      </c>
      <c r="AG65" s="47">
        <f>SUM(AD62:AD65)</f>
        <v>-6</v>
      </c>
      <c r="AH65" s="6" t="str">
        <f t="shared" si="63"/>
        <v>Blinde vlek</v>
      </c>
      <c r="AI65" s="59" t="s">
        <v>35</v>
      </c>
      <c r="AJ65" s="49" t="str">
        <f t="shared" si="75"/>
        <v>Lier</v>
      </c>
      <c r="AK65" s="103">
        <v>1</v>
      </c>
      <c r="AL65" s="21">
        <f t="shared" si="71"/>
        <v>2</v>
      </c>
      <c r="AM65" s="21">
        <f t="shared" si="72"/>
        <v>2</v>
      </c>
      <c r="AN65" s="21">
        <f t="shared" si="55"/>
        <v>2</v>
      </c>
      <c r="AO65" s="21">
        <f t="shared" si="56"/>
        <v>2</v>
      </c>
      <c r="AP65" s="287"/>
      <c r="AQ65" s="287"/>
      <c r="AR65" s="287"/>
      <c r="AS65" s="290"/>
      <c r="AT65" s="271"/>
      <c r="AU65" s="324"/>
      <c r="AV65" s="304"/>
      <c r="AW65" s="322"/>
    </row>
    <row r="66" spans="1:49" x14ac:dyDescent="0.3">
      <c r="A66" s="11" t="s">
        <v>18</v>
      </c>
      <c r="B66" s="11" t="s">
        <v>16</v>
      </c>
      <c r="C66" s="11" t="s">
        <v>36</v>
      </c>
      <c r="D66" s="4" t="str">
        <f>'Scoreblad A-D-G-L'!D68</f>
        <v>Aarschot</v>
      </c>
      <c r="E66" s="192">
        <f>'Scoreblad A-D-G-L'!E68</f>
        <v>11</v>
      </c>
      <c r="F66" s="5" t="str">
        <f t="shared" si="73"/>
        <v>A-D-G-L</v>
      </c>
      <c r="G66" s="13" t="str">
        <f t="shared" si="60"/>
        <v>A</v>
      </c>
      <c r="H66" s="13" t="str">
        <f t="shared" si="61"/>
        <v>A</v>
      </c>
      <c r="I66" s="47">
        <f>SUM(J66:J69)</f>
        <v>103.24568154111292</v>
      </c>
      <c r="J66" s="6">
        <f>'Scoreblad A-D-G-L'!J68</f>
        <v>39.110124333925398</v>
      </c>
      <c r="K66" s="6">
        <f>'Scoreblad A-D-G-L'!K68</f>
        <v>22.164179104477615</v>
      </c>
      <c r="L66" s="6">
        <f>'Scoreblad A-D-G-L'!L68</f>
        <v>18.839552238805972</v>
      </c>
      <c r="M66" s="6">
        <f t="shared" si="40"/>
        <v>-16.945945229447783</v>
      </c>
      <c r="N66" s="47">
        <f>SUM(O66:O69)</f>
        <v>-43.85671392342033</v>
      </c>
      <c r="O66" s="6">
        <f t="shared" si="74"/>
        <v>-20.270572095119427</v>
      </c>
      <c r="P66" s="48">
        <f>IF(SUM(L66:L69)&gt;0,SUM(O66:O69)/SUM(L66:L69), "Blinde vlek")</f>
        <v>-0.7384656727111546</v>
      </c>
      <c r="Q66" s="7">
        <f t="shared" si="52"/>
        <v>-1.075958273220837</v>
      </c>
      <c r="R66" s="127">
        <f>'Scoreblad A-D-G-L'!R68</f>
        <v>165</v>
      </c>
      <c r="S66" s="127">
        <f>'Scoreblad A-D-G-L'!S68</f>
        <v>22.164179104477615</v>
      </c>
      <c r="T66" s="127">
        <f>'Scoreblad A-D-G-L'!T68</f>
        <v>26150.799999999999</v>
      </c>
      <c r="U66" s="127">
        <f>'Scoreblad A-D-G-L'!U68</f>
        <v>1672.6801927212466</v>
      </c>
      <c r="V66" s="7">
        <f t="shared" si="36"/>
        <v>0.13432835820895525</v>
      </c>
      <c r="W66" s="7">
        <f t="shared" si="37"/>
        <v>6.3962868926428509E-2</v>
      </c>
      <c r="X66" s="7" t="str">
        <f t="shared" si="38"/>
        <v>C</v>
      </c>
      <c r="Y66" s="47">
        <f>SUM(Z66:Z69)</f>
        <v>94</v>
      </c>
      <c r="Z66" s="192">
        <f>'Scoreblad A-D-G-L'!Z68</f>
        <v>37</v>
      </c>
      <c r="AA66" s="192">
        <f>'Scoreblad A-D-G-L'!AA68</f>
        <v>9</v>
      </c>
      <c r="AB66" s="192">
        <f>'Scoreblad A-D-G-L'!AB68</f>
        <v>28</v>
      </c>
      <c r="AC66" s="192">
        <f>'Scoreblad A-D-G-L'!AC68</f>
        <v>6</v>
      </c>
      <c r="AD66" s="6">
        <f t="shared" si="53"/>
        <v>22</v>
      </c>
      <c r="AE66" s="7">
        <f t="shared" si="54"/>
        <v>0.59459459459459463</v>
      </c>
      <c r="AF66" s="6" t="str">
        <f t="shared" si="62"/>
        <v>C</v>
      </c>
      <c r="AG66" s="47">
        <f>SUM(AD66:AD69)</f>
        <v>-27</v>
      </c>
      <c r="AH66" s="6" t="str">
        <f t="shared" si="63"/>
        <v>A</v>
      </c>
      <c r="AI66" s="11" t="s">
        <v>36</v>
      </c>
      <c r="AJ66" s="49" t="str">
        <f t="shared" si="75"/>
        <v>Aarschot</v>
      </c>
      <c r="AK66" s="103">
        <v>1</v>
      </c>
      <c r="AL66" s="21">
        <f t="shared" si="71"/>
        <v>2</v>
      </c>
      <c r="AM66" s="21">
        <f t="shared" si="72"/>
        <v>2</v>
      </c>
      <c r="AN66" s="21">
        <f t="shared" si="55"/>
        <v>0</v>
      </c>
      <c r="AO66" s="21">
        <f t="shared" si="56"/>
        <v>2</v>
      </c>
      <c r="AP66" s="6">
        <f t="shared" ref="AP66:AP81" si="76">O66+AD66</f>
        <v>1.7294279048805734</v>
      </c>
      <c r="AQ66" s="6">
        <f t="shared" ref="AQ66:AQ81" si="77">O66+AD66+AK66</f>
        <v>2.7294279048805734</v>
      </c>
      <c r="AR66" s="6">
        <f t="shared" si="46"/>
        <v>15</v>
      </c>
      <c r="AS66" s="7">
        <f t="shared" si="47"/>
        <v>0.1152951936587049</v>
      </c>
      <c r="AT66" s="50">
        <f t="shared" si="48"/>
        <v>0</v>
      </c>
      <c r="AU66" s="51">
        <f t="shared" ref="AU66:AU81" si="78">AT66*SUM(AL66:AO66)</f>
        <v>0</v>
      </c>
      <c r="AV66" s="51">
        <f t="shared" si="57"/>
        <v>0</v>
      </c>
      <c r="AW66" s="51" t="str">
        <f t="shared" ref="AW66:AW81" si="79">IF(AV66&gt;=$AZ$3,$AZ$2,IF(AV66&gt;=$BA$3,$BA$2,IF(AV66&gt;=$BB$3,$BB$2,$BC$2)))</f>
        <v>D</v>
      </c>
    </row>
    <row r="67" spans="1:49" x14ac:dyDescent="0.3">
      <c r="A67" s="11" t="s">
        <v>18</v>
      </c>
      <c r="B67" s="11" t="s">
        <v>16</v>
      </c>
      <c r="C67" s="11" t="s">
        <v>36</v>
      </c>
      <c r="D67" s="4" t="str">
        <f>'Scoreblad A-D-G-L'!D69</f>
        <v>Diest</v>
      </c>
      <c r="E67" s="192">
        <f>'Scoreblad A-D-G-L'!E69</f>
        <v>14</v>
      </c>
      <c r="F67" s="5" t="str">
        <f t="shared" si="73"/>
        <v>A-D-G-L</v>
      </c>
      <c r="G67" s="13" t="str">
        <f t="shared" si="60"/>
        <v>A</v>
      </c>
      <c r="H67" s="13" t="str">
        <f t="shared" si="61"/>
        <v>Blinde vlek</v>
      </c>
      <c r="I67" s="47">
        <f>SUM(J66:J69)</f>
        <v>103.24568154111292</v>
      </c>
      <c r="J67" s="6">
        <f>'Scoreblad A-D-G-L'!J69</f>
        <v>0</v>
      </c>
      <c r="K67" s="6">
        <f>'Scoreblad A-D-G-L'!K69</f>
        <v>0</v>
      </c>
      <c r="L67" s="6">
        <f>'Scoreblad A-D-G-L'!L69</f>
        <v>0</v>
      </c>
      <c r="M67" s="6">
        <f t="shared" si="40"/>
        <v>0</v>
      </c>
      <c r="N67" s="47">
        <f>SUM(O66:O69)</f>
        <v>-43.85671392342033</v>
      </c>
      <c r="O67" s="6">
        <f t="shared" si="74"/>
        <v>0</v>
      </c>
      <c r="P67" s="48">
        <f>IF(SUM(L66:L69)&gt;0,SUM(O66:O69)/SUM(L66:L69), "Blinde vlek")</f>
        <v>-0.7384656727111546</v>
      </c>
      <c r="Q67" s="7" t="str">
        <f t="shared" si="52"/>
        <v>Blinde vlek</v>
      </c>
      <c r="R67" s="127">
        <f>'Scoreblad A-D-G-L'!R69</f>
        <v>137.69999999999999</v>
      </c>
      <c r="S67" s="127">
        <f>'Scoreblad A-D-G-L'!S69</f>
        <v>0</v>
      </c>
      <c r="T67" s="127">
        <f>'Scoreblad A-D-G-L'!T69</f>
        <v>26150.799999999999</v>
      </c>
      <c r="U67" s="127">
        <f>'Scoreblad A-D-G-L'!U69</f>
        <v>1672.6801927212466</v>
      </c>
      <c r="V67" s="7" t="str">
        <f t="shared" si="36"/>
        <v>Blinde vlek</v>
      </c>
      <c r="W67" s="7">
        <f t="shared" si="37"/>
        <v>6.3962868926428509E-2</v>
      </c>
      <c r="X67" s="7" t="str">
        <f t="shared" si="38"/>
        <v>Blinde vlek</v>
      </c>
      <c r="Y67" s="47">
        <f>SUM(Z66:Z69)</f>
        <v>94</v>
      </c>
      <c r="Z67" s="192">
        <f>'Scoreblad A-D-G-L'!Z69</f>
        <v>0</v>
      </c>
      <c r="AA67" s="192">
        <f>'Scoreblad A-D-G-L'!AA69</f>
        <v>0</v>
      </c>
      <c r="AB67" s="192">
        <f>'Scoreblad A-D-G-L'!AB69</f>
        <v>0</v>
      </c>
      <c r="AC67" s="192">
        <f>'Scoreblad A-D-G-L'!AC69</f>
        <v>24</v>
      </c>
      <c r="AD67" s="6">
        <f t="shared" si="53"/>
        <v>-24</v>
      </c>
      <c r="AE67" s="7" t="str">
        <f t="shared" si="54"/>
        <v>Blinde vlek</v>
      </c>
      <c r="AF67" s="6" t="str">
        <f t="shared" si="62"/>
        <v>Blinde vlek</v>
      </c>
      <c r="AG67" s="47">
        <f>SUM(AD66:AD69)</f>
        <v>-27</v>
      </c>
      <c r="AH67" s="6" t="str">
        <f t="shared" si="63"/>
        <v>A</v>
      </c>
      <c r="AI67" s="11" t="s">
        <v>36</v>
      </c>
      <c r="AJ67" s="49" t="str">
        <f t="shared" si="75"/>
        <v>Diest</v>
      </c>
      <c r="AK67" s="103">
        <v>1</v>
      </c>
      <c r="AL67" s="21">
        <f t="shared" si="71"/>
        <v>2</v>
      </c>
      <c r="AM67" s="21">
        <f t="shared" si="72"/>
        <v>2</v>
      </c>
      <c r="AN67" s="21">
        <f t="shared" si="55"/>
        <v>2</v>
      </c>
      <c r="AO67" s="21">
        <f t="shared" si="56"/>
        <v>2</v>
      </c>
      <c r="AP67" s="6">
        <f t="shared" si="76"/>
        <v>-24</v>
      </c>
      <c r="AQ67" s="6">
        <f t="shared" si="77"/>
        <v>-23</v>
      </c>
      <c r="AR67" s="6">
        <f t="shared" si="46"/>
        <v>24</v>
      </c>
      <c r="AS67" s="7">
        <f t="shared" si="47"/>
        <v>-1</v>
      </c>
      <c r="AT67" s="50">
        <f t="shared" si="48"/>
        <v>1</v>
      </c>
      <c r="AU67" s="51">
        <f t="shared" si="78"/>
        <v>8</v>
      </c>
      <c r="AV67" s="51">
        <f t="shared" si="57"/>
        <v>8</v>
      </c>
      <c r="AW67" s="51" t="str">
        <f t="shared" si="79"/>
        <v>A</v>
      </c>
    </row>
    <row r="68" spans="1:49" x14ac:dyDescent="0.3">
      <c r="A68" s="11" t="s">
        <v>18</v>
      </c>
      <c r="B68" s="11" t="s">
        <v>16</v>
      </c>
      <c r="C68" s="11" t="s">
        <v>36</v>
      </c>
      <c r="D68" s="4" t="str">
        <f>'Scoreblad A-D-G-L'!D70</f>
        <v>Geel</v>
      </c>
      <c r="E68" s="192">
        <f>'Scoreblad A-D-G-L'!E70</f>
        <v>3</v>
      </c>
      <c r="F68" s="5" t="str">
        <f t="shared" si="73"/>
        <v>A-D-G-L</v>
      </c>
      <c r="G68" s="13" t="str">
        <f t="shared" si="60"/>
        <v>A</v>
      </c>
      <c r="H68" s="13" t="str">
        <f t="shared" si="61"/>
        <v>A</v>
      </c>
      <c r="I68" s="47">
        <f>SUM(J66:J69)</f>
        <v>103.24568154111292</v>
      </c>
      <c r="J68" s="6">
        <f>'Scoreblad A-D-G-L'!J70</f>
        <v>24.256179775280899</v>
      </c>
      <c r="K68" s="6">
        <f>'Scoreblad A-D-G-L'!K70</f>
        <v>13.697560975609758</v>
      </c>
      <c r="L68" s="6">
        <f>'Scoreblad A-D-G-L'!L70</f>
        <v>11.642926829268294</v>
      </c>
      <c r="M68" s="6">
        <f t="shared" si="40"/>
        <v>-10.558618799671141</v>
      </c>
      <c r="N68" s="47">
        <f>SUM(O66:O69)</f>
        <v>-43.85671392342033</v>
      </c>
      <c r="O68" s="6">
        <f t="shared" si="74"/>
        <v>-12.613252946012604</v>
      </c>
      <c r="P68" s="48">
        <f>IF(SUM(L66:L69)&gt;0,SUM(O66:O69)/SUM(L66:L69), "Blinde vlek")</f>
        <v>-0.7384656727111546</v>
      </c>
      <c r="Q68" s="7">
        <f t="shared" si="52"/>
        <v>-1.0833403946424434</v>
      </c>
      <c r="R68" s="127">
        <f>'Scoreblad A-D-G-L'!R70</f>
        <v>413</v>
      </c>
      <c r="S68" s="127">
        <f>'Scoreblad A-D-G-L'!S70</f>
        <v>13.697560975609758</v>
      </c>
      <c r="T68" s="127">
        <f>'Scoreblad A-D-G-L'!T70</f>
        <v>26150.799999999999</v>
      </c>
      <c r="U68" s="127">
        <f>'Scoreblad A-D-G-L'!U70</f>
        <v>1672.6801927212466</v>
      </c>
      <c r="V68" s="7">
        <f t="shared" si="36"/>
        <v>3.3166007204866239E-2</v>
      </c>
      <c r="W68" s="7">
        <f t="shared" si="37"/>
        <v>6.3962868926428509E-2</v>
      </c>
      <c r="X68" s="7" t="str">
        <f t="shared" si="38"/>
        <v>B</v>
      </c>
      <c r="Y68" s="47">
        <f>SUM(Z66:Z69)</f>
        <v>94</v>
      </c>
      <c r="Z68" s="192">
        <f>'Scoreblad A-D-G-L'!Z70</f>
        <v>22</v>
      </c>
      <c r="AA68" s="192">
        <f>'Scoreblad A-D-G-L'!AA70</f>
        <v>13</v>
      </c>
      <c r="AB68" s="192">
        <f>'Scoreblad A-D-G-L'!AB70</f>
        <v>9</v>
      </c>
      <c r="AC68" s="192">
        <f>'Scoreblad A-D-G-L'!AC70</f>
        <v>25</v>
      </c>
      <c r="AD68" s="6">
        <f t="shared" si="53"/>
        <v>-16</v>
      </c>
      <c r="AE68" s="7">
        <f t="shared" si="54"/>
        <v>-0.72727272727272729</v>
      </c>
      <c r="AF68" s="6" t="str">
        <f t="shared" si="62"/>
        <v>A</v>
      </c>
      <c r="AG68" s="47">
        <f>SUM(AD66:AD69)</f>
        <v>-27</v>
      </c>
      <c r="AH68" s="6" t="str">
        <f t="shared" si="63"/>
        <v>A</v>
      </c>
      <c r="AI68" s="11" t="s">
        <v>36</v>
      </c>
      <c r="AJ68" s="49" t="str">
        <f t="shared" si="75"/>
        <v>Geel</v>
      </c>
      <c r="AK68" s="103">
        <v>1</v>
      </c>
      <c r="AL68" s="21">
        <f t="shared" si="71"/>
        <v>2</v>
      </c>
      <c r="AM68" s="21">
        <f t="shared" si="72"/>
        <v>2</v>
      </c>
      <c r="AN68" s="21">
        <f t="shared" si="55"/>
        <v>2</v>
      </c>
      <c r="AO68" s="21">
        <f t="shared" si="56"/>
        <v>2</v>
      </c>
      <c r="AP68" s="6">
        <f t="shared" si="76"/>
        <v>-28.613252946012604</v>
      </c>
      <c r="AQ68" s="6">
        <f t="shared" si="77"/>
        <v>-27.613252946012604</v>
      </c>
      <c r="AR68" s="6">
        <f t="shared" si="46"/>
        <v>38</v>
      </c>
      <c r="AS68" s="7">
        <f t="shared" si="47"/>
        <v>-0.75298034068454223</v>
      </c>
      <c r="AT68" s="50">
        <f t="shared" si="48"/>
        <v>1</v>
      </c>
      <c r="AU68" s="51">
        <f t="shared" si="78"/>
        <v>8</v>
      </c>
      <c r="AV68" s="51">
        <f t="shared" si="57"/>
        <v>8</v>
      </c>
      <c r="AW68" s="51" t="str">
        <f t="shared" si="79"/>
        <v>A</v>
      </c>
    </row>
    <row r="69" spans="1:49" x14ac:dyDescent="0.3">
      <c r="A69" s="11" t="s">
        <v>18</v>
      </c>
      <c r="B69" s="11" t="s">
        <v>16</v>
      </c>
      <c r="C69" s="11" t="s">
        <v>36</v>
      </c>
      <c r="D69" s="4" t="str">
        <f>'Scoreblad A-D-G-L'!D71</f>
        <v>Lier</v>
      </c>
      <c r="E69" s="192">
        <f>'Scoreblad A-D-G-L'!E71</f>
        <v>5</v>
      </c>
      <c r="F69" s="5" t="str">
        <f t="shared" si="73"/>
        <v>A-D-G-L</v>
      </c>
      <c r="G69" s="13" t="str">
        <f t="shared" si="60"/>
        <v>A</v>
      </c>
      <c r="H69" s="13" t="str">
        <f t="shared" si="61"/>
        <v>A</v>
      </c>
      <c r="I69" s="47">
        <f>SUM(J66:J69)</f>
        <v>103.24568154111292</v>
      </c>
      <c r="J69" s="6">
        <f>'Scoreblad A-D-G-L'!J71</f>
        <v>39.879377431906619</v>
      </c>
      <c r="K69" s="6">
        <f>'Scoreblad A-D-G-L'!K71</f>
        <v>34.007633587786259</v>
      </c>
      <c r="L69" s="6">
        <f>'Scoreblad A-D-G-L'!L71</f>
        <v>28.906488549618317</v>
      </c>
      <c r="M69" s="6">
        <f t="shared" si="40"/>
        <v>-5.8717438441203598</v>
      </c>
      <c r="N69" s="47">
        <f>SUM(O66:O69)</f>
        <v>-43.85671392342033</v>
      </c>
      <c r="O69" s="6">
        <f t="shared" si="74"/>
        <v>-10.972888882288302</v>
      </c>
      <c r="P69" s="48">
        <f>IF(SUM(L66:L69)&gt;0,SUM(O66:O69)/SUM(L66:L69), "Blinde vlek")</f>
        <v>-0.7384656727111546</v>
      </c>
      <c r="Q69" s="7">
        <f t="shared" si="52"/>
        <v>-0.37959950975896689</v>
      </c>
      <c r="R69" s="127">
        <f>'Scoreblad A-D-G-L'!R71</f>
        <v>423</v>
      </c>
      <c r="S69" s="127">
        <f>'Scoreblad A-D-G-L'!S71</f>
        <v>34.007633587786259</v>
      </c>
      <c r="T69" s="127">
        <f>'Scoreblad A-D-G-L'!T71</f>
        <v>26150.799999999999</v>
      </c>
      <c r="U69" s="127">
        <f>'Scoreblad A-D-G-L'!U71</f>
        <v>1672.6801927212466</v>
      </c>
      <c r="V69" s="7">
        <f t="shared" si="36"/>
        <v>8.039629689783985E-2</v>
      </c>
      <c r="W69" s="7">
        <f t="shared" si="37"/>
        <v>6.3962868926428509E-2</v>
      </c>
      <c r="X69" s="7" t="str">
        <f t="shared" si="38"/>
        <v>B</v>
      </c>
      <c r="Y69" s="47">
        <f>SUM(Z66:Z69)</f>
        <v>94</v>
      </c>
      <c r="Z69" s="192">
        <f>'Scoreblad A-D-G-L'!Z71</f>
        <v>35</v>
      </c>
      <c r="AA69" s="192">
        <f>'Scoreblad A-D-G-L'!AA71</f>
        <v>19</v>
      </c>
      <c r="AB69" s="192">
        <f>'Scoreblad A-D-G-L'!AB71</f>
        <v>16</v>
      </c>
      <c r="AC69" s="192">
        <f>'Scoreblad A-D-G-L'!AC71</f>
        <v>25</v>
      </c>
      <c r="AD69" s="6">
        <f t="shared" si="53"/>
        <v>-9</v>
      </c>
      <c r="AE69" s="7">
        <f t="shared" si="54"/>
        <v>-0.25714285714285712</v>
      </c>
      <c r="AF69" s="6" t="str">
        <f t="shared" si="62"/>
        <v>A</v>
      </c>
      <c r="AG69" s="47">
        <f>SUM(AD66:AD69)</f>
        <v>-27</v>
      </c>
      <c r="AH69" s="6" t="str">
        <f t="shared" si="63"/>
        <v>A</v>
      </c>
      <c r="AI69" s="11" t="s">
        <v>36</v>
      </c>
      <c r="AJ69" s="49" t="str">
        <f t="shared" si="75"/>
        <v>Lier</v>
      </c>
      <c r="AK69" s="103">
        <v>1</v>
      </c>
      <c r="AL69" s="21">
        <f t="shared" si="71"/>
        <v>2</v>
      </c>
      <c r="AM69" s="21">
        <f t="shared" si="72"/>
        <v>2</v>
      </c>
      <c r="AN69" s="21">
        <f t="shared" si="55"/>
        <v>2</v>
      </c>
      <c r="AO69" s="21">
        <f t="shared" si="56"/>
        <v>2</v>
      </c>
      <c r="AP69" s="6">
        <f t="shared" si="76"/>
        <v>-19.972888882288302</v>
      </c>
      <c r="AQ69" s="6">
        <f t="shared" si="77"/>
        <v>-18.972888882288302</v>
      </c>
      <c r="AR69" s="6">
        <f t="shared" si="46"/>
        <v>44</v>
      </c>
      <c r="AS69" s="7">
        <f t="shared" si="47"/>
        <v>-0.45392929277927957</v>
      </c>
      <c r="AT69" s="50">
        <f t="shared" si="48"/>
        <v>1</v>
      </c>
      <c r="AU69" s="51">
        <f t="shared" si="78"/>
        <v>8</v>
      </c>
      <c r="AV69" s="51">
        <f t="shared" si="57"/>
        <v>8</v>
      </c>
      <c r="AW69" s="51" t="str">
        <f t="shared" si="79"/>
        <v>A</v>
      </c>
    </row>
    <row r="70" spans="1:49" x14ac:dyDescent="0.3">
      <c r="A70" s="57" t="s">
        <v>18</v>
      </c>
      <c r="B70" s="57" t="s">
        <v>20</v>
      </c>
      <c r="C70" s="57" t="s">
        <v>42</v>
      </c>
      <c r="D70" s="4" t="str">
        <f>'Scoreblad A-D-G-L'!D72</f>
        <v>Aarschot</v>
      </c>
      <c r="E70" s="192">
        <f>'Scoreblad A-D-G-L'!E72</f>
        <v>11</v>
      </c>
      <c r="F70" s="5" t="str">
        <f t="shared" si="73"/>
        <v>A-D-G-L</v>
      </c>
      <c r="G70" s="13" t="str">
        <f t="shared" si="60"/>
        <v>B</v>
      </c>
      <c r="H70" s="13" t="str">
        <f t="shared" si="61"/>
        <v>B</v>
      </c>
      <c r="I70" s="47">
        <f>SUM(J70:J73)</f>
        <v>386.49938034810435</v>
      </c>
      <c r="J70" s="6">
        <f>'Scoreblad A-D-G-L'!J72</f>
        <v>92.964476021314397</v>
      </c>
      <c r="K70" s="6">
        <f>'Scoreblad A-D-G-L'!K72</f>
        <v>104.66417910447763</v>
      </c>
      <c r="L70" s="6">
        <f>'Scoreblad A-D-G-L'!L72</f>
        <v>88.964552238805979</v>
      </c>
      <c r="M70" s="6">
        <f t="shared" si="40"/>
        <v>11.699703083163229</v>
      </c>
      <c r="N70" s="47">
        <f>SUM(O70:O73)</f>
        <v>-64.416759534398039</v>
      </c>
      <c r="O70" s="6">
        <f t="shared" si="74"/>
        <v>-3.999923782508418</v>
      </c>
      <c r="P70" s="48">
        <f>IF(SUM(L70:L73)&gt;0,SUM(O70:O73)/SUM(L70:L73), "Blinde vlek")</f>
        <v>-0.20000073078036992</v>
      </c>
      <c r="Q70" s="7">
        <f t="shared" si="52"/>
        <v>-4.4960871289179236E-2</v>
      </c>
      <c r="R70" s="127">
        <f>'Scoreblad A-D-G-L'!R72</f>
        <v>165</v>
      </c>
      <c r="S70" s="127">
        <f>'Scoreblad A-D-G-L'!S72</f>
        <v>104.66417910447763</v>
      </c>
      <c r="T70" s="127">
        <f>'Scoreblad A-D-G-L'!T72</f>
        <v>26150.799999999999</v>
      </c>
      <c r="U70" s="127">
        <f>'Scoreblad A-D-G-L'!U72</f>
        <v>8222.4097104465382</v>
      </c>
      <c r="V70" s="7">
        <f t="shared" si="36"/>
        <v>0.63432835820895528</v>
      </c>
      <c r="W70" s="7">
        <f t="shared" si="37"/>
        <v>0.3144228746518859</v>
      </c>
      <c r="X70" s="7" t="str">
        <f t="shared" si="38"/>
        <v>C</v>
      </c>
      <c r="Y70" s="47">
        <f>SUM(Z70:Z73)</f>
        <v>337</v>
      </c>
      <c r="Z70" s="192">
        <f>'Scoreblad A-D-G-L'!Z72</f>
        <v>83</v>
      </c>
      <c r="AA70" s="192">
        <f>'Scoreblad A-D-G-L'!AA72</f>
        <v>27</v>
      </c>
      <c r="AB70" s="192">
        <f>'Scoreblad A-D-G-L'!AB72</f>
        <v>56</v>
      </c>
      <c r="AC70" s="192">
        <f>'Scoreblad A-D-G-L'!AC72</f>
        <v>19</v>
      </c>
      <c r="AD70" s="6">
        <f t="shared" si="53"/>
        <v>37</v>
      </c>
      <c r="AE70" s="7">
        <f t="shared" si="54"/>
        <v>0.44578313253012047</v>
      </c>
      <c r="AF70" s="6" t="str">
        <f t="shared" si="62"/>
        <v>C</v>
      </c>
      <c r="AG70" s="47">
        <f>SUM(AD70:AD73)</f>
        <v>-41</v>
      </c>
      <c r="AH70" s="6" t="str">
        <f t="shared" si="63"/>
        <v>B</v>
      </c>
      <c r="AI70" s="57" t="s">
        <v>42</v>
      </c>
      <c r="AJ70" s="49" t="str">
        <f t="shared" si="75"/>
        <v>Aarschot</v>
      </c>
      <c r="AK70" s="103">
        <v>1</v>
      </c>
      <c r="AL70" s="21">
        <f t="shared" si="71"/>
        <v>1</v>
      </c>
      <c r="AM70" s="21">
        <f t="shared" si="72"/>
        <v>1</v>
      </c>
      <c r="AN70" s="21">
        <f t="shared" si="55"/>
        <v>0</v>
      </c>
      <c r="AO70" s="21">
        <f t="shared" si="56"/>
        <v>1</v>
      </c>
      <c r="AP70" s="6">
        <f t="shared" si="76"/>
        <v>33.000076217491582</v>
      </c>
      <c r="AQ70" s="6">
        <f t="shared" si="77"/>
        <v>34.000076217491582</v>
      </c>
      <c r="AR70" s="6">
        <f t="shared" si="46"/>
        <v>46</v>
      </c>
      <c r="AS70" s="7">
        <f t="shared" si="47"/>
        <v>0.717392961249817</v>
      </c>
      <c r="AT70" s="50">
        <f t="shared" si="48"/>
        <v>0</v>
      </c>
      <c r="AU70" s="51">
        <f t="shared" si="78"/>
        <v>0</v>
      </c>
      <c r="AV70" s="51">
        <f t="shared" si="57"/>
        <v>0</v>
      </c>
      <c r="AW70" s="51" t="str">
        <f t="shared" si="79"/>
        <v>D</v>
      </c>
    </row>
    <row r="71" spans="1:49" x14ac:dyDescent="0.3">
      <c r="A71" s="57" t="s">
        <v>18</v>
      </c>
      <c r="B71" s="57" t="s">
        <v>20</v>
      </c>
      <c r="C71" s="57" t="s">
        <v>42</v>
      </c>
      <c r="D71" s="4" t="str">
        <f>'Scoreblad A-D-G-L'!D73</f>
        <v>Diest</v>
      </c>
      <c r="E71" s="192">
        <f>'Scoreblad A-D-G-L'!E73</f>
        <v>14</v>
      </c>
      <c r="F71" s="5" t="str">
        <f t="shared" si="73"/>
        <v>A-D-G-L</v>
      </c>
      <c r="G71" s="13" t="str">
        <f t="shared" si="60"/>
        <v>B</v>
      </c>
      <c r="H71" s="13" t="str">
        <f t="shared" si="61"/>
        <v>Blinde vlek</v>
      </c>
      <c r="I71" s="47">
        <f>SUM(J70:J73)</f>
        <v>386.49938034810435</v>
      </c>
      <c r="J71" s="6">
        <f>'Scoreblad A-D-G-L'!J73</f>
        <v>0</v>
      </c>
      <c r="K71" s="6">
        <f>'Scoreblad A-D-G-L'!K73</f>
        <v>0</v>
      </c>
      <c r="L71" s="6">
        <f>'Scoreblad A-D-G-L'!L73</f>
        <v>0</v>
      </c>
      <c r="M71" s="6">
        <f t="shared" si="40"/>
        <v>0</v>
      </c>
      <c r="N71" s="47">
        <f>SUM(O70:O73)</f>
        <v>-64.416759534398039</v>
      </c>
      <c r="O71" s="6">
        <f t="shared" si="74"/>
        <v>0</v>
      </c>
      <c r="P71" s="48">
        <f>IF(SUM(L70:L73)&gt;0,SUM(O70:O73)/SUM(L70:L73), "Blinde vlek")</f>
        <v>-0.20000073078036992</v>
      </c>
      <c r="Q71" s="7" t="str">
        <f t="shared" si="52"/>
        <v>Blinde vlek</v>
      </c>
      <c r="R71" s="127">
        <f>'Scoreblad A-D-G-L'!R73</f>
        <v>137.69999999999999</v>
      </c>
      <c r="S71" s="127">
        <f>'Scoreblad A-D-G-L'!S73</f>
        <v>0</v>
      </c>
      <c r="T71" s="127">
        <f>'Scoreblad A-D-G-L'!T73</f>
        <v>26150.799999999999</v>
      </c>
      <c r="U71" s="127">
        <f>'Scoreblad A-D-G-L'!U73</f>
        <v>8222.4097104465382</v>
      </c>
      <c r="V71" s="7" t="str">
        <f t="shared" si="36"/>
        <v>Blinde vlek</v>
      </c>
      <c r="W71" s="7">
        <f t="shared" si="37"/>
        <v>0.3144228746518859</v>
      </c>
      <c r="X71" s="7" t="str">
        <f t="shared" si="38"/>
        <v>Blinde vlek</v>
      </c>
      <c r="Y71" s="47">
        <f>SUM(Z70:Z73)</f>
        <v>337</v>
      </c>
      <c r="Z71" s="192">
        <f>'Scoreblad A-D-G-L'!Z73</f>
        <v>0</v>
      </c>
      <c r="AA71" s="192">
        <f>'Scoreblad A-D-G-L'!AA73</f>
        <v>0</v>
      </c>
      <c r="AB71" s="192">
        <f>'Scoreblad A-D-G-L'!AB73</f>
        <v>0</v>
      </c>
      <c r="AC71" s="192">
        <f>'Scoreblad A-D-G-L'!AC73</f>
        <v>71</v>
      </c>
      <c r="AD71" s="6">
        <f t="shared" si="53"/>
        <v>-71</v>
      </c>
      <c r="AE71" s="7" t="str">
        <f t="shared" si="54"/>
        <v>Blinde vlek</v>
      </c>
      <c r="AF71" s="6" t="str">
        <f t="shared" si="62"/>
        <v>Blinde vlek</v>
      </c>
      <c r="AG71" s="47">
        <f>SUM(AD70:AD73)</f>
        <v>-41</v>
      </c>
      <c r="AH71" s="6" t="str">
        <f t="shared" si="63"/>
        <v>B</v>
      </c>
      <c r="AI71" s="57" t="s">
        <v>42</v>
      </c>
      <c r="AJ71" s="49" t="str">
        <f t="shared" si="75"/>
        <v>Diest</v>
      </c>
      <c r="AK71" s="103">
        <v>1</v>
      </c>
      <c r="AL71" s="21">
        <f t="shared" si="71"/>
        <v>2</v>
      </c>
      <c r="AM71" s="21">
        <f t="shared" si="72"/>
        <v>1</v>
      </c>
      <c r="AN71" s="21">
        <f t="shared" si="55"/>
        <v>2</v>
      </c>
      <c r="AO71" s="21">
        <f t="shared" si="56"/>
        <v>1</v>
      </c>
      <c r="AP71" s="6">
        <f t="shared" si="76"/>
        <v>-71</v>
      </c>
      <c r="AQ71" s="6">
        <f t="shared" si="77"/>
        <v>-70</v>
      </c>
      <c r="AR71" s="6">
        <f t="shared" si="46"/>
        <v>71</v>
      </c>
      <c r="AS71" s="7">
        <f t="shared" si="47"/>
        <v>-1</v>
      </c>
      <c r="AT71" s="50">
        <f t="shared" si="48"/>
        <v>1</v>
      </c>
      <c r="AU71" s="51">
        <f t="shared" si="78"/>
        <v>6</v>
      </c>
      <c r="AV71" s="51">
        <f t="shared" si="57"/>
        <v>6</v>
      </c>
      <c r="AW71" s="51" t="str">
        <f t="shared" si="79"/>
        <v>A</v>
      </c>
    </row>
    <row r="72" spans="1:49" x14ac:dyDescent="0.3">
      <c r="A72" s="57" t="s">
        <v>18</v>
      </c>
      <c r="B72" s="57" t="s">
        <v>20</v>
      </c>
      <c r="C72" s="57" t="s">
        <v>42</v>
      </c>
      <c r="D72" s="4" t="str">
        <f>'Scoreblad A-D-G-L'!D74</f>
        <v>Geel</v>
      </c>
      <c r="E72" s="192">
        <f>'Scoreblad A-D-G-L'!E74</f>
        <v>3</v>
      </c>
      <c r="F72" s="5" t="str">
        <f t="shared" si="73"/>
        <v>A-D-G-L</v>
      </c>
      <c r="G72" s="13" t="str">
        <f t="shared" si="60"/>
        <v>B</v>
      </c>
      <c r="H72" s="13" t="str">
        <f t="shared" si="61"/>
        <v>B</v>
      </c>
      <c r="I72" s="47">
        <f>SUM(J70:J73)</f>
        <v>386.49938034810435</v>
      </c>
      <c r="J72" s="6">
        <f>'Scoreblad A-D-G-L'!J74</f>
        <v>67.032958801498125</v>
      </c>
      <c r="K72" s="6">
        <f>'Scoreblad A-D-G-L'!K74</f>
        <v>73.053658536585374</v>
      </c>
      <c r="L72" s="6">
        <f>'Scoreblad A-D-G-L'!L74</f>
        <v>62.095609756097566</v>
      </c>
      <c r="M72" s="6">
        <f t="shared" si="40"/>
        <v>6.0206997350872484</v>
      </c>
      <c r="N72" s="47">
        <f>SUM(O70:O73)</f>
        <v>-64.416759534398039</v>
      </c>
      <c r="O72" s="6">
        <f t="shared" si="74"/>
        <v>-4.9373490454005591</v>
      </c>
      <c r="P72" s="48">
        <f>IF(SUM(L70:L73)&gt;0,SUM(O70:O73)/SUM(L70:L73), "Blinde vlek")</f>
        <v>-0.20000073078036992</v>
      </c>
      <c r="Q72" s="7">
        <f t="shared" si="52"/>
        <v>-7.9512047064095856E-2</v>
      </c>
      <c r="R72" s="127">
        <f>'Scoreblad A-D-G-L'!R74</f>
        <v>413</v>
      </c>
      <c r="S72" s="127">
        <f>'Scoreblad A-D-G-L'!S74</f>
        <v>73.053658536585374</v>
      </c>
      <c r="T72" s="127">
        <f>'Scoreblad A-D-G-L'!T74</f>
        <v>26150.799999999999</v>
      </c>
      <c r="U72" s="127">
        <f>'Scoreblad A-D-G-L'!U74</f>
        <v>8222.4097104465382</v>
      </c>
      <c r="V72" s="7">
        <f t="shared" ref="V72:V93" si="80">IF(S72&gt;0,S72/R72,"Blinde vlek")</f>
        <v>0.17688537175928662</v>
      </c>
      <c r="W72" s="7">
        <f t="shared" ref="W72:W93" si="81">IF(U72&gt;0,U72/T72,"Blinde vlek")</f>
        <v>0.3144228746518859</v>
      </c>
      <c r="X72" s="7" t="str">
        <f t="shared" ref="X72:X93" si="82">IF(V72&lt;0.5*W72,"A",IF(V72&gt;2*W72,IF(S72=0,"Blinde vlek","C"),"B"))</f>
        <v>B</v>
      </c>
      <c r="Y72" s="47">
        <f>SUM(Z70:Z73)</f>
        <v>337</v>
      </c>
      <c r="Z72" s="192">
        <f>'Scoreblad A-D-G-L'!Z74</f>
        <v>55</v>
      </c>
      <c r="AA72" s="192">
        <f>'Scoreblad A-D-G-L'!AA74</f>
        <v>41</v>
      </c>
      <c r="AB72" s="192">
        <f>'Scoreblad A-D-G-L'!AB74</f>
        <v>14</v>
      </c>
      <c r="AC72" s="192">
        <f>'Scoreblad A-D-G-L'!AC74</f>
        <v>90</v>
      </c>
      <c r="AD72" s="6">
        <f t="shared" si="53"/>
        <v>-76</v>
      </c>
      <c r="AE72" s="7">
        <f t="shared" si="54"/>
        <v>-1.3818181818181818</v>
      </c>
      <c r="AF72" s="6" t="str">
        <f t="shared" si="62"/>
        <v>A</v>
      </c>
      <c r="AG72" s="47">
        <f>SUM(AD70:AD73)</f>
        <v>-41</v>
      </c>
      <c r="AH72" s="6" t="str">
        <f t="shared" si="63"/>
        <v>B</v>
      </c>
      <c r="AI72" s="57" t="s">
        <v>42</v>
      </c>
      <c r="AJ72" s="49" t="str">
        <f t="shared" si="75"/>
        <v>Geel</v>
      </c>
      <c r="AK72" s="103">
        <v>1</v>
      </c>
      <c r="AL72" s="21">
        <f t="shared" si="71"/>
        <v>1</v>
      </c>
      <c r="AM72" s="21">
        <f t="shared" si="72"/>
        <v>1</v>
      </c>
      <c r="AN72" s="21">
        <f t="shared" si="55"/>
        <v>2</v>
      </c>
      <c r="AO72" s="21">
        <f t="shared" si="56"/>
        <v>1</v>
      </c>
      <c r="AP72" s="6">
        <f t="shared" si="76"/>
        <v>-80.937349045400566</v>
      </c>
      <c r="AQ72" s="6">
        <f t="shared" si="77"/>
        <v>-79.937349045400566</v>
      </c>
      <c r="AR72" s="6">
        <f t="shared" si="46"/>
        <v>131</v>
      </c>
      <c r="AS72" s="7">
        <f t="shared" si="47"/>
        <v>-0.61784235912519514</v>
      </c>
      <c r="AT72" s="50">
        <f t="shared" si="48"/>
        <v>1</v>
      </c>
      <c r="AU72" s="51">
        <f t="shared" si="78"/>
        <v>5</v>
      </c>
      <c r="AV72" s="51">
        <f t="shared" si="57"/>
        <v>5</v>
      </c>
      <c r="AW72" s="51" t="str">
        <f t="shared" si="79"/>
        <v>B</v>
      </c>
    </row>
    <row r="73" spans="1:49" x14ac:dyDescent="0.3">
      <c r="A73" s="57" t="s">
        <v>18</v>
      </c>
      <c r="B73" s="57" t="s">
        <v>20</v>
      </c>
      <c r="C73" s="57" t="s">
        <v>42</v>
      </c>
      <c r="D73" s="4" t="str">
        <f>'Scoreblad A-D-G-L'!D75</f>
        <v>Lier</v>
      </c>
      <c r="E73" s="192">
        <f>'Scoreblad A-D-G-L'!E75</f>
        <v>5</v>
      </c>
      <c r="F73" s="5" t="str">
        <f t="shared" si="73"/>
        <v>A-D-G-L</v>
      </c>
      <c r="G73" s="13" t="str">
        <f t="shared" si="60"/>
        <v>B</v>
      </c>
      <c r="H73" s="13" t="str">
        <f t="shared" si="61"/>
        <v>A</v>
      </c>
      <c r="I73" s="47">
        <f>SUM(J70:J73)</f>
        <v>386.49938034810435</v>
      </c>
      <c r="J73" s="6">
        <f>'Scoreblad A-D-G-L'!J75</f>
        <v>226.50194552529183</v>
      </c>
      <c r="K73" s="6">
        <f>'Scoreblad A-D-G-L'!K75</f>
        <v>201.20289272800326</v>
      </c>
      <c r="L73" s="6">
        <f>'Scoreblad A-D-G-L'!L75</f>
        <v>171.02245881880276</v>
      </c>
      <c r="M73" s="6">
        <f t="shared" si="40"/>
        <v>-25.299052797288567</v>
      </c>
      <c r="N73" s="47">
        <f>SUM(O70:O73)</f>
        <v>-64.416759534398039</v>
      </c>
      <c r="O73" s="6">
        <f t="shared" si="74"/>
        <v>-55.47948670648907</v>
      </c>
      <c r="P73" s="48">
        <f>IF(SUM(L70:L73)&gt;0,SUM(O70:O73)/SUM(L70:L73), "Blinde vlek")</f>
        <v>-0.20000073078036992</v>
      </c>
      <c r="Q73" s="7">
        <f t="shared" si="52"/>
        <v>-0.32439883679411513</v>
      </c>
      <c r="R73" s="127">
        <f>'Scoreblad A-D-G-L'!R75</f>
        <v>423</v>
      </c>
      <c r="S73" s="127">
        <f>'Scoreblad A-D-G-L'!S75</f>
        <v>201.20289272800326</v>
      </c>
      <c r="T73" s="127">
        <f>'Scoreblad A-D-G-L'!T75</f>
        <v>26150.799999999999</v>
      </c>
      <c r="U73" s="127">
        <f>'Scoreblad A-D-G-L'!U75</f>
        <v>8222.4097104465382</v>
      </c>
      <c r="V73" s="7">
        <f t="shared" si="80"/>
        <v>0.47565695680379022</v>
      </c>
      <c r="W73" s="7">
        <f t="shared" si="81"/>
        <v>0.3144228746518859</v>
      </c>
      <c r="X73" s="7" t="str">
        <f t="shared" si="82"/>
        <v>B</v>
      </c>
      <c r="Y73" s="47">
        <f>SUM(Z70:Z73)</f>
        <v>337</v>
      </c>
      <c r="Z73" s="192">
        <f>'Scoreblad A-D-G-L'!Z75</f>
        <v>199</v>
      </c>
      <c r="AA73" s="192">
        <f>'Scoreblad A-D-G-L'!AA75</f>
        <v>100</v>
      </c>
      <c r="AB73" s="192">
        <f>'Scoreblad A-D-G-L'!AB75</f>
        <v>99</v>
      </c>
      <c r="AC73" s="192">
        <f>'Scoreblad A-D-G-L'!AC75</f>
        <v>30</v>
      </c>
      <c r="AD73" s="6">
        <f t="shared" si="53"/>
        <v>69</v>
      </c>
      <c r="AE73" s="7">
        <f t="shared" si="54"/>
        <v>0.34673366834170855</v>
      </c>
      <c r="AF73" s="6" t="str">
        <f t="shared" si="62"/>
        <v>C</v>
      </c>
      <c r="AG73" s="47">
        <f>SUM(AD70:AD73)</f>
        <v>-41</v>
      </c>
      <c r="AH73" s="6" t="str">
        <f t="shared" si="63"/>
        <v>B</v>
      </c>
      <c r="AI73" s="57" t="s">
        <v>42</v>
      </c>
      <c r="AJ73" s="49" t="str">
        <f t="shared" si="75"/>
        <v>Lier</v>
      </c>
      <c r="AK73" s="103">
        <v>1</v>
      </c>
      <c r="AL73" s="21">
        <f t="shared" si="71"/>
        <v>2</v>
      </c>
      <c r="AM73" s="21">
        <f t="shared" si="72"/>
        <v>1</v>
      </c>
      <c r="AN73" s="21">
        <f t="shared" si="55"/>
        <v>0</v>
      </c>
      <c r="AO73" s="21">
        <f t="shared" si="56"/>
        <v>1</v>
      </c>
      <c r="AP73" s="6">
        <f t="shared" si="76"/>
        <v>13.52051329351093</v>
      </c>
      <c r="AQ73" s="6">
        <f t="shared" si="77"/>
        <v>14.52051329351093</v>
      </c>
      <c r="AR73" s="6">
        <f t="shared" si="46"/>
        <v>130</v>
      </c>
      <c r="AS73" s="7">
        <f t="shared" si="47"/>
        <v>0.10400394841162254</v>
      </c>
      <c r="AT73" s="50">
        <f t="shared" si="48"/>
        <v>0</v>
      </c>
      <c r="AU73" s="51">
        <f t="shared" si="78"/>
        <v>0</v>
      </c>
      <c r="AV73" s="51">
        <f t="shared" si="57"/>
        <v>0</v>
      </c>
      <c r="AW73" s="51" t="str">
        <f t="shared" si="79"/>
        <v>D</v>
      </c>
    </row>
    <row r="74" spans="1:49" x14ac:dyDescent="0.3">
      <c r="A74" s="11" t="s">
        <v>19</v>
      </c>
      <c r="B74" s="11" t="s">
        <v>12</v>
      </c>
      <c r="C74" s="11" t="s">
        <v>37</v>
      </c>
      <c r="D74" s="4" t="str">
        <f>'Scoreblad A-D-G-L'!D76</f>
        <v>Aarschot</v>
      </c>
      <c r="E74" s="192">
        <f>'Scoreblad A-D-G-L'!E76</f>
        <v>11</v>
      </c>
      <c r="F74" s="5" t="str">
        <f t="shared" si="73"/>
        <v>A-D-G-L</v>
      </c>
      <c r="G74" s="13" t="str">
        <f t="shared" ref="G74:G93" si="83">IF(I74&gt;5,IF(P74&lt;$P$98,"A",IF(P74&gt;$P$100,"C","B")),"Blinde vlek")</f>
        <v>B</v>
      </c>
      <c r="H74" s="13" t="str">
        <f t="shared" ref="H74:H93" si="84">IF(J74&gt;5,IF(Q74&lt;$Q$98,"A",IF(Q74&gt;$Q$100,"C","B")),"Blinde vlek")</f>
        <v>Blinde vlek</v>
      </c>
      <c r="I74" s="47">
        <f>SUM(J74:J77)</f>
        <v>27.334549451239816</v>
      </c>
      <c r="J74" s="6">
        <f>'Scoreblad A-D-G-L'!J76</f>
        <v>0</v>
      </c>
      <c r="K74" s="6">
        <f>'Scoreblad A-D-G-L'!K76</f>
        <v>0</v>
      </c>
      <c r="L74" s="6">
        <f>'Scoreblad A-D-G-L'!L76</f>
        <v>0</v>
      </c>
      <c r="M74" s="6">
        <f t="shared" ref="M74:M93" si="85">K74-J74</f>
        <v>0</v>
      </c>
      <c r="N74" s="47">
        <f>SUM(O74:O77)</f>
        <v>-0.93820798782518278</v>
      </c>
      <c r="O74" s="6">
        <f t="shared" si="74"/>
        <v>0</v>
      </c>
      <c r="P74" s="48">
        <f>IF(SUM(L74:L77)&gt;0,SUM(O74:O77)/SUM(L74:L77), "Blinde vlek")</f>
        <v>-3.5543106953876177E-2</v>
      </c>
      <c r="Q74" s="7" t="str">
        <f t="shared" si="52"/>
        <v>Blinde vlek</v>
      </c>
      <c r="R74" s="127">
        <f>'Scoreblad A-D-G-L'!R76</f>
        <v>165</v>
      </c>
      <c r="S74" s="127">
        <f>'Scoreblad A-D-G-L'!S76</f>
        <v>0</v>
      </c>
      <c r="T74" s="127">
        <f>'Scoreblad A-D-G-L'!T76</f>
        <v>26150.799999999999</v>
      </c>
      <c r="U74" s="127">
        <f>'Scoreblad A-D-G-L'!U76</f>
        <v>737.50353951620002</v>
      </c>
      <c r="V74" s="7" t="str">
        <f t="shared" si="80"/>
        <v>Blinde vlek</v>
      </c>
      <c r="W74" s="7">
        <f t="shared" si="81"/>
        <v>2.8201949443848757E-2</v>
      </c>
      <c r="X74" s="7" t="str">
        <f t="shared" si="82"/>
        <v>Blinde vlek</v>
      </c>
      <c r="Y74" s="47">
        <f>SUM(Z74:Z77)</f>
        <v>22</v>
      </c>
      <c r="Z74" s="192">
        <f>'Scoreblad A-D-G-L'!Z76</f>
        <v>0</v>
      </c>
      <c r="AA74" s="192">
        <f>'Scoreblad A-D-G-L'!AA76</f>
        <v>0</v>
      </c>
      <c r="AB74" s="192">
        <f>'Scoreblad A-D-G-L'!AB76</f>
        <v>0</v>
      </c>
      <c r="AC74" s="192">
        <f>'Scoreblad A-D-G-L'!AC76</f>
        <v>2</v>
      </c>
      <c r="AD74" s="6">
        <f t="shared" si="53"/>
        <v>-2</v>
      </c>
      <c r="AE74" s="7" t="str">
        <f t="shared" si="54"/>
        <v>Blinde vlek</v>
      </c>
      <c r="AF74" s="6" t="str">
        <f t="shared" ref="AF74:AF93" si="86">IF(Z74=0,"Blinde vlek",IF(AD74/Z74&lt;$AG$98,"A",IF(AD74/Z74&gt;$AG$100,"C","B")))</f>
        <v>Blinde vlek</v>
      </c>
      <c r="AG74" s="47">
        <f>SUM(AD74:AD77)</f>
        <v>-10</v>
      </c>
      <c r="AH74" s="6" t="str">
        <f t="shared" ref="AH74:AH93" si="87">IF(Y74=0,"Blinde vlek",IF(AG74/Y74&lt;$AH$98,"A",IF(AG74/Y74&gt;$AH$100,"C","B")))</f>
        <v>A</v>
      </c>
      <c r="AI74" s="11" t="s">
        <v>37</v>
      </c>
      <c r="AJ74" s="49" t="str">
        <f t="shared" si="75"/>
        <v>Aarschot</v>
      </c>
      <c r="AK74" s="103">
        <v>1</v>
      </c>
      <c r="AL74" s="21">
        <f t="shared" si="71"/>
        <v>2</v>
      </c>
      <c r="AM74" s="21">
        <f t="shared" si="72"/>
        <v>1</v>
      </c>
      <c r="AN74" s="21">
        <f t="shared" si="55"/>
        <v>2</v>
      </c>
      <c r="AO74" s="21">
        <f t="shared" si="56"/>
        <v>2</v>
      </c>
      <c r="AP74" s="6">
        <f t="shared" si="76"/>
        <v>-2</v>
      </c>
      <c r="AQ74" s="6">
        <f t="shared" si="77"/>
        <v>-1</v>
      </c>
      <c r="AR74" s="6">
        <f t="shared" si="46"/>
        <v>2</v>
      </c>
      <c r="AS74" s="7">
        <f t="shared" si="47"/>
        <v>-1</v>
      </c>
      <c r="AT74" s="52">
        <f t="shared" ref="AT74:AT81" si="88">AK74</f>
        <v>1</v>
      </c>
      <c r="AU74" s="51">
        <f t="shared" si="78"/>
        <v>7</v>
      </c>
      <c r="AV74" s="51">
        <f t="shared" si="57"/>
        <v>7</v>
      </c>
      <c r="AW74" s="51" t="str">
        <f t="shared" si="79"/>
        <v>A</v>
      </c>
    </row>
    <row r="75" spans="1:49" x14ac:dyDescent="0.3">
      <c r="A75" s="11" t="s">
        <v>19</v>
      </c>
      <c r="B75" s="11" t="s">
        <v>12</v>
      </c>
      <c r="C75" s="11" t="s">
        <v>37</v>
      </c>
      <c r="D75" s="4" t="str">
        <f>'Scoreblad A-D-G-L'!D77</f>
        <v>Diest</v>
      </c>
      <c r="E75" s="192">
        <f>'Scoreblad A-D-G-L'!E77</f>
        <v>14</v>
      </c>
      <c r="F75" s="5" t="str">
        <f t="shared" si="73"/>
        <v>A-D-G-L</v>
      </c>
      <c r="G75" s="13" t="str">
        <f t="shared" si="83"/>
        <v>B</v>
      </c>
      <c r="H75" s="13" t="str">
        <f t="shared" si="84"/>
        <v>A</v>
      </c>
      <c r="I75" s="47">
        <f>SUM(J74:J77)</f>
        <v>27.334549451239816</v>
      </c>
      <c r="J75" s="6">
        <f>'Scoreblad A-D-G-L'!J77</f>
        <v>11.822189900678017</v>
      </c>
      <c r="K75" s="6">
        <f>'Scoreblad A-D-G-L'!K77</f>
        <v>7.8</v>
      </c>
      <c r="L75" s="6">
        <f>'Scoreblad A-D-G-L'!L77</f>
        <v>5.8500000000000005</v>
      </c>
      <c r="M75" s="6">
        <f t="shared" si="85"/>
        <v>-4.0221899006780175</v>
      </c>
      <c r="N75" s="47">
        <f>SUM(O74:O77)</f>
        <v>-0.93820798782518278</v>
      </c>
      <c r="O75" s="6">
        <f t="shared" si="74"/>
        <v>-5.9721899006780168</v>
      </c>
      <c r="P75" s="48">
        <f>IF(SUM(L74:L77)&gt;0,SUM(O74:O77)/SUM(L74:L77), "Blinde vlek")</f>
        <v>-3.5543106953876177E-2</v>
      </c>
      <c r="Q75" s="7">
        <f t="shared" si="52"/>
        <v>-1.0208871625090625</v>
      </c>
      <c r="R75" s="127">
        <f>'Scoreblad A-D-G-L'!R77</f>
        <v>137.69999999999999</v>
      </c>
      <c r="S75" s="127">
        <f>'Scoreblad A-D-G-L'!S77</f>
        <v>7.8</v>
      </c>
      <c r="T75" s="127">
        <f>'Scoreblad A-D-G-L'!T77</f>
        <v>26150.799999999999</v>
      </c>
      <c r="U75" s="127">
        <f>'Scoreblad A-D-G-L'!U77</f>
        <v>737.50353951620002</v>
      </c>
      <c r="V75" s="7">
        <f t="shared" si="80"/>
        <v>5.6644880174291944E-2</v>
      </c>
      <c r="W75" s="7">
        <f t="shared" si="81"/>
        <v>2.8201949443848757E-2</v>
      </c>
      <c r="X75" s="7" t="str">
        <f t="shared" si="82"/>
        <v>C</v>
      </c>
      <c r="Y75" s="47">
        <f>SUM(Z74:Z77)</f>
        <v>22</v>
      </c>
      <c r="Z75" s="192">
        <f>'Scoreblad A-D-G-L'!Z77</f>
        <v>11</v>
      </c>
      <c r="AA75" s="192">
        <f>'Scoreblad A-D-G-L'!AA77</f>
        <v>4</v>
      </c>
      <c r="AB75" s="192">
        <f>'Scoreblad A-D-G-L'!AB77</f>
        <v>7</v>
      </c>
      <c r="AC75" s="192">
        <f>'Scoreblad A-D-G-L'!AC77</f>
        <v>12</v>
      </c>
      <c r="AD75" s="6">
        <f t="shared" si="53"/>
        <v>-5</v>
      </c>
      <c r="AE75" s="7">
        <f t="shared" si="54"/>
        <v>-0.45454545454545453</v>
      </c>
      <c r="AF75" s="6" t="str">
        <f t="shared" si="86"/>
        <v>A</v>
      </c>
      <c r="AG75" s="47">
        <f>SUM(AD74:AD77)</f>
        <v>-10</v>
      </c>
      <c r="AH75" s="6" t="str">
        <f t="shared" si="87"/>
        <v>A</v>
      </c>
      <c r="AI75" s="11" t="s">
        <v>37</v>
      </c>
      <c r="AJ75" s="49" t="str">
        <f t="shared" si="75"/>
        <v>Diest</v>
      </c>
      <c r="AK75" s="103">
        <v>1</v>
      </c>
      <c r="AL75" s="21">
        <f t="shared" si="71"/>
        <v>2</v>
      </c>
      <c r="AM75" s="21">
        <f t="shared" si="72"/>
        <v>1</v>
      </c>
      <c r="AN75" s="21">
        <f t="shared" si="55"/>
        <v>2</v>
      </c>
      <c r="AO75" s="21">
        <f t="shared" si="56"/>
        <v>2</v>
      </c>
      <c r="AP75" s="6">
        <f t="shared" si="76"/>
        <v>-10.972189900678018</v>
      </c>
      <c r="AQ75" s="6">
        <f t="shared" si="77"/>
        <v>-9.9721899006780177</v>
      </c>
      <c r="AR75" s="6">
        <f t="shared" si="46"/>
        <v>16</v>
      </c>
      <c r="AS75" s="7">
        <f t="shared" si="47"/>
        <v>-0.68576186879237611</v>
      </c>
      <c r="AT75" s="52">
        <f t="shared" si="88"/>
        <v>1</v>
      </c>
      <c r="AU75" s="51">
        <f t="shared" si="78"/>
        <v>7</v>
      </c>
      <c r="AV75" s="51">
        <f t="shared" si="57"/>
        <v>7</v>
      </c>
      <c r="AW75" s="51" t="str">
        <f t="shared" si="79"/>
        <v>A</v>
      </c>
    </row>
    <row r="76" spans="1:49" x14ac:dyDescent="0.3">
      <c r="A76" s="11" t="s">
        <v>19</v>
      </c>
      <c r="B76" s="11" t="s">
        <v>12</v>
      </c>
      <c r="C76" s="11" t="s">
        <v>37</v>
      </c>
      <c r="D76" s="4" t="str">
        <f>'Scoreblad A-D-G-L'!D78</f>
        <v>Geel</v>
      </c>
      <c r="E76" s="192">
        <f>'Scoreblad A-D-G-L'!E78</f>
        <v>3</v>
      </c>
      <c r="F76" s="5" t="str">
        <f t="shared" si="73"/>
        <v>A-D-G-L</v>
      </c>
      <c r="G76" s="13" t="str">
        <f t="shared" si="83"/>
        <v>B</v>
      </c>
      <c r="H76" s="13" t="str">
        <f t="shared" si="84"/>
        <v>C</v>
      </c>
      <c r="I76" s="47">
        <f>SUM(J74:J77)</f>
        <v>27.334549451239816</v>
      </c>
      <c r="J76" s="6">
        <f>'Scoreblad A-D-G-L'!J78</f>
        <v>15.512359550561801</v>
      </c>
      <c r="K76" s="6">
        <f>'Scoreblad A-D-G-L'!K78</f>
        <v>27.395121951219505</v>
      </c>
      <c r="L76" s="6">
        <f>'Scoreblad A-D-G-L'!L78</f>
        <v>20.546341463414635</v>
      </c>
      <c r="M76" s="6">
        <f t="shared" si="85"/>
        <v>11.882762400657704</v>
      </c>
      <c r="N76" s="47">
        <f>SUM(O74:O77)</f>
        <v>-0.93820798782518278</v>
      </c>
      <c r="O76" s="6">
        <f t="shared" si="74"/>
        <v>5.033981912852834</v>
      </c>
      <c r="P76" s="48">
        <f>IF(SUM(L74:L77)&gt;0,SUM(O74:O77)/SUM(L74:L77), "Blinde vlek")</f>
        <v>-3.5543106953876177E-2</v>
      </c>
      <c r="Q76" s="7">
        <f t="shared" si="52"/>
        <v>0.24500624219725331</v>
      </c>
      <c r="R76" s="127">
        <f>'Scoreblad A-D-G-L'!R78</f>
        <v>413</v>
      </c>
      <c r="S76" s="127">
        <f>'Scoreblad A-D-G-L'!S78</f>
        <v>27.395121951219505</v>
      </c>
      <c r="T76" s="127">
        <f>'Scoreblad A-D-G-L'!T78</f>
        <v>26150.799999999999</v>
      </c>
      <c r="U76" s="127">
        <f>'Scoreblad A-D-G-L'!U78</f>
        <v>737.50353951620002</v>
      </c>
      <c r="V76" s="7">
        <f t="shared" si="80"/>
        <v>6.6332014409732451E-2</v>
      </c>
      <c r="W76" s="7">
        <f t="shared" si="81"/>
        <v>2.8201949443848757E-2</v>
      </c>
      <c r="X76" s="7" t="str">
        <f t="shared" si="82"/>
        <v>C</v>
      </c>
      <c r="Y76" s="47">
        <f>SUM(Z74:Z77)</f>
        <v>22</v>
      </c>
      <c r="Z76" s="192">
        <f>'Scoreblad A-D-G-L'!Z78</f>
        <v>11</v>
      </c>
      <c r="AA76" s="192">
        <f>'Scoreblad A-D-G-L'!AA78</f>
        <v>7</v>
      </c>
      <c r="AB76" s="192">
        <f>'Scoreblad A-D-G-L'!AB78</f>
        <v>4</v>
      </c>
      <c r="AC76" s="192">
        <f>'Scoreblad A-D-G-L'!AC78</f>
        <v>5</v>
      </c>
      <c r="AD76" s="6">
        <f t="shared" si="53"/>
        <v>-1</v>
      </c>
      <c r="AE76" s="7">
        <f t="shared" si="54"/>
        <v>-9.0909090909090912E-2</v>
      </c>
      <c r="AF76" s="6" t="str">
        <f t="shared" si="86"/>
        <v>B</v>
      </c>
      <c r="AG76" s="47">
        <f>SUM(AD74:AD77)</f>
        <v>-10</v>
      </c>
      <c r="AH76" s="6" t="str">
        <f t="shared" si="87"/>
        <v>A</v>
      </c>
      <c r="AI76" s="11" t="s">
        <v>37</v>
      </c>
      <c r="AJ76" s="49" t="str">
        <f t="shared" si="75"/>
        <v>Geel</v>
      </c>
      <c r="AK76" s="103">
        <v>1</v>
      </c>
      <c r="AL76" s="21">
        <f t="shared" si="71"/>
        <v>0</v>
      </c>
      <c r="AM76" s="21">
        <f t="shared" si="72"/>
        <v>1</v>
      </c>
      <c r="AN76" s="21">
        <f t="shared" si="55"/>
        <v>1</v>
      </c>
      <c r="AO76" s="21">
        <f t="shared" si="56"/>
        <v>2</v>
      </c>
      <c r="AP76" s="6">
        <f t="shared" si="76"/>
        <v>4.033981912852834</v>
      </c>
      <c r="AQ76" s="6">
        <f t="shared" si="77"/>
        <v>5.033981912852834</v>
      </c>
      <c r="AR76" s="6">
        <f t="shared" si="46"/>
        <v>12</v>
      </c>
      <c r="AS76" s="7">
        <f t="shared" si="47"/>
        <v>0.33616515940440284</v>
      </c>
      <c r="AT76" s="52">
        <f t="shared" si="88"/>
        <v>1</v>
      </c>
      <c r="AU76" s="51">
        <f t="shared" si="78"/>
        <v>4</v>
      </c>
      <c r="AV76" s="51">
        <f t="shared" si="57"/>
        <v>4</v>
      </c>
      <c r="AW76" s="51" t="str">
        <f t="shared" si="79"/>
        <v>B</v>
      </c>
    </row>
    <row r="77" spans="1:49" x14ac:dyDescent="0.3">
      <c r="A77" s="11" t="s">
        <v>19</v>
      </c>
      <c r="B77" s="11" t="s">
        <v>12</v>
      </c>
      <c r="C77" s="11" t="s">
        <v>37</v>
      </c>
      <c r="D77" s="4" t="str">
        <f>'Scoreblad A-D-G-L'!D79</f>
        <v>Lier</v>
      </c>
      <c r="E77" s="192">
        <f>'Scoreblad A-D-G-L'!E79</f>
        <v>5</v>
      </c>
      <c r="F77" s="5" t="str">
        <f t="shared" si="73"/>
        <v>A-D-G-L</v>
      </c>
      <c r="G77" s="13" t="str">
        <f t="shared" si="83"/>
        <v>B</v>
      </c>
      <c r="H77" s="13" t="str">
        <f t="shared" si="84"/>
        <v>Blinde vlek</v>
      </c>
      <c r="I77" s="47">
        <f>SUM(J74:J77)</f>
        <v>27.334549451239816</v>
      </c>
      <c r="J77" s="6">
        <f>'Scoreblad A-D-G-L'!J79</f>
        <v>0</v>
      </c>
      <c r="K77" s="6">
        <f>'Scoreblad A-D-G-L'!K79</f>
        <v>0</v>
      </c>
      <c r="L77" s="6">
        <f>'Scoreblad A-D-G-L'!L79</f>
        <v>0</v>
      </c>
      <c r="M77" s="6">
        <f t="shared" si="85"/>
        <v>0</v>
      </c>
      <c r="N77" s="47">
        <f>SUM(O74:O77)</f>
        <v>-0.93820798782518278</v>
      </c>
      <c r="O77" s="6">
        <f t="shared" si="74"/>
        <v>0</v>
      </c>
      <c r="P77" s="48">
        <f>IF(SUM(L74:L77)&gt;0,SUM(O74:O77)/SUM(L74:L77), "Blinde vlek")</f>
        <v>-3.5543106953876177E-2</v>
      </c>
      <c r="Q77" s="7" t="str">
        <f t="shared" si="52"/>
        <v>Blinde vlek</v>
      </c>
      <c r="R77" s="127">
        <f>'Scoreblad A-D-G-L'!R79</f>
        <v>423</v>
      </c>
      <c r="S77" s="127">
        <f>'Scoreblad A-D-G-L'!S79</f>
        <v>0</v>
      </c>
      <c r="T77" s="127">
        <f>'Scoreblad A-D-G-L'!T79</f>
        <v>26150.799999999999</v>
      </c>
      <c r="U77" s="127">
        <f>'Scoreblad A-D-G-L'!U79</f>
        <v>737.50353951620002</v>
      </c>
      <c r="V77" s="7" t="str">
        <f t="shared" si="80"/>
        <v>Blinde vlek</v>
      </c>
      <c r="W77" s="7">
        <f t="shared" si="81"/>
        <v>2.8201949443848757E-2</v>
      </c>
      <c r="X77" s="7" t="str">
        <f t="shared" si="82"/>
        <v>Blinde vlek</v>
      </c>
      <c r="Y77" s="47">
        <f>SUM(Z74:Z77)</f>
        <v>22</v>
      </c>
      <c r="Z77" s="192">
        <f>'Scoreblad A-D-G-L'!Z79</f>
        <v>0</v>
      </c>
      <c r="AA77" s="192">
        <f>'Scoreblad A-D-G-L'!AA79</f>
        <v>0</v>
      </c>
      <c r="AB77" s="192">
        <f>'Scoreblad A-D-G-L'!AB79</f>
        <v>0</v>
      </c>
      <c r="AC77" s="192">
        <f>'Scoreblad A-D-G-L'!AC79</f>
        <v>2</v>
      </c>
      <c r="AD77" s="6">
        <f t="shared" si="53"/>
        <v>-2</v>
      </c>
      <c r="AE77" s="7" t="str">
        <f t="shared" si="54"/>
        <v>Blinde vlek</v>
      </c>
      <c r="AF77" s="6" t="str">
        <f t="shared" si="86"/>
        <v>Blinde vlek</v>
      </c>
      <c r="AG77" s="47">
        <f>SUM(AD74:AD77)</f>
        <v>-10</v>
      </c>
      <c r="AH77" s="6" t="str">
        <f t="shared" si="87"/>
        <v>A</v>
      </c>
      <c r="AI77" s="11" t="s">
        <v>37</v>
      </c>
      <c r="AJ77" s="49" t="str">
        <f t="shared" si="75"/>
        <v>Lier</v>
      </c>
      <c r="AK77" s="103">
        <v>1</v>
      </c>
      <c r="AL77" s="21">
        <f t="shared" si="71"/>
        <v>2</v>
      </c>
      <c r="AM77" s="21">
        <f t="shared" si="72"/>
        <v>1</v>
      </c>
      <c r="AN77" s="21">
        <f t="shared" si="55"/>
        <v>2</v>
      </c>
      <c r="AO77" s="21">
        <f t="shared" si="56"/>
        <v>2</v>
      </c>
      <c r="AP77" s="6">
        <f t="shared" si="76"/>
        <v>-2</v>
      </c>
      <c r="AQ77" s="6">
        <f t="shared" si="77"/>
        <v>-1</v>
      </c>
      <c r="AR77" s="6">
        <f t="shared" ref="AR77:AR93" si="89">AA77+AC77</f>
        <v>2</v>
      </c>
      <c r="AS77" s="7">
        <f t="shared" ref="AS77:AS93" si="90">IF(AR77&gt;0,AP77/AR77,"Geen noden")</f>
        <v>-1</v>
      </c>
      <c r="AT77" s="52">
        <f t="shared" si="88"/>
        <v>1</v>
      </c>
      <c r="AU77" s="51">
        <f t="shared" si="78"/>
        <v>7</v>
      </c>
      <c r="AV77" s="51">
        <f t="shared" si="57"/>
        <v>7</v>
      </c>
      <c r="AW77" s="51" t="str">
        <f t="shared" si="79"/>
        <v>A</v>
      </c>
    </row>
    <row r="78" spans="1:49" x14ac:dyDescent="0.3">
      <c r="A78" s="57" t="s">
        <v>19</v>
      </c>
      <c r="B78" s="57" t="s">
        <v>13</v>
      </c>
      <c r="C78" s="57" t="s">
        <v>38</v>
      </c>
      <c r="D78" s="4" t="str">
        <f>'Scoreblad A-D-G-L'!D80</f>
        <v>Aarschot</v>
      </c>
      <c r="E78" s="192">
        <f>'Scoreblad A-D-G-L'!E80</f>
        <v>11</v>
      </c>
      <c r="F78" s="5" t="str">
        <f t="shared" si="73"/>
        <v>A-D-G-L</v>
      </c>
      <c r="G78" s="13" t="str">
        <f t="shared" si="83"/>
        <v>Blinde vlek</v>
      </c>
      <c r="H78" s="13" t="str">
        <f t="shared" si="84"/>
        <v>Blinde vlek</v>
      </c>
      <c r="I78" s="47">
        <f>SUM(J78:J81)</f>
        <v>0</v>
      </c>
      <c r="J78" s="6">
        <f>'Scoreblad A-D-G-L'!J80</f>
        <v>0</v>
      </c>
      <c r="K78" s="6">
        <f>'Scoreblad A-D-G-L'!K80</f>
        <v>0</v>
      </c>
      <c r="L78" s="6">
        <f>'Scoreblad A-D-G-L'!L80</f>
        <v>0</v>
      </c>
      <c r="M78" s="6">
        <f t="shared" si="85"/>
        <v>0</v>
      </c>
      <c r="N78" s="47">
        <f>SUM(O78:O81)</f>
        <v>0</v>
      </c>
      <c r="O78" s="6">
        <f t="shared" si="74"/>
        <v>0</v>
      </c>
      <c r="P78" s="48" t="str">
        <f>IF(SUM(L78:L81)&gt;0,SUM(O78:O81)/SUM(L78:L81), "Blinde vlek")</f>
        <v>Blinde vlek</v>
      </c>
      <c r="Q78" s="7" t="str">
        <f t="shared" si="52"/>
        <v>Blinde vlek</v>
      </c>
      <c r="R78" s="127">
        <f>'Scoreblad A-D-G-L'!R80</f>
        <v>165</v>
      </c>
      <c r="S78" s="127">
        <f>'Scoreblad A-D-G-L'!S80</f>
        <v>0</v>
      </c>
      <c r="T78" s="127">
        <f>'Scoreblad A-D-G-L'!T80</f>
        <v>26150.799999999999</v>
      </c>
      <c r="U78" s="127">
        <f>'Scoreblad A-D-G-L'!U80</f>
        <v>333.22844419848383</v>
      </c>
      <c r="V78" s="7" t="str">
        <f t="shared" si="80"/>
        <v>Blinde vlek</v>
      </c>
      <c r="W78" s="7">
        <f t="shared" si="81"/>
        <v>1.2742571707117329E-2</v>
      </c>
      <c r="X78" s="7" t="str">
        <f t="shared" si="82"/>
        <v>Blinde vlek</v>
      </c>
      <c r="Y78" s="47">
        <f>SUM(Z78:Z81)</f>
        <v>0</v>
      </c>
      <c r="Z78" s="192">
        <f>'Scoreblad A-D-G-L'!Z80</f>
        <v>0</v>
      </c>
      <c r="AA78" s="192">
        <f>'Scoreblad A-D-G-L'!AA80</f>
        <v>0</v>
      </c>
      <c r="AB78" s="192">
        <f>'Scoreblad A-D-G-L'!AB80</f>
        <v>0</v>
      </c>
      <c r="AC78" s="192">
        <f>'Scoreblad A-D-G-L'!AC80</f>
        <v>1</v>
      </c>
      <c r="AD78" s="6">
        <f t="shared" si="53"/>
        <v>-1</v>
      </c>
      <c r="AE78" s="7" t="str">
        <f t="shared" si="54"/>
        <v>Blinde vlek</v>
      </c>
      <c r="AF78" s="6" t="str">
        <f t="shared" si="86"/>
        <v>Blinde vlek</v>
      </c>
      <c r="AG78" s="47">
        <f>SUM(AD78:AD81)</f>
        <v>-4</v>
      </c>
      <c r="AH78" s="6" t="str">
        <f t="shared" si="87"/>
        <v>Blinde vlek</v>
      </c>
      <c r="AI78" s="57" t="s">
        <v>38</v>
      </c>
      <c r="AJ78" s="49" t="str">
        <f t="shared" si="75"/>
        <v>Aarschot</v>
      </c>
      <c r="AK78" s="103">
        <v>1</v>
      </c>
      <c r="AL78" s="21">
        <f t="shared" si="71"/>
        <v>2</v>
      </c>
      <c r="AM78" s="21">
        <f t="shared" si="72"/>
        <v>2</v>
      </c>
      <c r="AN78" s="21">
        <f t="shared" si="55"/>
        <v>2</v>
      </c>
      <c r="AO78" s="21">
        <f t="shared" si="56"/>
        <v>2</v>
      </c>
      <c r="AP78" s="6">
        <f t="shared" si="76"/>
        <v>-1</v>
      </c>
      <c r="AQ78" s="6">
        <f t="shared" si="77"/>
        <v>0</v>
      </c>
      <c r="AR78" s="6">
        <f t="shared" si="89"/>
        <v>1</v>
      </c>
      <c r="AS78" s="7">
        <f t="shared" si="90"/>
        <v>-1</v>
      </c>
      <c r="AT78" s="53">
        <f t="shared" si="88"/>
        <v>1</v>
      </c>
      <c r="AU78" s="51">
        <f t="shared" si="78"/>
        <v>8</v>
      </c>
      <c r="AV78" s="51">
        <f t="shared" si="57"/>
        <v>8</v>
      </c>
      <c r="AW78" s="51" t="str">
        <f t="shared" si="79"/>
        <v>A</v>
      </c>
    </row>
    <row r="79" spans="1:49" x14ac:dyDescent="0.3">
      <c r="A79" s="57" t="s">
        <v>19</v>
      </c>
      <c r="B79" s="57" t="s">
        <v>13</v>
      </c>
      <c r="C79" s="57" t="s">
        <v>38</v>
      </c>
      <c r="D79" s="4" t="str">
        <f>'Scoreblad A-D-G-L'!D81</f>
        <v>Diest</v>
      </c>
      <c r="E79" s="192">
        <f>'Scoreblad A-D-G-L'!E81</f>
        <v>14</v>
      </c>
      <c r="F79" s="5" t="str">
        <f t="shared" si="73"/>
        <v>A-D-G-L</v>
      </c>
      <c r="G79" s="13" t="str">
        <f t="shared" si="83"/>
        <v>Blinde vlek</v>
      </c>
      <c r="H79" s="13" t="str">
        <f t="shared" si="84"/>
        <v>Blinde vlek</v>
      </c>
      <c r="I79" s="47">
        <f>SUM(J78:J81)</f>
        <v>0</v>
      </c>
      <c r="J79" s="6">
        <f>'Scoreblad A-D-G-L'!J81</f>
        <v>0</v>
      </c>
      <c r="K79" s="6">
        <f>'Scoreblad A-D-G-L'!K81</f>
        <v>0</v>
      </c>
      <c r="L79" s="6">
        <f>'Scoreblad A-D-G-L'!L81</f>
        <v>0</v>
      </c>
      <c r="M79" s="6">
        <f t="shared" si="85"/>
        <v>0</v>
      </c>
      <c r="N79" s="47">
        <f>SUM(O78:O81)</f>
        <v>0</v>
      </c>
      <c r="O79" s="6">
        <f t="shared" si="74"/>
        <v>0</v>
      </c>
      <c r="P79" s="48" t="str">
        <f>IF(SUM(L78:L81)&gt;0,SUM(O78:O81)/SUM(L78:L81), "Blinde vlek")</f>
        <v>Blinde vlek</v>
      </c>
      <c r="Q79" s="7" t="str">
        <f t="shared" si="52"/>
        <v>Blinde vlek</v>
      </c>
      <c r="R79" s="127">
        <f>'Scoreblad A-D-G-L'!R81</f>
        <v>137.69999999999999</v>
      </c>
      <c r="S79" s="127">
        <f>'Scoreblad A-D-G-L'!S81</f>
        <v>0</v>
      </c>
      <c r="T79" s="127">
        <f>'Scoreblad A-D-G-L'!T81</f>
        <v>26150.799999999999</v>
      </c>
      <c r="U79" s="127">
        <f>'Scoreblad A-D-G-L'!U81</f>
        <v>333.22844419848383</v>
      </c>
      <c r="V79" s="7" t="str">
        <f t="shared" si="80"/>
        <v>Blinde vlek</v>
      </c>
      <c r="W79" s="7">
        <f t="shared" si="81"/>
        <v>1.2742571707117329E-2</v>
      </c>
      <c r="X79" s="7" t="str">
        <f t="shared" si="82"/>
        <v>Blinde vlek</v>
      </c>
      <c r="Y79" s="47">
        <f>SUM(Z78:Z81)</f>
        <v>0</v>
      </c>
      <c r="Z79" s="192">
        <f>'Scoreblad A-D-G-L'!Z81</f>
        <v>0</v>
      </c>
      <c r="AA79" s="192">
        <f>'Scoreblad A-D-G-L'!AA81</f>
        <v>0</v>
      </c>
      <c r="AB79" s="192">
        <f>'Scoreblad A-D-G-L'!AB81</f>
        <v>0</v>
      </c>
      <c r="AC79" s="192">
        <f>'Scoreblad A-D-G-L'!AC81</f>
        <v>1</v>
      </c>
      <c r="AD79" s="6">
        <f t="shared" si="53"/>
        <v>-1</v>
      </c>
      <c r="AE79" s="7" t="str">
        <f t="shared" si="54"/>
        <v>Blinde vlek</v>
      </c>
      <c r="AF79" s="6" t="str">
        <f t="shared" si="86"/>
        <v>Blinde vlek</v>
      </c>
      <c r="AG79" s="47">
        <f>SUM(AD78:AD81)</f>
        <v>-4</v>
      </c>
      <c r="AH79" s="6" t="str">
        <f t="shared" si="87"/>
        <v>Blinde vlek</v>
      </c>
      <c r="AI79" s="57" t="s">
        <v>38</v>
      </c>
      <c r="AJ79" s="49" t="str">
        <f t="shared" si="75"/>
        <v>Diest</v>
      </c>
      <c r="AK79" s="103">
        <v>1</v>
      </c>
      <c r="AL79" s="21">
        <f t="shared" si="71"/>
        <v>2</v>
      </c>
      <c r="AM79" s="21">
        <f t="shared" si="72"/>
        <v>2</v>
      </c>
      <c r="AN79" s="21">
        <f t="shared" si="55"/>
        <v>2</v>
      </c>
      <c r="AO79" s="21">
        <f t="shared" si="56"/>
        <v>2</v>
      </c>
      <c r="AP79" s="6">
        <f t="shared" si="76"/>
        <v>-1</v>
      </c>
      <c r="AQ79" s="6">
        <f t="shared" si="77"/>
        <v>0</v>
      </c>
      <c r="AR79" s="6">
        <f t="shared" si="89"/>
        <v>1</v>
      </c>
      <c r="AS79" s="7">
        <f t="shared" si="90"/>
        <v>-1</v>
      </c>
      <c r="AT79" s="53">
        <f t="shared" si="88"/>
        <v>1</v>
      </c>
      <c r="AU79" s="51">
        <f t="shared" si="78"/>
        <v>8</v>
      </c>
      <c r="AV79" s="51">
        <f t="shared" si="57"/>
        <v>8</v>
      </c>
      <c r="AW79" s="51" t="str">
        <f t="shared" si="79"/>
        <v>A</v>
      </c>
    </row>
    <row r="80" spans="1:49" x14ac:dyDescent="0.3">
      <c r="A80" s="57" t="s">
        <v>19</v>
      </c>
      <c r="B80" s="57" t="s">
        <v>13</v>
      </c>
      <c r="C80" s="57" t="s">
        <v>38</v>
      </c>
      <c r="D80" s="4" t="str">
        <f>'Scoreblad A-D-G-L'!D82</f>
        <v>Geel</v>
      </c>
      <c r="E80" s="192">
        <f>'Scoreblad A-D-G-L'!E82</f>
        <v>3</v>
      </c>
      <c r="F80" s="5" t="str">
        <f t="shared" si="73"/>
        <v>A-D-G-L</v>
      </c>
      <c r="G80" s="13" t="str">
        <f t="shared" si="83"/>
        <v>Blinde vlek</v>
      </c>
      <c r="H80" s="13" t="str">
        <f t="shared" si="84"/>
        <v>Blinde vlek</v>
      </c>
      <c r="I80" s="47">
        <f>SUM(J78:J81)</f>
        <v>0</v>
      </c>
      <c r="J80" s="6">
        <f>'Scoreblad A-D-G-L'!J82</f>
        <v>0</v>
      </c>
      <c r="K80" s="6">
        <f>'Scoreblad A-D-G-L'!K82</f>
        <v>0</v>
      </c>
      <c r="L80" s="6">
        <f>'Scoreblad A-D-G-L'!L82</f>
        <v>0</v>
      </c>
      <c r="M80" s="6">
        <f t="shared" si="85"/>
        <v>0</v>
      </c>
      <c r="N80" s="47">
        <f>SUM(O78:O81)</f>
        <v>0</v>
      </c>
      <c r="O80" s="6">
        <f t="shared" si="74"/>
        <v>0</v>
      </c>
      <c r="P80" s="48" t="str">
        <f>IF(SUM(L78:L81)&gt;0,SUM(O78:O81)/SUM(L78:L81), "Blinde vlek")</f>
        <v>Blinde vlek</v>
      </c>
      <c r="Q80" s="7" t="str">
        <f t="shared" ref="Q80:Q93" si="91">IF(L80&gt;0,(L80-J80)/L80,"Blinde vlek")</f>
        <v>Blinde vlek</v>
      </c>
      <c r="R80" s="127">
        <f>'Scoreblad A-D-G-L'!R82</f>
        <v>413</v>
      </c>
      <c r="S80" s="127">
        <f>'Scoreblad A-D-G-L'!S82</f>
        <v>0</v>
      </c>
      <c r="T80" s="127">
        <f>'Scoreblad A-D-G-L'!T82</f>
        <v>26150.799999999999</v>
      </c>
      <c r="U80" s="127">
        <f>'Scoreblad A-D-G-L'!U82</f>
        <v>333.22844419848383</v>
      </c>
      <c r="V80" s="7" t="str">
        <f t="shared" si="80"/>
        <v>Blinde vlek</v>
      </c>
      <c r="W80" s="7">
        <f t="shared" si="81"/>
        <v>1.2742571707117329E-2</v>
      </c>
      <c r="X80" s="7" t="str">
        <f t="shared" si="82"/>
        <v>Blinde vlek</v>
      </c>
      <c r="Y80" s="47">
        <f>SUM(Z78:Z81)</f>
        <v>0</v>
      </c>
      <c r="Z80" s="192">
        <f>'Scoreblad A-D-G-L'!Z82</f>
        <v>0</v>
      </c>
      <c r="AA80" s="192">
        <f>'Scoreblad A-D-G-L'!AA82</f>
        <v>0</v>
      </c>
      <c r="AB80" s="192">
        <f>'Scoreblad A-D-G-L'!AB82</f>
        <v>0</v>
      </c>
      <c r="AC80" s="192">
        <f>'Scoreblad A-D-G-L'!AC82</f>
        <v>0</v>
      </c>
      <c r="AD80" s="6">
        <f t="shared" ref="AD80:AD93" si="92">AB80-AC80</f>
        <v>0</v>
      </c>
      <c r="AE80" s="7" t="str">
        <f t="shared" ref="AE80:AE93" si="93">IF(AA80=0,"Blinde vlek",AD80/Z80)</f>
        <v>Blinde vlek</v>
      </c>
      <c r="AF80" s="6" t="str">
        <f t="shared" si="86"/>
        <v>Blinde vlek</v>
      </c>
      <c r="AG80" s="47">
        <f>SUM(AD78:AD81)</f>
        <v>-4</v>
      </c>
      <c r="AH80" s="6" t="str">
        <f t="shared" si="87"/>
        <v>Blinde vlek</v>
      </c>
      <c r="AI80" s="57" t="s">
        <v>38</v>
      </c>
      <c r="AJ80" s="49" t="str">
        <f t="shared" si="75"/>
        <v>Geel</v>
      </c>
      <c r="AK80" s="103">
        <v>1</v>
      </c>
      <c r="AL80" s="21">
        <f t="shared" si="71"/>
        <v>2</v>
      </c>
      <c r="AM80" s="21">
        <f t="shared" si="72"/>
        <v>2</v>
      </c>
      <c r="AN80" s="21">
        <f t="shared" ref="AN80:AN93" si="94">IF(AF80= "A",2,IF(AF80 = "Blinde vlek",2,IF(AF80 = "B",1,0)))</f>
        <v>2</v>
      </c>
      <c r="AO80" s="21">
        <f t="shared" ref="AO80:AO93" si="95">IF(AH80= "A",2,IF(AH80 = "Blinde vlek",2,IF(AH80 = "B",1,0)))</f>
        <v>2</v>
      </c>
      <c r="AP80" s="6">
        <f t="shared" si="76"/>
        <v>0</v>
      </c>
      <c r="AQ80" s="6">
        <f t="shared" si="77"/>
        <v>1</v>
      </c>
      <c r="AR80" s="6">
        <f t="shared" si="89"/>
        <v>0</v>
      </c>
      <c r="AS80" s="7" t="str">
        <f t="shared" si="90"/>
        <v>Geen noden</v>
      </c>
      <c r="AT80" s="53">
        <f t="shared" si="88"/>
        <v>1</v>
      </c>
      <c r="AU80" s="51">
        <f t="shared" si="78"/>
        <v>8</v>
      </c>
      <c r="AV80" s="51">
        <f t="shared" ref="AV80:AV93" si="96">IF(AT80&gt;0,AU80/AK80,0)</f>
        <v>8</v>
      </c>
      <c r="AW80" s="51" t="str">
        <f t="shared" si="79"/>
        <v>A</v>
      </c>
    </row>
    <row r="81" spans="1:49" x14ac:dyDescent="0.3">
      <c r="A81" s="57" t="s">
        <v>19</v>
      </c>
      <c r="B81" s="57" t="s">
        <v>13</v>
      </c>
      <c r="C81" s="57" t="s">
        <v>38</v>
      </c>
      <c r="D81" s="4" t="str">
        <f>'Scoreblad A-D-G-L'!D83</f>
        <v>Lier</v>
      </c>
      <c r="E81" s="192">
        <f>'Scoreblad A-D-G-L'!E83</f>
        <v>5</v>
      </c>
      <c r="F81" s="5" t="str">
        <f t="shared" si="73"/>
        <v>A-D-G-L</v>
      </c>
      <c r="G81" s="13" t="str">
        <f t="shared" si="83"/>
        <v>Blinde vlek</v>
      </c>
      <c r="H81" s="13" t="str">
        <f t="shared" si="84"/>
        <v>Blinde vlek</v>
      </c>
      <c r="I81" s="47">
        <f>SUM(J78:J81)</f>
        <v>0</v>
      </c>
      <c r="J81" s="6">
        <f>'Scoreblad A-D-G-L'!J83</f>
        <v>0</v>
      </c>
      <c r="K81" s="6">
        <f>'Scoreblad A-D-G-L'!K83</f>
        <v>0</v>
      </c>
      <c r="L81" s="6">
        <f>'Scoreblad A-D-G-L'!L83</f>
        <v>0</v>
      </c>
      <c r="M81" s="6">
        <f t="shared" si="85"/>
        <v>0</v>
      </c>
      <c r="N81" s="47">
        <f>SUM(O78:O81)</f>
        <v>0</v>
      </c>
      <c r="O81" s="6">
        <f t="shared" si="74"/>
        <v>0</v>
      </c>
      <c r="P81" s="48" t="str">
        <f>IF(SUM(L78:L81)&gt;0,SUM(O78:O81)/SUM(L78:L81), "Blinde vlek")</f>
        <v>Blinde vlek</v>
      </c>
      <c r="Q81" s="7" t="str">
        <f t="shared" si="91"/>
        <v>Blinde vlek</v>
      </c>
      <c r="R81" s="127">
        <f>'Scoreblad A-D-G-L'!R83</f>
        <v>423</v>
      </c>
      <c r="S81" s="127">
        <f>'Scoreblad A-D-G-L'!S83</f>
        <v>0</v>
      </c>
      <c r="T81" s="127">
        <f>'Scoreblad A-D-G-L'!T83</f>
        <v>26150.799999999999</v>
      </c>
      <c r="U81" s="127">
        <f>'Scoreblad A-D-G-L'!U83</f>
        <v>333.22844419848383</v>
      </c>
      <c r="V81" s="7" t="str">
        <f t="shared" si="80"/>
        <v>Blinde vlek</v>
      </c>
      <c r="W81" s="7">
        <f t="shared" si="81"/>
        <v>1.2742571707117329E-2</v>
      </c>
      <c r="X81" s="7" t="str">
        <f t="shared" si="82"/>
        <v>Blinde vlek</v>
      </c>
      <c r="Y81" s="47">
        <f>SUM(Z78:Z81)</f>
        <v>0</v>
      </c>
      <c r="Z81" s="192">
        <f>'Scoreblad A-D-G-L'!Z83</f>
        <v>0</v>
      </c>
      <c r="AA81" s="192">
        <f>'Scoreblad A-D-G-L'!AA83</f>
        <v>0</v>
      </c>
      <c r="AB81" s="192">
        <f>'Scoreblad A-D-G-L'!AB83</f>
        <v>0</v>
      </c>
      <c r="AC81" s="192">
        <f>'Scoreblad A-D-G-L'!AC83</f>
        <v>2</v>
      </c>
      <c r="AD81" s="6">
        <f t="shared" si="92"/>
        <v>-2</v>
      </c>
      <c r="AE81" s="7" t="str">
        <f t="shared" si="93"/>
        <v>Blinde vlek</v>
      </c>
      <c r="AF81" s="6" t="str">
        <f t="shared" si="86"/>
        <v>Blinde vlek</v>
      </c>
      <c r="AG81" s="47">
        <f>SUM(AD78:AD81)</f>
        <v>-4</v>
      </c>
      <c r="AH81" s="6" t="str">
        <f t="shared" si="87"/>
        <v>Blinde vlek</v>
      </c>
      <c r="AI81" s="57" t="s">
        <v>38</v>
      </c>
      <c r="AJ81" s="49" t="str">
        <f t="shared" si="75"/>
        <v>Lier</v>
      </c>
      <c r="AK81" s="103">
        <v>1</v>
      </c>
      <c r="AL81" s="21">
        <f t="shared" si="71"/>
        <v>2</v>
      </c>
      <c r="AM81" s="21">
        <f t="shared" si="72"/>
        <v>2</v>
      </c>
      <c r="AN81" s="21">
        <f t="shared" si="94"/>
        <v>2</v>
      </c>
      <c r="AO81" s="21">
        <f t="shared" si="95"/>
        <v>2</v>
      </c>
      <c r="AP81" s="6">
        <f t="shared" si="76"/>
        <v>-2</v>
      </c>
      <c r="AQ81" s="6">
        <f t="shared" si="77"/>
        <v>-1</v>
      </c>
      <c r="AR81" s="6">
        <f t="shared" si="89"/>
        <v>2</v>
      </c>
      <c r="AS81" s="7">
        <f t="shared" si="90"/>
        <v>-1</v>
      </c>
      <c r="AT81" s="53">
        <f t="shared" si="88"/>
        <v>1</v>
      </c>
      <c r="AU81" s="51">
        <f t="shared" si="78"/>
        <v>8</v>
      </c>
      <c r="AV81" s="51">
        <f t="shared" si="96"/>
        <v>8</v>
      </c>
      <c r="AW81" s="51" t="str">
        <f t="shared" si="79"/>
        <v>A</v>
      </c>
    </row>
    <row r="82" spans="1:49" x14ac:dyDescent="0.3">
      <c r="A82" s="58" t="s">
        <v>19</v>
      </c>
      <c r="B82" s="58" t="s">
        <v>14</v>
      </c>
      <c r="C82" s="58" t="s">
        <v>39</v>
      </c>
      <c r="D82" s="4" t="str">
        <f>'Scoreblad A-D-G-L'!D84</f>
        <v>Aarschot</v>
      </c>
      <c r="E82" s="192">
        <f>'Scoreblad A-D-G-L'!E84</f>
        <v>11</v>
      </c>
      <c r="F82" s="5" t="str">
        <f t="shared" si="73"/>
        <v>A-D-G-L</v>
      </c>
      <c r="G82" s="13" t="str">
        <f t="shared" si="83"/>
        <v>Blinde vlek</v>
      </c>
      <c r="H82" s="13" t="str">
        <f t="shared" si="84"/>
        <v>Blinde vlek</v>
      </c>
      <c r="I82" s="47">
        <f>SUM(J82:J85)</f>
        <v>0</v>
      </c>
      <c r="J82" s="6">
        <f>'Scoreblad A-D-G-L'!J84</f>
        <v>0</v>
      </c>
      <c r="K82" s="6">
        <f>'Scoreblad A-D-G-L'!K84</f>
        <v>0</v>
      </c>
      <c r="L82" s="6">
        <f>'Scoreblad A-D-G-L'!L84</f>
        <v>0</v>
      </c>
      <c r="M82" s="6">
        <f t="shared" si="85"/>
        <v>0</v>
      </c>
      <c r="N82" s="47">
        <f>SUM(O82:O85)</f>
        <v>0</v>
      </c>
      <c r="O82" s="6">
        <f t="shared" si="74"/>
        <v>0</v>
      </c>
      <c r="P82" s="48" t="str">
        <f>IF(SUM(L82:L85)&gt;0,SUM(O82:O85)/SUM(L82:L85), "Blinde vlek")</f>
        <v>Blinde vlek</v>
      </c>
      <c r="Q82" s="7" t="str">
        <f t="shared" si="91"/>
        <v>Blinde vlek</v>
      </c>
      <c r="R82" s="127">
        <f>'Scoreblad A-D-G-L'!R84</f>
        <v>165</v>
      </c>
      <c r="S82" s="127">
        <f>'Scoreblad A-D-G-L'!S84</f>
        <v>0</v>
      </c>
      <c r="T82" s="127">
        <f>'Scoreblad A-D-G-L'!T84</f>
        <v>26150.799999999999</v>
      </c>
      <c r="U82" s="127">
        <f>'Scoreblad A-D-G-L'!U84</f>
        <v>27.377119258898333</v>
      </c>
      <c r="V82" s="7" t="str">
        <f t="shared" si="80"/>
        <v>Blinde vlek</v>
      </c>
      <c r="W82" s="7">
        <f t="shared" si="81"/>
        <v>1.0468941393341057E-3</v>
      </c>
      <c r="X82" s="7" t="str">
        <f t="shared" si="82"/>
        <v>Blinde vlek</v>
      </c>
      <c r="Y82" s="47">
        <f>SUM(Z82:Z85)</f>
        <v>0</v>
      </c>
      <c r="Z82" s="192">
        <f>'Scoreblad A-D-G-L'!Z84</f>
        <v>0</v>
      </c>
      <c r="AA82" s="192">
        <f>'Scoreblad A-D-G-L'!AA84</f>
        <v>0</v>
      </c>
      <c r="AB82" s="192">
        <f>'Scoreblad A-D-G-L'!AB84</f>
        <v>0</v>
      </c>
      <c r="AC82" s="192">
        <f>'Scoreblad A-D-G-L'!AC84</f>
        <v>1</v>
      </c>
      <c r="AD82" s="6">
        <f t="shared" si="92"/>
        <v>-1</v>
      </c>
      <c r="AE82" s="7" t="str">
        <f t="shared" si="93"/>
        <v>Blinde vlek</v>
      </c>
      <c r="AF82" s="6" t="str">
        <f t="shared" si="86"/>
        <v>Blinde vlek</v>
      </c>
      <c r="AG82" s="47">
        <f>SUM(AD82:AD85)</f>
        <v>-5</v>
      </c>
      <c r="AH82" s="6" t="str">
        <f t="shared" si="87"/>
        <v>Blinde vlek</v>
      </c>
      <c r="AI82" s="58" t="s">
        <v>39</v>
      </c>
      <c r="AJ82" s="49" t="str">
        <f t="shared" si="75"/>
        <v>Aarschot</v>
      </c>
      <c r="AK82" s="103">
        <v>1</v>
      </c>
      <c r="AL82" s="21">
        <f t="shared" si="71"/>
        <v>2</v>
      </c>
      <c r="AM82" s="21">
        <f t="shared" si="72"/>
        <v>2</v>
      </c>
      <c r="AN82" s="21">
        <f t="shared" si="94"/>
        <v>2</v>
      </c>
      <c r="AO82" s="21">
        <f t="shared" si="95"/>
        <v>2</v>
      </c>
      <c r="AP82" s="291">
        <f>N82+AG82</f>
        <v>-5</v>
      </c>
      <c r="AQ82" s="291">
        <f>SUM(AK82:AK85)+AP82</f>
        <v>-1</v>
      </c>
      <c r="AR82" s="291">
        <f>SUM(AA82:AA85,AC82:AC85)</f>
        <v>5</v>
      </c>
      <c r="AS82" s="294">
        <f>IF(AR82&gt;0,AP82/AR82,"Geen noden")</f>
        <v>-1</v>
      </c>
      <c r="AT82" s="254">
        <f>IF(P82= "Blinde vlek",IF(SUM(AK82:AK85)&lt;-AG82,SUM(AK82:AK85),-AG82),IF(N82&gt;0,0,IF(N82&lt;-SUM(AK82:AK85),SUM(AK82:AK85),-N82)))</f>
        <v>4</v>
      </c>
      <c r="AU82" s="301">
        <f>AT82*$AZ$8*(AM82+AO82)</f>
        <v>32</v>
      </c>
      <c r="AV82" s="303">
        <f>IF(AT82&gt;0,AU82/SUM(AK82:AK85),0)</f>
        <v>8</v>
      </c>
      <c r="AW82" s="303" t="str">
        <f>IF(AV82&gt;=$AZ$3,$AZ$2,IF(AV82&gt;=$BA$3,$BA$2,IF(AV82&gt;=$BB$3,$BB$2,$BC$2)))</f>
        <v>A</v>
      </c>
    </row>
    <row r="83" spans="1:49" x14ac:dyDescent="0.3">
      <c r="A83" s="58" t="s">
        <v>19</v>
      </c>
      <c r="B83" s="58" t="s">
        <v>14</v>
      </c>
      <c r="C83" s="58" t="s">
        <v>39</v>
      </c>
      <c r="D83" s="4" t="str">
        <f>'Scoreblad A-D-G-L'!D85</f>
        <v>Diest</v>
      </c>
      <c r="E83" s="192">
        <f>'Scoreblad A-D-G-L'!E85</f>
        <v>14</v>
      </c>
      <c r="F83" s="5" t="str">
        <f t="shared" si="73"/>
        <v>A-D-G-L</v>
      </c>
      <c r="G83" s="13" t="str">
        <f t="shared" si="83"/>
        <v>Blinde vlek</v>
      </c>
      <c r="H83" s="13" t="str">
        <f t="shared" si="84"/>
        <v>Blinde vlek</v>
      </c>
      <c r="I83" s="47">
        <f>SUM(J82:J85)</f>
        <v>0</v>
      </c>
      <c r="J83" s="6">
        <f>'Scoreblad A-D-G-L'!J85</f>
        <v>0</v>
      </c>
      <c r="K83" s="6">
        <f>'Scoreblad A-D-G-L'!K85</f>
        <v>0</v>
      </c>
      <c r="L83" s="6">
        <f>'Scoreblad A-D-G-L'!L85</f>
        <v>0</v>
      </c>
      <c r="M83" s="6">
        <f t="shared" si="85"/>
        <v>0</v>
      </c>
      <c r="N83" s="47">
        <f>SUM(O82:O85)</f>
        <v>0</v>
      </c>
      <c r="O83" s="6">
        <f t="shared" si="74"/>
        <v>0</v>
      </c>
      <c r="P83" s="48" t="str">
        <f>IF(SUM(L82:L85)&gt;0,SUM(O82:O85)/SUM(L82:L85), "Blinde vlek")</f>
        <v>Blinde vlek</v>
      </c>
      <c r="Q83" s="7" t="str">
        <f t="shared" si="91"/>
        <v>Blinde vlek</v>
      </c>
      <c r="R83" s="127">
        <f>'Scoreblad A-D-G-L'!R85</f>
        <v>137.69999999999999</v>
      </c>
      <c r="S83" s="127">
        <f>'Scoreblad A-D-G-L'!S85</f>
        <v>0</v>
      </c>
      <c r="T83" s="127">
        <f>'Scoreblad A-D-G-L'!T85</f>
        <v>26150.799999999999</v>
      </c>
      <c r="U83" s="127">
        <f>'Scoreblad A-D-G-L'!U85</f>
        <v>27.377119258898333</v>
      </c>
      <c r="V83" s="7" t="str">
        <f t="shared" si="80"/>
        <v>Blinde vlek</v>
      </c>
      <c r="W83" s="7">
        <f t="shared" si="81"/>
        <v>1.0468941393341057E-3</v>
      </c>
      <c r="X83" s="7" t="str">
        <f t="shared" si="82"/>
        <v>Blinde vlek</v>
      </c>
      <c r="Y83" s="47">
        <f>SUM(Z82:Z85)</f>
        <v>0</v>
      </c>
      <c r="Z83" s="192">
        <f>'Scoreblad A-D-G-L'!Z85</f>
        <v>0</v>
      </c>
      <c r="AA83" s="192">
        <f>'Scoreblad A-D-G-L'!AA85</f>
        <v>0</v>
      </c>
      <c r="AB83" s="192">
        <f>'Scoreblad A-D-G-L'!AB85</f>
        <v>0</v>
      </c>
      <c r="AC83" s="192">
        <f>'Scoreblad A-D-G-L'!AC85</f>
        <v>1</v>
      </c>
      <c r="AD83" s="6">
        <f t="shared" si="92"/>
        <v>-1</v>
      </c>
      <c r="AE83" s="7" t="str">
        <f t="shared" si="93"/>
        <v>Blinde vlek</v>
      </c>
      <c r="AF83" s="6" t="str">
        <f t="shared" si="86"/>
        <v>Blinde vlek</v>
      </c>
      <c r="AG83" s="47">
        <f>SUM(AD82:AD85)</f>
        <v>-5</v>
      </c>
      <c r="AH83" s="6" t="str">
        <f t="shared" si="87"/>
        <v>Blinde vlek</v>
      </c>
      <c r="AI83" s="58" t="s">
        <v>39</v>
      </c>
      <c r="AJ83" s="49" t="str">
        <f t="shared" si="75"/>
        <v>Diest</v>
      </c>
      <c r="AK83" s="103">
        <v>1</v>
      </c>
      <c r="AL83" s="21">
        <f t="shared" ref="AL83:AL93" si="97">IF(H83= "A",2,IF(H83 = "Blinde vlek",2,IF(H83 = "B",1,0)))</f>
        <v>2</v>
      </c>
      <c r="AM83" s="21">
        <f t="shared" ref="AM83:AM93" si="98">IF(G83= "A",2,IF(G83 = "Blinde vlek",2,IF(G83 = "B",1,0)))</f>
        <v>2</v>
      </c>
      <c r="AN83" s="21">
        <f t="shared" si="94"/>
        <v>2</v>
      </c>
      <c r="AO83" s="21">
        <f t="shared" si="95"/>
        <v>2</v>
      </c>
      <c r="AP83" s="292"/>
      <c r="AQ83" s="292"/>
      <c r="AR83" s="292"/>
      <c r="AS83" s="295"/>
      <c r="AT83" s="255"/>
      <c r="AU83" s="302"/>
      <c r="AV83" s="304"/>
      <c r="AW83" s="304"/>
    </row>
    <row r="84" spans="1:49" x14ac:dyDescent="0.3">
      <c r="A84" s="58" t="s">
        <v>19</v>
      </c>
      <c r="B84" s="58" t="s">
        <v>14</v>
      </c>
      <c r="C84" s="58" t="s">
        <v>39</v>
      </c>
      <c r="D84" s="4" t="str">
        <f>'Scoreblad A-D-G-L'!D86</f>
        <v>Geel</v>
      </c>
      <c r="E84" s="192">
        <f>'Scoreblad A-D-G-L'!E86</f>
        <v>3</v>
      </c>
      <c r="F84" s="5" t="str">
        <f t="shared" si="73"/>
        <v>A-D-G-L</v>
      </c>
      <c r="G84" s="13" t="str">
        <f t="shared" si="83"/>
        <v>Blinde vlek</v>
      </c>
      <c r="H84" s="13" t="str">
        <f t="shared" si="84"/>
        <v>Blinde vlek</v>
      </c>
      <c r="I84" s="47">
        <f>SUM(J82:J85)</f>
        <v>0</v>
      </c>
      <c r="J84" s="6">
        <f>'Scoreblad A-D-G-L'!J86</f>
        <v>0</v>
      </c>
      <c r="K84" s="6">
        <f>'Scoreblad A-D-G-L'!K86</f>
        <v>0</v>
      </c>
      <c r="L84" s="6">
        <f>'Scoreblad A-D-G-L'!L86</f>
        <v>0</v>
      </c>
      <c r="M84" s="6">
        <f t="shared" si="85"/>
        <v>0</v>
      </c>
      <c r="N84" s="47">
        <f>SUM(O82:O85)</f>
        <v>0</v>
      </c>
      <c r="O84" s="6">
        <f t="shared" si="74"/>
        <v>0</v>
      </c>
      <c r="P84" s="48" t="str">
        <f>IF(SUM(L82:L85)&gt;0,SUM(O82:O85)/SUM(L82:L85), "Blinde vlek")</f>
        <v>Blinde vlek</v>
      </c>
      <c r="Q84" s="7" t="str">
        <f t="shared" si="91"/>
        <v>Blinde vlek</v>
      </c>
      <c r="R84" s="127">
        <f>'Scoreblad A-D-G-L'!R86</f>
        <v>413</v>
      </c>
      <c r="S84" s="127">
        <f>'Scoreblad A-D-G-L'!S86</f>
        <v>0</v>
      </c>
      <c r="T84" s="127">
        <f>'Scoreblad A-D-G-L'!T86</f>
        <v>26150.799999999999</v>
      </c>
      <c r="U84" s="127">
        <f>'Scoreblad A-D-G-L'!U86</f>
        <v>27.377119258898333</v>
      </c>
      <c r="V84" s="7" t="str">
        <f t="shared" si="80"/>
        <v>Blinde vlek</v>
      </c>
      <c r="W84" s="7">
        <f t="shared" si="81"/>
        <v>1.0468941393341057E-3</v>
      </c>
      <c r="X84" s="7" t="str">
        <f t="shared" si="82"/>
        <v>Blinde vlek</v>
      </c>
      <c r="Y84" s="47">
        <f>SUM(Z82:Z85)</f>
        <v>0</v>
      </c>
      <c r="Z84" s="192">
        <f>'Scoreblad A-D-G-L'!Z86</f>
        <v>0</v>
      </c>
      <c r="AA84" s="192">
        <f>'Scoreblad A-D-G-L'!AA86</f>
        <v>0</v>
      </c>
      <c r="AB84" s="192">
        <f>'Scoreblad A-D-G-L'!AB86</f>
        <v>0</v>
      </c>
      <c r="AC84" s="192">
        <f>'Scoreblad A-D-G-L'!AC86</f>
        <v>1</v>
      </c>
      <c r="AD84" s="6">
        <f t="shared" si="92"/>
        <v>-1</v>
      </c>
      <c r="AE84" s="7" t="str">
        <f t="shared" si="93"/>
        <v>Blinde vlek</v>
      </c>
      <c r="AF84" s="6" t="str">
        <f t="shared" si="86"/>
        <v>Blinde vlek</v>
      </c>
      <c r="AG84" s="47">
        <f>SUM(AD82:AD85)</f>
        <v>-5</v>
      </c>
      <c r="AH84" s="6" t="str">
        <f t="shared" si="87"/>
        <v>Blinde vlek</v>
      </c>
      <c r="AI84" s="58" t="s">
        <v>39</v>
      </c>
      <c r="AJ84" s="49" t="str">
        <f t="shared" si="75"/>
        <v>Geel</v>
      </c>
      <c r="AK84" s="103">
        <v>1</v>
      </c>
      <c r="AL84" s="21">
        <f t="shared" si="97"/>
        <v>2</v>
      </c>
      <c r="AM84" s="21">
        <f t="shared" si="98"/>
        <v>2</v>
      </c>
      <c r="AN84" s="21">
        <f t="shared" si="94"/>
        <v>2</v>
      </c>
      <c r="AO84" s="21">
        <f t="shared" si="95"/>
        <v>2</v>
      </c>
      <c r="AP84" s="292"/>
      <c r="AQ84" s="292"/>
      <c r="AR84" s="292"/>
      <c r="AS84" s="295"/>
      <c r="AT84" s="255"/>
      <c r="AU84" s="302"/>
      <c r="AV84" s="304"/>
      <c r="AW84" s="304"/>
    </row>
    <row r="85" spans="1:49" x14ac:dyDescent="0.3">
      <c r="A85" s="58" t="s">
        <v>19</v>
      </c>
      <c r="B85" s="58" t="s">
        <v>14</v>
      </c>
      <c r="C85" s="58" t="s">
        <v>39</v>
      </c>
      <c r="D85" s="4" t="str">
        <f>'Scoreblad A-D-G-L'!D87</f>
        <v>Lier</v>
      </c>
      <c r="E85" s="192">
        <f>'Scoreblad A-D-G-L'!E87</f>
        <v>5</v>
      </c>
      <c r="F85" s="5" t="str">
        <f t="shared" si="73"/>
        <v>A-D-G-L</v>
      </c>
      <c r="G85" s="13" t="str">
        <f t="shared" si="83"/>
        <v>Blinde vlek</v>
      </c>
      <c r="H85" s="13" t="str">
        <f t="shared" si="84"/>
        <v>Blinde vlek</v>
      </c>
      <c r="I85" s="47">
        <f>SUM(J82:J85)</f>
        <v>0</v>
      </c>
      <c r="J85" s="6">
        <f>'Scoreblad A-D-G-L'!J87</f>
        <v>0</v>
      </c>
      <c r="K85" s="6">
        <f>'Scoreblad A-D-G-L'!K87</f>
        <v>0</v>
      </c>
      <c r="L85" s="6">
        <f>'Scoreblad A-D-G-L'!L87</f>
        <v>0</v>
      </c>
      <c r="M85" s="6">
        <f t="shared" si="85"/>
        <v>0</v>
      </c>
      <c r="N85" s="47">
        <f>SUM(O82:O85)</f>
        <v>0</v>
      </c>
      <c r="O85" s="6">
        <f t="shared" si="74"/>
        <v>0</v>
      </c>
      <c r="P85" s="48" t="str">
        <f>IF(SUM(L82:L85)&gt;0,SUM(O82:O85)/SUM(L82:L85), "Blinde vlek")</f>
        <v>Blinde vlek</v>
      </c>
      <c r="Q85" s="7" t="str">
        <f t="shared" si="91"/>
        <v>Blinde vlek</v>
      </c>
      <c r="R85" s="127">
        <f>'Scoreblad A-D-G-L'!R87</f>
        <v>423</v>
      </c>
      <c r="S85" s="127">
        <f>'Scoreblad A-D-G-L'!S87</f>
        <v>0</v>
      </c>
      <c r="T85" s="127">
        <f>'Scoreblad A-D-G-L'!T87</f>
        <v>26150.799999999999</v>
      </c>
      <c r="U85" s="127">
        <f>'Scoreblad A-D-G-L'!U87</f>
        <v>27.377119258898333</v>
      </c>
      <c r="V85" s="7" t="str">
        <f t="shared" si="80"/>
        <v>Blinde vlek</v>
      </c>
      <c r="W85" s="7">
        <f t="shared" si="81"/>
        <v>1.0468941393341057E-3</v>
      </c>
      <c r="X85" s="7" t="str">
        <f t="shared" si="82"/>
        <v>Blinde vlek</v>
      </c>
      <c r="Y85" s="47">
        <f>SUM(Z82:Z85)</f>
        <v>0</v>
      </c>
      <c r="Z85" s="192">
        <f>'Scoreblad A-D-G-L'!Z87</f>
        <v>0</v>
      </c>
      <c r="AA85" s="192">
        <f>'Scoreblad A-D-G-L'!AA87</f>
        <v>0</v>
      </c>
      <c r="AB85" s="192">
        <f>'Scoreblad A-D-G-L'!AB87</f>
        <v>0</v>
      </c>
      <c r="AC85" s="192">
        <f>'Scoreblad A-D-G-L'!AC87</f>
        <v>2</v>
      </c>
      <c r="AD85" s="6">
        <f t="shared" si="92"/>
        <v>-2</v>
      </c>
      <c r="AE85" s="7" t="str">
        <f t="shared" si="93"/>
        <v>Blinde vlek</v>
      </c>
      <c r="AF85" s="6" t="str">
        <f t="shared" si="86"/>
        <v>Blinde vlek</v>
      </c>
      <c r="AG85" s="47">
        <f>SUM(AD82:AD85)</f>
        <v>-5</v>
      </c>
      <c r="AH85" s="6" t="str">
        <f t="shared" si="87"/>
        <v>Blinde vlek</v>
      </c>
      <c r="AI85" s="58" t="s">
        <v>39</v>
      </c>
      <c r="AJ85" s="49" t="str">
        <f t="shared" si="75"/>
        <v>Lier</v>
      </c>
      <c r="AK85" s="103">
        <v>1</v>
      </c>
      <c r="AL85" s="21">
        <f t="shared" si="97"/>
        <v>2</v>
      </c>
      <c r="AM85" s="21">
        <f t="shared" si="98"/>
        <v>2</v>
      </c>
      <c r="AN85" s="21">
        <f t="shared" si="94"/>
        <v>2</v>
      </c>
      <c r="AO85" s="21">
        <f t="shared" si="95"/>
        <v>2</v>
      </c>
      <c r="AP85" s="293"/>
      <c r="AQ85" s="293"/>
      <c r="AR85" s="293"/>
      <c r="AS85" s="296"/>
      <c r="AT85" s="256"/>
      <c r="AU85" s="302"/>
      <c r="AV85" s="304"/>
      <c r="AW85" s="322"/>
    </row>
    <row r="86" spans="1:49" x14ac:dyDescent="0.3">
      <c r="A86" s="59" t="s">
        <v>19</v>
      </c>
      <c r="B86" s="59" t="s">
        <v>15</v>
      </c>
      <c r="C86" s="59" t="s">
        <v>40</v>
      </c>
      <c r="D86" s="4" t="str">
        <f>'Scoreblad A-D-G-L'!D88</f>
        <v>Aarschot</v>
      </c>
      <c r="E86" s="192">
        <f>'Scoreblad A-D-G-L'!E88</f>
        <v>11</v>
      </c>
      <c r="F86" s="5" t="str">
        <f t="shared" si="73"/>
        <v>A-D-G-L</v>
      </c>
      <c r="G86" s="13" t="str">
        <f t="shared" si="83"/>
        <v>Blinde vlek</v>
      </c>
      <c r="H86" s="13" t="str">
        <f t="shared" si="84"/>
        <v>Blinde vlek</v>
      </c>
      <c r="I86" s="47">
        <f>SUM(J86:J89)</f>
        <v>0</v>
      </c>
      <c r="J86" s="6">
        <f>'Scoreblad A-D-G-L'!J88</f>
        <v>0</v>
      </c>
      <c r="K86" s="6">
        <f>'Scoreblad A-D-G-L'!K88</f>
        <v>0</v>
      </c>
      <c r="L86" s="6">
        <f>'Scoreblad A-D-G-L'!L88</f>
        <v>0</v>
      </c>
      <c r="M86" s="6">
        <f t="shared" si="85"/>
        <v>0</v>
      </c>
      <c r="N86" s="47">
        <f>SUM(O86:O89)</f>
        <v>0</v>
      </c>
      <c r="O86" s="6">
        <f t="shared" si="74"/>
        <v>0</v>
      </c>
      <c r="P86" s="48" t="str">
        <f>IF(SUM(L86:L89)&gt;0,SUM(O86:O89)/SUM(L86:L89), "Blinde vlek")</f>
        <v>Blinde vlek</v>
      </c>
      <c r="Q86" s="7" t="str">
        <f t="shared" si="91"/>
        <v>Blinde vlek</v>
      </c>
      <c r="R86" s="127">
        <f>'Scoreblad A-D-G-L'!R88</f>
        <v>165</v>
      </c>
      <c r="S86" s="127">
        <f>'Scoreblad A-D-G-L'!S88</f>
        <v>0</v>
      </c>
      <c r="T86" s="127">
        <f>'Scoreblad A-D-G-L'!T88</f>
        <v>26150.799999999999</v>
      </c>
      <c r="U86" s="127">
        <f>'Scoreblad A-D-G-L'!U88</f>
        <v>58.911362309690801</v>
      </c>
      <c r="V86" s="7" t="str">
        <f t="shared" si="80"/>
        <v>Blinde vlek</v>
      </c>
      <c r="W86" s="7">
        <f t="shared" si="81"/>
        <v>2.2527556445573675E-3</v>
      </c>
      <c r="X86" s="7" t="str">
        <f t="shared" si="82"/>
        <v>Blinde vlek</v>
      </c>
      <c r="Y86" s="47">
        <f>SUM(Z86:Z89)</f>
        <v>0</v>
      </c>
      <c r="Z86" s="192">
        <f>'Scoreblad A-D-G-L'!Z88</f>
        <v>0</v>
      </c>
      <c r="AA86" s="192">
        <f>'Scoreblad A-D-G-L'!AA88</f>
        <v>0</v>
      </c>
      <c r="AB86" s="192">
        <f>'Scoreblad A-D-G-L'!AB88</f>
        <v>0</v>
      </c>
      <c r="AC86" s="192">
        <f>'Scoreblad A-D-G-L'!AC88</f>
        <v>0</v>
      </c>
      <c r="AD86" s="6">
        <f t="shared" si="92"/>
        <v>0</v>
      </c>
      <c r="AE86" s="7" t="str">
        <f t="shared" si="93"/>
        <v>Blinde vlek</v>
      </c>
      <c r="AF86" s="6" t="str">
        <f t="shared" si="86"/>
        <v>Blinde vlek</v>
      </c>
      <c r="AG86" s="47">
        <f>SUM(AD86:AD89)</f>
        <v>-2</v>
      </c>
      <c r="AH86" s="6" t="str">
        <f t="shared" si="87"/>
        <v>Blinde vlek</v>
      </c>
      <c r="AI86" s="59" t="s">
        <v>40</v>
      </c>
      <c r="AJ86" s="49" t="str">
        <f t="shared" si="75"/>
        <v>Aarschot</v>
      </c>
      <c r="AK86" s="103">
        <v>1</v>
      </c>
      <c r="AL86" s="21">
        <f t="shared" si="97"/>
        <v>2</v>
      </c>
      <c r="AM86" s="21">
        <f t="shared" si="98"/>
        <v>2</v>
      </c>
      <c r="AN86" s="21">
        <f t="shared" si="94"/>
        <v>2</v>
      </c>
      <c r="AO86" s="21">
        <f t="shared" si="95"/>
        <v>2</v>
      </c>
      <c r="AP86" s="285">
        <f>N86+AG86</f>
        <v>-2</v>
      </c>
      <c r="AQ86" s="285">
        <f>SUM(AK86:AK89)+AP86</f>
        <v>2</v>
      </c>
      <c r="AR86" s="285">
        <f>SUM(AA86:AA89,AC86:AC89)</f>
        <v>2</v>
      </c>
      <c r="AS86" s="288">
        <f>IF(AR86&gt;0,AP86/AR86,"Geen noden")</f>
        <v>-1</v>
      </c>
      <c r="AT86" s="269">
        <f>IF(P86= "Blinde vlek",IF(SUM(AK86:AK89)&lt;-AG86,SUM(AK86:AK89),-AG86),IF(N86&gt;0,0,IF(N86&lt;-SUM(AK86:AK89),SUM(AK86:AK89),-N86)))</f>
        <v>2</v>
      </c>
      <c r="AU86" s="323">
        <f>AT86*$AZ$8*(AM86+AO86)</f>
        <v>16</v>
      </c>
      <c r="AV86" s="303">
        <f>IF(AT86&gt;0,AU86/SUM(AK86:AK89),0)</f>
        <v>4</v>
      </c>
      <c r="AW86" s="303" t="str">
        <f>IF(AV86&gt;=$AZ$3,$AZ$2,IF(AV86&gt;=$BA$3,$BA$2,IF(AV86&gt;=$BB$3,$BB$2,$BC$2)))</f>
        <v>B</v>
      </c>
    </row>
    <row r="87" spans="1:49" x14ac:dyDescent="0.3">
      <c r="A87" s="59" t="s">
        <v>19</v>
      </c>
      <c r="B87" s="59" t="s">
        <v>15</v>
      </c>
      <c r="C87" s="59" t="s">
        <v>40</v>
      </c>
      <c r="D87" s="4" t="str">
        <f>'Scoreblad A-D-G-L'!D89</f>
        <v>Diest</v>
      </c>
      <c r="E87" s="192">
        <f>'Scoreblad A-D-G-L'!E89</f>
        <v>14</v>
      </c>
      <c r="F87" s="5" t="str">
        <f t="shared" si="73"/>
        <v>A-D-G-L</v>
      </c>
      <c r="G87" s="13" t="str">
        <f t="shared" si="83"/>
        <v>Blinde vlek</v>
      </c>
      <c r="H87" s="13" t="str">
        <f t="shared" si="84"/>
        <v>Blinde vlek</v>
      </c>
      <c r="I87" s="47">
        <f>SUM(J86:J89)</f>
        <v>0</v>
      </c>
      <c r="J87" s="6">
        <f>'Scoreblad A-D-G-L'!J89</f>
        <v>0</v>
      </c>
      <c r="K87" s="6">
        <f>'Scoreblad A-D-G-L'!K89</f>
        <v>0</v>
      </c>
      <c r="L87" s="6">
        <f>'Scoreblad A-D-G-L'!L89</f>
        <v>0</v>
      </c>
      <c r="M87" s="6">
        <f t="shared" si="85"/>
        <v>0</v>
      </c>
      <c r="N87" s="47">
        <f>SUM(O86:O89)</f>
        <v>0</v>
      </c>
      <c r="O87" s="6">
        <f t="shared" si="74"/>
        <v>0</v>
      </c>
      <c r="P87" s="48" t="str">
        <f>IF(SUM(L86:L89)&gt;0,SUM(O86:O89)/SUM(L86:L89), "Blinde vlek")</f>
        <v>Blinde vlek</v>
      </c>
      <c r="Q87" s="7" t="str">
        <f t="shared" si="91"/>
        <v>Blinde vlek</v>
      </c>
      <c r="R87" s="127">
        <f>'Scoreblad A-D-G-L'!R89</f>
        <v>137.69999999999999</v>
      </c>
      <c r="S87" s="127">
        <f>'Scoreblad A-D-G-L'!S89</f>
        <v>0</v>
      </c>
      <c r="T87" s="127">
        <f>'Scoreblad A-D-G-L'!T89</f>
        <v>26150.799999999999</v>
      </c>
      <c r="U87" s="127">
        <f>'Scoreblad A-D-G-L'!U89</f>
        <v>58.911362309690801</v>
      </c>
      <c r="V87" s="7" t="str">
        <f t="shared" si="80"/>
        <v>Blinde vlek</v>
      </c>
      <c r="W87" s="7">
        <f t="shared" si="81"/>
        <v>2.2527556445573675E-3</v>
      </c>
      <c r="X87" s="7" t="str">
        <f t="shared" si="82"/>
        <v>Blinde vlek</v>
      </c>
      <c r="Y87" s="47">
        <f>SUM(Z86:Z89)</f>
        <v>0</v>
      </c>
      <c r="Z87" s="192">
        <f>'Scoreblad A-D-G-L'!Z89</f>
        <v>0</v>
      </c>
      <c r="AA87" s="192">
        <f>'Scoreblad A-D-G-L'!AA89</f>
        <v>0</v>
      </c>
      <c r="AB87" s="192">
        <f>'Scoreblad A-D-G-L'!AB89</f>
        <v>0</v>
      </c>
      <c r="AC87" s="192">
        <f>'Scoreblad A-D-G-L'!AC89</f>
        <v>0</v>
      </c>
      <c r="AD87" s="6">
        <f t="shared" si="92"/>
        <v>0</v>
      </c>
      <c r="AE87" s="7" t="str">
        <f t="shared" si="93"/>
        <v>Blinde vlek</v>
      </c>
      <c r="AF87" s="6" t="str">
        <f t="shared" si="86"/>
        <v>Blinde vlek</v>
      </c>
      <c r="AG87" s="47">
        <f>SUM(AD86:AD89)</f>
        <v>-2</v>
      </c>
      <c r="AH87" s="6" t="str">
        <f t="shared" si="87"/>
        <v>Blinde vlek</v>
      </c>
      <c r="AI87" s="59" t="s">
        <v>40</v>
      </c>
      <c r="AJ87" s="49" t="str">
        <f t="shared" si="75"/>
        <v>Diest</v>
      </c>
      <c r="AK87" s="103">
        <v>1</v>
      </c>
      <c r="AL87" s="21">
        <f t="shared" si="97"/>
        <v>2</v>
      </c>
      <c r="AM87" s="21">
        <f t="shared" si="98"/>
        <v>2</v>
      </c>
      <c r="AN87" s="21">
        <f t="shared" si="94"/>
        <v>2</v>
      </c>
      <c r="AO87" s="21">
        <f t="shared" si="95"/>
        <v>2</v>
      </c>
      <c r="AP87" s="286"/>
      <c r="AQ87" s="286"/>
      <c r="AR87" s="286"/>
      <c r="AS87" s="289"/>
      <c r="AT87" s="270"/>
      <c r="AU87" s="324"/>
      <c r="AV87" s="304"/>
      <c r="AW87" s="304"/>
    </row>
    <row r="88" spans="1:49" x14ac:dyDescent="0.3">
      <c r="A88" s="59" t="s">
        <v>19</v>
      </c>
      <c r="B88" s="59" t="s">
        <v>15</v>
      </c>
      <c r="C88" s="59" t="s">
        <v>40</v>
      </c>
      <c r="D88" s="4" t="str">
        <f>'Scoreblad A-D-G-L'!D90</f>
        <v>Geel</v>
      </c>
      <c r="E88" s="192">
        <f>'Scoreblad A-D-G-L'!E90</f>
        <v>3</v>
      </c>
      <c r="F88" s="5" t="str">
        <f t="shared" si="73"/>
        <v>A-D-G-L</v>
      </c>
      <c r="G88" s="13" t="str">
        <f t="shared" si="83"/>
        <v>Blinde vlek</v>
      </c>
      <c r="H88" s="13" t="str">
        <f t="shared" si="84"/>
        <v>Blinde vlek</v>
      </c>
      <c r="I88" s="47">
        <f>SUM(J86:J89)</f>
        <v>0</v>
      </c>
      <c r="J88" s="6">
        <f>'Scoreblad A-D-G-L'!J90</f>
        <v>0</v>
      </c>
      <c r="K88" s="6">
        <f>'Scoreblad A-D-G-L'!K90</f>
        <v>0</v>
      </c>
      <c r="L88" s="6">
        <f>'Scoreblad A-D-G-L'!L90</f>
        <v>0</v>
      </c>
      <c r="M88" s="6">
        <f t="shared" si="85"/>
        <v>0</v>
      </c>
      <c r="N88" s="47">
        <f>SUM(O86:O89)</f>
        <v>0</v>
      </c>
      <c r="O88" s="6">
        <f t="shared" si="74"/>
        <v>0</v>
      </c>
      <c r="P88" s="48" t="str">
        <f>IF(SUM(L86:L89)&gt;0,SUM(O86:O89)/SUM(L86:L89), "Blinde vlek")</f>
        <v>Blinde vlek</v>
      </c>
      <c r="Q88" s="7" t="str">
        <f t="shared" si="91"/>
        <v>Blinde vlek</v>
      </c>
      <c r="R88" s="127">
        <f>'Scoreblad A-D-G-L'!R90</f>
        <v>413</v>
      </c>
      <c r="S88" s="127">
        <f>'Scoreblad A-D-G-L'!S90</f>
        <v>0</v>
      </c>
      <c r="T88" s="127">
        <f>'Scoreblad A-D-G-L'!T90</f>
        <v>26150.799999999999</v>
      </c>
      <c r="U88" s="127">
        <f>'Scoreblad A-D-G-L'!U90</f>
        <v>58.911362309690801</v>
      </c>
      <c r="V88" s="7" t="str">
        <f t="shared" si="80"/>
        <v>Blinde vlek</v>
      </c>
      <c r="W88" s="7">
        <f t="shared" si="81"/>
        <v>2.2527556445573675E-3</v>
      </c>
      <c r="X88" s="7" t="str">
        <f t="shared" si="82"/>
        <v>Blinde vlek</v>
      </c>
      <c r="Y88" s="47">
        <f>SUM(Z86:Z89)</f>
        <v>0</v>
      </c>
      <c r="Z88" s="192">
        <f>'Scoreblad A-D-G-L'!Z90</f>
        <v>0</v>
      </c>
      <c r="AA88" s="192">
        <f>'Scoreblad A-D-G-L'!AA90</f>
        <v>0</v>
      </c>
      <c r="AB88" s="192">
        <f>'Scoreblad A-D-G-L'!AB90</f>
        <v>0</v>
      </c>
      <c r="AC88" s="192">
        <f>'Scoreblad A-D-G-L'!AC90</f>
        <v>0</v>
      </c>
      <c r="AD88" s="6">
        <f t="shared" si="92"/>
        <v>0</v>
      </c>
      <c r="AE88" s="7" t="str">
        <f t="shared" si="93"/>
        <v>Blinde vlek</v>
      </c>
      <c r="AF88" s="6" t="str">
        <f t="shared" si="86"/>
        <v>Blinde vlek</v>
      </c>
      <c r="AG88" s="47">
        <f>SUM(AD86:AD89)</f>
        <v>-2</v>
      </c>
      <c r="AH88" s="6" t="str">
        <f t="shared" si="87"/>
        <v>Blinde vlek</v>
      </c>
      <c r="AI88" s="59" t="s">
        <v>40</v>
      </c>
      <c r="AJ88" s="49" t="str">
        <f t="shared" si="75"/>
        <v>Geel</v>
      </c>
      <c r="AK88" s="103">
        <v>1</v>
      </c>
      <c r="AL88" s="21">
        <f t="shared" si="97"/>
        <v>2</v>
      </c>
      <c r="AM88" s="21">
        <f t="shared" si="98"/>
        <v>2</v>
      </c>
      <c r="AN88" s="21">
        <f t="shared" si="94"/>
        <v>2</v>
      </c>
      <c r="AO88" s="21">
        <f t="shared" si="95"/>
        <v>2</v>
      </c>
      <c r="AP88" s="286"/>
      <c r="AQ88" s="286"/>
      <c r="AR88" s="286"/>
      <c r="AS88" s="289"/>
      <c r="AT88" s="270"/>
      <c r="AU88" s="324"/>
      <c r="AV88" s="304"/>
      <c r="AW88" s="304"/>
    </row>
    <row r="89" spans="1:49" x14ac:dyDescent="0.3">
      <c r="A89" s="59" t="s">
        <v>19</v>
      </c>
      <c r="B89" s="59" t="s">
        <v>15</v>
      </c>
      <c r="C89" s="59" t="s">
        <v>40</v>
      </c>
      <c r="D89" s="4" t="str">
        <f>'Scoreblad A-D-G-L'!D91</f>
        <v>Lier</v>
      </c>
      <c r="E89" s="192">
        <f>'Scoreblad A-D-G-L'!E91</f>
        <v>5</v>
      </c>
      <c r="F89" s="5" t="str">
        <f t="shared" si="73"/>
        <v>A-D-G-L</v>
      </c>
      <c r="G89" s="13" t="str">
        <f t="shared" si="83"/>
        <v>Blinde vlek</v>
      </c>
      <c r="H89" s="13" t="str">
        <f t="shared" si="84"/>
        <v>Blinde vlek</v>
      </c>
      <c r="I89" s="47">
        <f>SUM(J86:J89)</f>
        <v>0</v>
      </c>
      <c r="J89" s="6">
        <f>'Scoreblad A-D-G-L'!J91</f>
        <v>0</v>
      </c>
      <c r="K89" s="6">
        <f>'Scoreblad A-D-G-L'!K91</f>
        <v>0</v>
      </c>
      <c r="L89" s="6">
        <f>'Scoreblad A-D-G-L'!L91</f>
        <v>0</v>
      </c>
      <c r="M89" s="6">
        <f t="shared" si="85"/>
        <v>0</v>
      </c>
      <c r="N89" s="47">
        <f>SUM(O86:O89)</f>
        <v>0</v>
      </c>
      <c r="O89" s="6">
        <f t="shared" si="74"/>
        <v>0</v>
      </c>
      <c r="P89" s="48" t="str">
        <f>IF(SUM(L86:L89)&gt;0,SUM(O86:O89)/SUM(L86:L89), "Blinde vlek")</f>
        <v>Blinde vlek</v>
      </c>
      <c r="Q89" s="7" t="str">
        <f t="shared" si="91"/>
        <v>Blinde vlek</v>
      </c>
      <c r="R89" s="127">
        <f>'Scoreblad A-D-G-L'!R91</f>
        <v>423</v>
      </c>
      <c r="S89" s="127">
        <f>'Scoreblad A-D-G-L'!S91</f>
        <v>0</v>
      </c>
      <c r="T89" s="127">
        <f>'Scoreblad A-D-G-L'!T91</f>
        <v>26150.799999999999</v>
      </c>
      <c r="U89" s="127">
        <f>'Scoreblad A-D-G-L'!U91</f>
        <v>58.911362309690801</v>
      </c>
      <c r="V89" s="7" t="str">
        <f t="shared" si="80"/>
        <v>Blinde vlek</v>
      </c>
      <c r="W89" s="7">
        <f t="shared" si="81"/>
        <v>2.2527556445573675E-3</v>
      </c>
      <c r="X89" s="7" t="str">
        <f t="shared" si="82"/>
        <v>Blinde vlek</v>
      </c>
      <c r="Y89" s="47">
        <f>SUM(Z86:Z89)</f>
        <v>0</v>
      </c>
      <c r="Z89" s="192">
        <f>'Scoreblad A-D-G-L'!Z91</f>
        <v>0</v>
      </c>
      <c r="AA89" s="192">
        <f>'Scoreblad A-D-G-L'!AA91</f>
        <v>0</v>
      </c>
      <c r="AB89" s="192">
        <f>'Scoreblad A-D-G-L'!AB91</f>
        <v>0</v>
      </c>
      <c r="AC89" s="192">
        <f>'Scoreblad A-D-G-L'!AC91</f>
        <v>2</v>
      </c>
      <c r="AD89" s="6">
        <f t="shared" si="92"/>
        <v>-2</v>
      </c>
      <c r="AE89" s="7" t="str">
        <f t="shared" si="93"/>
        <v>Blinde vlek</v>
      </c>
      <c r="AF89" s="6" t="str">
        <f t="shared" si="86"/>
        <v>Blinde vlek</v>
      </c>
      <c r="AG89" s="47">
        <f>SUM(AD86:AD89)</f>
        <v>-2</v>
      </c>
      <c r="AH89" s="6" t="str">
        <f t="shared" si="87"/>
        <v>Blinde vlek</v>
      </c>
      <c r="AI89" s="59" t="s">
        <v>40</v>
      </c>
      <c r="AJ89" s="49" t="str">
        <f t="shared" si="75"/>
        <v>Lier</v>
      </c>
      <c r="AK89" s="103">
        <v>1</v>
      </c>
      <c r="AL89" s="21">
        <f t="shared" si="97"/>
        <v>2</v>
      </c>
      <c r="AM89" s="21">
        <f t="shared" si="98"/>
        <v>2</v>
      </c>
      <c r="AN89" s="21">
        <f t="shared" si="94"/>
        <v>2</v>
      </c>
      <c r="AO89" s="21">
        <f t="shared" si="95"/>
        <v>2</v>
      </c>
      <c r="AP89" s="287"/>
      <c r="AQ89" s="287"/>
      <c r="AR89" s="287"/>
      <c r="AS89" s="290"/>
      <c r="AT89" s="271"/>
      <c r="AU89" s="324"/>
      <c r="AV89" s="304"/>
      <c r="AW89" s="322"/>
    </row>
    <row r="90" spans="1:49" x14ac:dyDescent="0.3">
      <c r="A90" s="11" t="s">
        <v>19</v>
      </c>
      <c r="B90" s="11" t="s">
        <v>16</v>
      </c>
      <c r="C90" s="11" t="s">
        <v>41</v>
      </c>
      <c r="D90" s="4" t="str">
        <f>'Scoreblad A-D-G-L'!D92</f>
        <v>Aarschot</v>
      </c>
      <c r="E90" s="192">
        <f>'Scoreblad A-D-G-L'!E92</f>
        <v>11</v>
      </c>
      <c r="F90" s="5" t="str">
        <f t="shared" si="73"/>
        <v>A-D-G-L</v>
      </c>
      <c r="G90" s="13" t="str">
        <f t="shared" si="83"/>
        <v>A</v>
      </c>
      <c r="H90" s="13" t="str">
        <f t="shared" si="84"/>
        <v>Blinde vlek</v>
      </c>
      <c r="I90" s="47">
        <f>SUM(J90:J93)</f>
        <v>192.50331786196881</v>
      </c>
      <c r="J90" s="6">
        <f>'Scoreblad A-D-G-L'!J92</f>
        <v>0</v>
      </c>
      <c r="K90" s="6">
        <f>'Scoreblad A-D-G-L'!K92</f>
        <v>0</v>
      </c>
      <c r="L90" s="6">
        <f>'Scoreblad A-D-G-L'!L92</f>
        <v>0</v>
      </c>
      <c r="M90" s="6">
        <f t="shared" si="85"/>
        <v>0</v>
      </c>
      <c r="N90" s="47">
        <f>SUM(O90:O93)</f>
        <v>-87.560025179041972</v>
      </c>
      <c r="O90" s="6">
        <f>L90-J90</f>
        <v>0</v>
      </c>
      <c r="P90" s="48">
        <f>IF(SUM(L90:L93)&gt;0,SUM(O90:O93)/SUM(L90:L93), "Blinde vlek")</f>
        <v>-0.83435561187882445</v>
      </c>
      <c r="Q90" s="7" t="str">
        <f t="shared" si="91"/>
        <v>Blinde vlek</v>
      </c>
      <c r="R90" s="127">
        <f>'Scoreblad A-D-G-L'!R92</f>
        <v>165</v>
      </c>
      <c r="S90" s="127">
        <f>'Scoreblad A-D-G-L'!S92</f>
        <v>0</v>
      </c>
      <c r="T90" s="127">
        <f>'Scoreblad A-D-G-L'!T92</f>
        <v>26150.799999999999</v>
      </c>
      <c r="U90" s="127">
        <f>'Scoreblad A-D-G-L'!U92</f>
        <v>4247.5297916093323</v>
      </c>
      <c r="V90" s="7" t="str">
        <f t="shared" si="80"/>
        <v>Blinde vlek</v>
      </c>
      <c r="W90" s="7">
        <f t="shared" si="81"/>
        <v>0.16242446852904432</v>
      </c>
      <c r="X90" s="7" t="str">
        <f t="shared" si="82"/>
        <v>Blinde vlek</v>
      </c>
      <c r="Y90" s="47">
        <f>SUM(Z90:Z93)</f>
        <v>172</v>
      </c>
      <c r="Z90" s="192">
        <f>'Scoreblad A-D-G-L'!Z92</f>
        <v>0</v>
      </c>
      <c r="AA90" s="192">
        <f>'Scoreblad A-D-G-L'!AA92</f>
        <v>0</v>
      </c>
      <c r="AB90" s="192">
        <f>'Scoreblad A-D-G-L'!AB92</f>
        <v>0</v>
      </c>
      <c r="AC90" s="192">
        <f>'Scoreblad A-D-G-L'!AC92</f>
        <v>53</v>
      </c>
      <c r="AD90" s="6">
        <f t="shared" si="92"/>
        <v>-53</v>
      </c>
      <c r="AE90" s="7" t="str">
        <f t="shared" si="93"/>
        <v>Blinde vlek</v>
      </c>
      <c r="AF90" s="6" t="str">
        <f t="shared" si="86"/>
        <v>Blinde vlek</v>
      </c>
      <c r="AG90" s="47">
        <f>SUM(AD90:AD93)</f>
        <v>-127</v>
      </c>
      <c r="AH90" s="6" t="str">
        <f t="shared" si="87"/>
        <v>A</v>
      </c>
      <c r="AI90" s="11" t="s">
        <v>41</v>
      </c>
      <c r="AJ90" s="49" t="str">
        <f t="shared" si="75"/>
        <v>Aarschot</v>
      </c>
      <c r="AK90" s="103">
        <v>1</v>
      </c>
      <c r="AL90" s="21">
        <f t="shared" si="97"/>
        <v>2</v>
      </c>
      <c r="AM90" s="21">
        <f t="shared" si="98"/>
        <v>2</v>
      </c>
      <c r="AN90" s="21">
        <f t="shared" si="94"/>
        <v>2</v>
      </c>
      <c r="AO90" s="21">
        <f t="shared" si="95"/>
        <v>2</v>
      </c>
      <c r="AP90" s="6">
        <f>O90+AD90</f>
        <v>-53</v>
      </c>
      <c r="AQ90" s="6">
        <f>O90+AD90+AK90</f>
        <v>-52</v>
      </c>
      <c r="AR90" s="6">
        <f t="shared" si="89"/>
        <v>53</v>
      </c>
      <c r="AS90" s="7">
        <f t="shared" si="90"/>
        <v>-1</v>
      </c>
      <c r="AT90" s="50">
        <f t="shared" ref="AT90:AT93" si="99">IF(AP90&gt;0,0,IF(AP90&lt;-AK90,AK90,-AP90))</f>
        <v>1</v>
      </c>
      <c r="AU90" s="80">
        <f>AT90*SUM(AL90:AO90)*$AZ$6</f>
        <v>4.8</v>
      </c>
      <c r="AV90" s="51">
        <f t="shared" si="96"/>
        <v>4.8</v>
      </c>
      <c r="AW90" s="51" t="str">
        <f t="shared" ref="AW90:AW93" si="100">IF(AV90&gt;=$AZ$3,$AZ$2,IF(AV90&gt;=$BA$3,$BA$2,IF(AV90&gt;=$BB$3,$BB$2,$BC$2)))</f>
        <v>B</v>
      </c>
    </row>
    <row r="91" spans="1:49" x14ac:dyDescent="0.3">
      <c r="A91" s="11" t="s">
        <v>19</v>
      </c>
      <c r="B91" s="11" t="s">
        <v>16</v>
      </c>
      <c r="C91" s="11" t="s">
        <v>41</v>
      </c>
      <c r="D91" s="4" t="str">
        <f>'Scoreblad A-D-G-L'!D93</f>
        <v>Diest</v>
      </c>
      <c r="E91" s="192">
        <f>'Scoreblad A-D-G-L'!E93</f>
        <v>14</v>
      </c>
      <c r="F91" s="5" t="str">
        <f t="shared" si="73"/>
        <v>A-D-G-L</v>
      </c>
      <c r="G91" s="13" t="str">
        <f t="shared" si="83"/>
        <v>A</v>
      </c>
      <c r="H91" s="13" t="str">
        <f t="shared" si="84"/>
        <v>A</v>
      </c>
      <c r="I91" s="47">
        <f>SUM(J90:J93)</f>
        <v>192.50331786196881</v>
      </c>
      <c r="J91" s="6">
        <f>'Scoreblad A-D-G-L'!J93</f>
        <v>53.522044453729094</v>
      </c>
      <c r="K91" s="6">
        <f>'Scoreblad A-D-G-L'!K93</f>
        <v>42.899999999999991</v>
      </c>
      <c r="L91" s="6">
        <f>'Scoreblad A-D-G-L'!L93</f>
        <v>32.174999999999997</v>
      </c>
      <c r="M91" s="6">
        <f t="shared" si="85"/>
        <v>-10.622044453729103</v>
      </c>
      <c r="N91" s="47">
        <f>SUM(O90:O93)</f>
        <v>-87.560025179041972</v>
      </c>
      <c r="O91" s="6">
        <f t="shared" si="74"/>
        <v>-21.347044453729097</v>
      </c>
      <c r="P91" s="48">
        <f>IF(SUM(L90:L93)&gt;0,SUM(O90:O93)/SUM(L90:L93), "Blinde vlek")</f>
        <v>-0.83435561187882445</v>
      </c>
      <c r="Q91" s="7">
        <f t="shared" si="91"/>
        <v>-0.66346680508870548</v>
      </c>
      <c r="R91" s="127">
        <f>'Scoreblad A-D-G-L'!R93</f>
        <v>137.69999999999999</v>
      </c>
      <c r="S91" s="127">
        <f>'Scoreblad A-D-G-L'!S93</f>
        <v>42.899999999999991</v>
      </c>
      <c r="T91" s="127">
        <f>'Scoreblad A-D-G-L'!T93</f>
        <v>26150.799999999999</v>
      </c>
      <c r="U91" s="127">
        <f>'Scoreblad A-D-G-L'!U93</f>
        <v>4247.5297916093323</v>
      </c>
      <c r="V91" s="7">
        <f t="shared" si="80"/>
        <v>0.31154684095860563</v>
      </c>
      <c r="W91" s="7">
        <f t="shared" si="81"/>
        <v>0.16242446852904432</v>
      </c>
      <c r="X91" s="7" t="str">
        <f t="shared" si="82"/>
        <v>B</v>
      </c>
      <c r="Y91" s="47">
        <f>SUM(Z90:Z93)</f>
        <v>172</v>
      </c>
      <c r="Z91" s="192">
        <f>'Scoreblad A-D-G-L'!Z93</f>
        <v>49</v>
      </c>
      <c r="AA91" s="192">
        <f>'Scoreblad A-D-G-L'!AA93</f>
        <v>7</v>
      </c>
      <c r="AB91" s="192">
        <f>'Scoreblad A-D-G-L'!AB93</f>
        <v>42</v>
      </c>
      <c r="AC91" s="192">
        <f>'Scoreblad A-D-G-L'!AC93</f>
        <v>60</v>
      </c>
      <c r="AD91" s="6">
        <f t="shared" si="92"/>
        <v>-18</v>
      </c>
      <c r="AE91" s="7">
        <f t="shared" si="93"/>
        <v>-0.36734693877551022</v>
      </c>
      <c r="AF91" s="6" t="str">
        <f t="shared" si="86"/>
        <v>A</v>
      </c>
      <c r="AG91" s="47">
        <f>SUM(AD90:AD93)</f>
        <v>-127</v>
      </c>
      <c r="AH91" s="6" t="str">
        <f t="shared" si="87"/>
        <v>A</v>
      </c>
      <c r="AI91" s="11" t="s">
        <v>41</v>
      </c>
      <c r="AJ91" s="49" t="str">
        <f t="shared" si="75"/>
        <v>Diest</v>
      </c>
      <c r="AK91" s="103">
        <v>1</v>
      </c>
      <c r="AL91" s="21">
        <f t="shared" si="97"/>
        <v>2</v>
      </c>
      <c r="AM91" s="21">
        <f t="shared" si="98"/>
        <v>2</v>
      </c>
      <c r="AN91" s="21">
        <f t="shared" si="94"/>
        <v>2</v>
      </c>
      <c r="AO91" s="21">
        <f t="shared" si="95"/>
        <v>2</v>
      </c>
      <c r="AP91" s="6">
        <f>O91+AD91</f>
        <v>-39.347044453729097</v>
      </c>
      <c r="AQ91" s="6">
        <f>O91+AD91+AK91</f>
        <v>-38.347044453729097</v>
      </c>
      <c r="AR91" s="6">
        <f t="shared" si="89"/>
        <v>67</v>
      </c>
      <c r="AS91" s="7">
        <f t="shared" si="90"/>
        <v>-0.58726932020491185</v>
      </c>
      <c r="AT91" s="50">
        <f t="shared" si="99"/>
        <v>1</v>
      </c>
      <c r="AU91" s="80">
        <f t="shared" ref="AU91:AU93" si="101">AT91*SUM(AL91:AO91)*$AZ$6</f>
        <v>4.8</v>
      </c>
      <c r="AV91" s="51">
        <f t="shared" si="96"/>
        <v>4.8</v>
      </c>
      <c r="AW91" s="51" t="str">
        <f t="shared" si="100"/>
        <v>B</v>
      </c>
    </row>
    <row r="92" spans="1:49" x14ac:dyDescent="0.3">
      <c r="A92" s="11" t="s">
        <v>19</v>
      </c>
      <c r="B92" s="11" t="s">
        <v>16</v>
      </c>
      <c r="C92" s="11" t="s">
        <v>41</v>
      </c>
      <c r="D92" s="4" t="str">
        <f>'Scoreblad A-D-G-L'!D94</f>
        <v>Geel</v>
      </c>
      <c r="E92" s="192">
        <f>'Scoreblad A-D-G-L'!E94</f>
        <v>3</v>
      </c>
      <c r="F92" s="5" t="str">
        <f t="shared" si="73"/>
        <v>A-D-G-L</v>
      </c>
      <c r="G92" s="13" t="str">
        <f t="shared" si="83"/>
        <v>A</v>
      </c>
      <c r="H92" s="13" t="str">
        <f t="shared" si="84"/>
        <v>A</v>
      </c>
      <c r="I92" s="47">
        <f>SUM(J90:J93)</f>
        <v>192.50331786196881</v>
      </c>
      <c r="J92" s="6">
        <f>'Scoreblad A-D-G-L'!J94</f>
        <v>138.9812734082397</v>
      </c>
      <c r="K92" s="6">
        <f>'Scoreblad A-D-G-L'!K94</f>
        <v>97.024390243902403</v>
      </c>
      <c r="L92" s="6">
        <f>'Scoreblad A-D-G-L'!L94</f>
        <v>72.768292682926827</v>
      </c>
      <c r="M92" s="6">
        <f t="shared" si="85"/>
        <v>-41.956883164337299</v>
      </c>
      <c r="N92" s="47">
        <f>SUM(O90:O93)</f>
        <v>-87.560025179041972</v>
      </c>
      <c r="O92" s="6">
        <f t="shared" si="74"/>
        <v>-66.212980725312875</v>
      </c>
      <c r="P92" s="48">
        <f>IF(SUM(L90:L93)&gt;0,SUM(O90:O93)/SUM(L90:L93), "Blinde vlek")</f>
        <v>-0.83435561187882445</v>
      </c>
      <c r="Q92" s="7">
        <f t="shared" si="91"/>
        <v>-0.90991527056739663</v>
      </c>
      <c r="R92" s="127">
        <f>'Scoreblad A-D-G-L'!R94</f>
        <v>413</v>
      </c>
      <c r="S92" s="127">
        <f>'Scoreblad A-D-G-L'!S94</f>
        <v>97.024390243902403</v>
      </c>
      <c r="T92" s="127">
        <f>'Scoreblad A-D-G-L'!T94</f>
        <v>26150.799999999999</v>
      </c>
      <c r="U92" s="127">
        <f>'Scoreblad A-D-G-L'!U94</f>
        <v>4247.5297916093323</v>
      </c>
      <c r="V92" s="7">
        <f t="shared" si="80"/>
        <v>0.23492588436780243</v>
      </c>
      <c r="W92" s="7">
        <f t="shared" si="81"/>
        <v>0.16242446852904432</v>
      </c>
      <c r="X92" s="7" t="str">
        <f t="shared" si="82"/>
        <v>B</v>
      </c>
      <c r="Y92" s="47">
        <f>SUM(Z90:Z93)</f>
        <v>172</v>
      </c>
      <c r="Z92" s="192">
        <f>'Scoreblad A-D-G-L'!Z94</f>
        <v>123</v>
      </c>
      <c r="AA92" s="192">
        <f>'Scoreblad A-D-G-L'!AA94</f>
        <v>41</v>
      </c>
      <c r="AB92" s="192">
        <f>'Scoreblad A-D-G-L'!AB94</f>
        <v>82</v>
      </c>
      <c r="AC92" s="192">
        <f>'Scoreblad A-D-G-L'!AC94</f>
        <v>79</v>
      </c>
      <c r="AD92" s="6">
        <f t="shared" si="92"/>
        <v>3</v>
      </c>
      <c r="AE92" s="7">
        <f t="shared" si="93"/>
        <v>2.4390243902439025E-2</v>
      </c>
      <c r="AF92" s="6" t="str">
        <f t="shared" si="86"/>
        <v>B</v>
      </c>
      <c r="AG92" s="47">
        <f>SUM(AD90:AD93)</f>
        <v>-127</v>
      </c>
      <c r="AH92" s="6" t="str">
        <f t="shared" si="87"/>
        <v>A</v>
      </c>
      <c r="AI92" s="11" t="s">
        <v>41</v>
      </c>
      <c r="AJ92" s="49" t="str">
        <f t="shared" si="75"/>
        <v>Geel</v>
      </c>
      <c r="AK92" s="103">
        <v>1</v>
      </c>
      <c r="AL92" s="21">
        <f t="shared" si="97"/>
        <v>2</v>
      </c>
      <c r="AM92" s="21">
        <f t="shared" si="98"/>
        <v>2</v>
      </c>
      <c r="AN92" s="21">
        <f t="shared" si="94"/>
        <v>1</v>
      </c>
      <c r="AO92" s="21">
        <f t="shared" si="95"/>
        <v>2</v>
      </c>
      <c r="AP92" s="6">
        <f>O92+AD92</f>
        <v>-63.212980725312875</v>
      </c>
      <c r="AQ92" s="6">
        <f>O92+AD92+AK92</f>
        <v>-62.212980725312875</v>
      </c>
      <c r="AR92" s="6">
        <f t="shared" si="89"/>
        <v>120</v>
      </c>
      <c r="AS92" s="7">
        <f t="shared" si="90"/>
        <v>-0.52677483937760727</v>
      </c>
      <c r="AT92" s="50">
        <f t="shared" si="99"/>
        <v>1</v>
      </c>
      <c r="AU92" s="80">
        <f t="shared" si="101"/>
        <v>4.2</v>
      </c>
      <c r="AV92" s="51">
        <f t="shared" si="96"/>
        <v>4.2</v>
      </c>
      <c r="AW92" s="51" t="str">
        <f t="shared" si="100"/>
        <v>B</v>
      </c>
    </row>
    <row r="93" spans="1:49" x14ac:dyDescent="0.3">
      <c r="A93" s="11" t="s">
        <v>19</v>
      </c>
      <c r="B93" s="11" t="s">
        <v>16</v>
      </c>
      <c r="C93" s="11" t="s">
        <v>41</v>
      </c>
      <c r="D93" s="4" t="str">
        <f>'Scoreblad A-D-G-L'!D95</f>
        <v>Lier</v>
      </c>
      <c r="E93" s="192">
        <f>'Scoreblad A-D-G-L'!E95</f>
        <v>5</v>
      </c>
      <c r="F93" s="5" t="str">
        <f t="shared" si="73"/>
        <v>A-D-G-L</v>
      </c>
      <c r="G93" s="13" t="str">
        <f t="shared" si="83"/>
        <v>A</v>
      </c>
      <c r="H93" s="13" t="str">
        <f t="shared" si="84"/>
        <v>Blinde vlek</v>
      </c>
      <c r="I93" s="47">
        <f>SUM(J90:J93)</f>
        <v>192.50331786196881</v>
      </c>
      <c r="J93" s="6">
        <f>'Scoreblad A-D-G-L'!J95</f>
        <v>0</v>
      </c>
      <c r="K93" s="6">
        <f>'Scoreblad A-D-G-L'!K95</f>
        <v>0</v>
      </c>
      <c r="L93" s="6">
        <f>'Scoreblad A-D-G-L'!L95</f>
        <v>0</v>
      </c>
      <c r="M93" s="6">
        <f t="shared" si="85"/>
        <v>0</v>
      </c>
      <c r="N93" s="47">
        <f>SUM(O90:O93)</f>
        <v>-87.560025179041972</v>
      </c>
      <c r="O93" s="6">
        <f t="shared" si="74"/>
        <v>0</v>
      </c>
      <c r="P93" s="48">
        <f>IF(SUM(L90:L93)&gt;0,SUM(O90:O93)/SUM(L90:L93), "Blinde vlek")</f>
        <v>-0.83435561187882445</v>
      </c>
      <c r="Q93" s="7" t="str">
        <f t="shared" si="91"/>
        <v>Blinde vlek</v>
      </c>
      <c r="R93" s="127">
        <f>'Scoreblad A-D-G-L'!R95</f>
        <v>423</v>
      </c>
      <c r="S93" s="127">
        <f>'Scoreblad A-D-G-L'!S95</f>
        <v>0</v>
      </c>
      <c r="T93" s="127">
        <f>'Scoreblad A-D-G-L'!T95</f>
        <v>26150.799999999999</v>
      </c>
      <c r="U93" s="127">
        <f>'Scoreblad A-D-G-L'!U95</f>
        <v>4247.5297916093323</v>
      </c>
      <c r="V93" s="7" t="str">
        <f t="shared" si="80"/>
        <v>Blinde vlek</v>
      </c>
      <c r="W93" s="7">
        <f t="shared" si="81"/>
        <v>0.16242446852904432</v>
      </c>
      <c r="X93" s="7" t="str">
        <f t="shared" si="82"/>
        <v>Blinde vlek</v>
      </c>
      <c r="Y93" s="47">
        <f>SUM(Z90:Z93)</f>
        <v>172</v>
      </c>
      <c r="Z93" s="192">
        <f>'Scoreblad A-D-G-L'!Z95</f>
        <v>0</v>
      </c>
      <c r="AA93" s="192">
        <f>'Scoreblad A-D-G-L'!AA95</f>
        <v>0</v>
      </c>
      <c r="AB93" s="192">
        <f>'Scoreblad A-D-G-L'!AB95</f>
        <v>0</v>
      </c>
      <c r="AC93" s="192">
        <f>'Scoreblad A-D-G-L'!AC95</f>
        <v>59</v>
      </c>
      <c r="AD93" s="6">
        <f t="shared" si="92"/>
        <v>-59</v>
      </c>
      <c r="AE93" s="7" t="str">
        <f t="shared" si="93"/>
        <v>Blinde vlek</v>
      </c>
      <c r="AF93" s="6" t="str">
        <f t="shared" si="86"/>
        <v>Blinde vlek</v>
      </c>
      <c r="AG93" s="47">
        <f>SUM(AD90:AD93)</f>
        <v>-127</v>
      </c>
      <c r="AH93" s="6" t="str">
        <f t="shared" si="87"/>
        <v>A</v>
      </c>
      <c r="AI93" s="11" t="s">
        <v>41</v>
      </c>
      <c r="AJ93" s="49" t="str">
        <f t="shared" si="75"/>
        <v>Lier</v>
      </c>
      <c r="AK93" s="103">
        <v>1</v>
      </c>
      <c r="AL93" s="21">
        <f t="shared" si="97"/>
        <v>2</v>
      </c>
      <c r="AM93" s="21">
        <f t="shared" si="98"/>
        <v>2</v>
      </c>
      <c r="AN93" s="21">
        <f t="shared" si="94"/>
        <v>2</v>
      </c>
      <c r="AO93" s="21">
        <f t="shared" si="95"/>
        <v>2</v>
      </c>
      <c r="AP93" s="6">
        <f>O93+AD93</f>
        <v>-59</v>
      </c>
      <c r="AQ93" s="6">
        <f>O93+AD93+AK93</f>
        <v>-58</v>
      </c>
      <c r="AR93" s="6">
        <f t="shared" si="89"/>
        <v>59</v>
      </c>
      <c r="AS93" s="7">
        <f t="shared" si="90"/>
        <v>-1</v>
      </c>
      <c r="AT93" s="50">
        <f t="shared" si="99"/>
        <v>1</v>
      </c>
      <c r="AU93" s="80">
        <f t="shared" si="101"/>
        <v>4.8</v>
      </c>
      <c r="AV93" s="51">
        <f t="shared" si="96"/>
        <v>4.8</v>
      </c>
      <c r="AW93" s="51" t="str">
        <f t="shared" si="100"/>
        <v>B</v>
      </c>
    </row>
    <row r="96" spans="1:49" ht="43.2" x14ac:dyDescent="0.3">
      <c r="G96" s="12" t="s">
        <v>44</v>
      </c>
      <c r="H96" s="12" t="s">
        <v>43</v>
      </c>
      <c r="I96" s="20" t="s">
        <v>2</v>
      </c>
      <c r="J96" s="20" t="s">
        <v>2</v>
      </c>
      <c r="K96" s="314" t="s">
        <v>45</v>
      </c>
      <c r="L96" s="315"/>
      <c r="M96" s="315"/>
      <c r="N96" s="315"/>
      <c r="O96" s="316"/>
      <c r="P96" s="14" t="s">
        <v>6</v>
      </c>
      <c r="Q96" s="14" t="s">
        <v>6</v>
      </c>
      <c r="Y96" s="12" t="s">
        <v>97</v>
      </c>
      <c r="Z96" s="23" t="s">
        <v>54</v>
      </c>
      <c r="AA96" s="317" t="s">
        <v>59</v>
      </c>
      <c r="AB96" s="317"/>
      <c r="AC96" s="317"/>
      <c r="AD96" s="317"/>
      <c r="AE96" s="317"/>
      <c r="AF96" s="317"/>
      <c r="AG96" s="54" t="s">
        <v>98</v>
      </c>
      <c r="AH96" s="54" t="s">
        <v>99</v>
      </c>
    </row>
    <row r="97" spans="7:34" x14ac:dyDescent="0.3">
      <c r="G97" s="5" t="s">
        <v>46</v>
      </c>
      <c r="H97" s="5" t="s">
        <v>46</v>
      </c>
      <c r="I97" s="21" t="s">
        <v>47</v>
      </c>
      <c r="J97" s="21" t="s">
        <v>47</v>
      </c>
      <c r="K97" s="308" t="s">
        <v>100</v>
      </c>
      <c r="L97" s="309"/>
      <c r="M97" s="309"/>
      <c r="N97" s="309"/>
      <c r="O97" s="310"/>
      <c r="P97" s="10"/>
      <c r="Q97" s="10"/>
      <c r="Y97" s="5" t="s">
        <v>46</v>
      </c>
      <c r="Z97" s="21">
        <v>0</v>
      </c>
      <c r="AA97" s="311"/>
      <c r="AB97" s="311"/>
      <c r="AC97" s="311"/>
      <c r="AD97" s="311"/>
      <c r="AE97" s="311"/>
      <c r="AF97" s="311"/>
      <c r="AG97" s="55"/>
      <c r="AH97" s="10"/>
    </row>
    <row r="98" spans="7:34" x14ac:dyDescent="0.3">
      <c r="G98" s="15" t="s">
        <v>2</v>
      </c>
      <c r="H98" s="15" t="s">
        <v>2</v>
      </c>
      <c r="I98" s="21" t="s">
        <v>48</v>
      </c>
      <c r="J98" s="21" t="s">
        <v>48</v>
      </c>
      <c r="K98" s="308" t="s">
        <v>49</v>
      </c>
      <c r="L98" s="309"/>
      <c r="M98" s="309"/>
      <c r="N98" s="309"/>
      <c r="O98" s="310"/>
      <c r="P98" s="16">
        <v>-0.25</v>
      </c>
      <c r="Q98" s="16">
        <v>-0.25</v>
      </c>
      <c r="Y98" s="15" t="s">
        <v>2</v>
      </c>
      <c r="Z98" s="21" t="s">
        <v>101</v>
      </c>
      <c r="AA98" s="311" t="s">
        <v>102</v>
      </c>
      <c r="AB98" s="311"/>
      <c r="AC98" s="311"/>
      <c r="AD98" s="311"/>
      <c r="AE98" s="311"/>
      <c r="AF98" s="311"/>
      <c r="AG98" s="16">
        <v>-0.2</v>
      </c>
      <c r="AH98" s="56">
        <v>-0.2</v>
      </c>
    </row>
    <row r="99" spans="7:34" x14ac:dyDescent="0.3">
      <c r="G99" s="15" t="s">
        <v>3</v>
      </c>
      <c r="H99" s="15" t="s">
        <v>3</v>
      </c>
      <c r="I99" s="21" t="s">
        <v>48</v>
      </c>
      <c r="J99" s="21" t="s">
        <v>48</v>
      </c>
      <c r="K99" s="308" t="s">
        <v>50</v>
      </c>
      <c r="L99" s="309"/>
      <c r="M99" s="309"/>
      <c r="N99" s="309"/>
      <c r="O99" s="310"/>
      <c r="P99" s="17"/>
      <c r="Q99" s="17"/>
      <c r="Y99" s="15" t="s">
        <v>3</v>
      </c>
      <c r="Z99" s="21" t="s">
        <v>101</v>
      </c>
      <c r="AA99" s="311" t="s">
        <v>103</v>
      </c>
      <c r="AB99" s="311"/>
      <c r="AC99" s="311"/>
      <c r="AD99" s="311"/>
      <c r="AE99" s="311"/>
      <c r="AF99" s="311"/>
      <c r="AG99" s="17"/>
      <c r="AH99" s="21"/>
    </row>
    <row r="100" spans="7:34" x14ac:dyDescent="0.3">
      <c r="G100" s="15" t="s">
        <v>4</v>
      </c>
      <c r="H100" s="15" t="s">
        <v>4</v>
      </c>
      <c r="I100" s="21" t="s">
        <v>48</v>
      </c>
      <c r="J100" s="21" t="s">
        <v>48</v>
      </c>
      <c r="K100" s="308" t="s">
        <v>51</v>
      </c>
      <c r="L100" s="309"/>
      <c r="M100" s="309"/>
      <c r="N100" s="309"/>
      <c r="O100" s="310"/>
      <c r="P100" s="18">
        <v>0.1</v>
      </c>
      <c r="Q100" s="18">
        <v>0.1</v>
      </c>
      <c r="Y100" s="15" t="s">
        <v>4</v>
      </c>
      <c r="Z100" s="21" t="s">
        <v>101</v>
      </c>
      <c r="AA100" s="311" t="s">
        <v>104</v>
      </c>
      <c r="AB100" s="311"/>
      <c r="AC100" s="311"/>
      <c r="AD100" s="311"/>
      <c r="AE100" s="311"/>
      <c r="AF100" s="311"/>
      <c r="AG100" s="18">
        <v>0.2</v>
      </c>
      <c r="AH100" s="7">
        <v>0.2</v>
      </c>
    </row>
  </sheetData>
  <sheetProtection algorithmName="SHA-512" hashValue="IXpzJ1VUPnN0xTPBY6R1KsLNQC0ZUOWQT2cJ4yjWO7dBDDbaJcQ6FLuhwm/XitUyT5LIofsO8U3ANNqCTFZOHw==" saltValue="lNyK4CuxeBspM27N62J8fA==" spinCount="100000" sheet="1" objects="1" scenarios="1" autoFilter="0"/>
  <autoFilter ref="A5:AW93" xr:uid="{08FBE240-01EA-41D6-8323-6D41ACAD5958}"/>
  <mergeCells count="105">
    <mergeCell ref="AW10:AW13"/>
    <mergeCell ref="AW34:AW37"/>
    <mergeCell ref="AW38:AW41"/>
    <mergeCell ref="AW58:AW61"/>
    <mergeCell ref="AV62:AV65"/>
    <mergeCell ref="AW62:AW65"/>
    <mergeCell ref="AP62:AP65"/>
    <mergeCell ref="AQ62:AQ65"/>
    <mergeCell ref="AR62:AR65"/>
    <mergeCell ref="AS62:AS65"/>
    <mergeCell ref="AP22:AP25"/>
    <mergeCell ref="AQ22:AQ25"/>
    <mergeCell ref="AR22:AR25"/>
    <mergeCell ref="AS22:AS25"/>
    <mergeCell ref="AP18:AP21"/>
    <mergeCell ref="AQ18:AQ21"/>
    <mergeCell ref="AR18:AR21"/>
    <mergeCell ref="AS18:AS21"/>
    <mergeCell ref="AW18:AW21"/>
    <mergeCell ref="AT22:AT25"/>
    <mergeCell ref="AU22:AU25"/>
    <mergeCell ref="AV22:AV25"/>
    <mergeCell ref="AT18:AT21"/>
    <mergeCell ref="AW22:AW25"/>
    <mergeCell ref="AP86:AP89"/>
    <mergeCell ref="AQ86:AQ89"/>
    <mergeCell ref="AR86:AR89"/>
    <mergeCell ref="AS86:AS89"/>
    <mergeCell ref="AT86:AT89"/>
    <mergeCell ref="AU86:AU89"/>
    <mergeCell ref="AV86:AV89"/>
    <mergeCell ref="AW86:AW89"/>
    <mergeCell ref="AP82:AP85"/>
    <mergeCell ref="AQ82:AQ85"/>
    <mergeCell ref="AR82:AR85"/>
    <mergeCell ref="AS82:AS85"/>
    <mergeCell ref="AT82:AT85"/>
    <mergeCell ref="AU82:AU85"/>
    <mergeCell ref="AU38:AU41"/>
    <mergeCell ref="AV38:AV41"/>
    <mergeCell ref="AV82:AV85"/>
    <mergeCell ref="AW82:AW85"/>
    <mergeCell ref="AT62:AT65"/>
    <mergeCell ref="AU62:AU65"/>
    <mergeCell ref="AV42:AV45"/>
    <mergeCell ref="AW42:AW45"/>
    <mergeCell ref="AT46:AT49"/>
    <mergeCell ref="AU46:AU49"/>
    <mergeCell ref="AV46:AV49"/>
    <mergeCell ref="AW46:AW49"/>
    <mergeCell ref="AU58:AU61"/>
    <mergeCell ref="AV58:AV61"/>
    <mergeCell ref="AU42:AU45"/>
    <mergeCell ref="I1:J1"/>
    <mergeCell ref="N1:O1"/>
    <mergeCell ref="P1:Q1"/>
    <mergeCell ref="Y1:AH1"/>
    <mergeCell ref="K99:O99"/>
    <mergeCell ref="AA99:AF99"/>
    <mergeCell ref="K100:O100"/>
    <mergeCell ref="AA100:AF100"/>
    <mergeCell ref="A2:C2"/>
    <mergeCell ref="A3:C3"/>
    <mergeCell ref="K96:O96"/>
    <mergeCell ref="AA96:AF96"/>
    <mergeCell ref="K97:O97"/>
    <mergeCell ref="AA97:AF97"/>
    <mergeCell ref="K98:O98"/>
    <mergeCell ref="AA98:AF98"/>
    <mergeCell ref="R1:X1"/>
    <mergeCell ref="AS10:AS13"/>
    <mergeCell ref="AT10:AT13"/>
    <mergeCell ref="AU10:AU13"/>
    <mergeCell ref="AV10:AV13"/>
    <mergeCell ref="AP34:AP37"/>
    <mergeCell ref="AQ34:AQ37"/>
    <mergeCell ref="AR34:AR37"/>
    <mergeCell ref="AS34:AS37"/>
    <mergeCell ref="AT34:AT37"/>
    <mergeCell ref="AU34:AU37"/>
    <mergeCell ref="AV34:AV37"/>
    <mergeCell ref="AU18:AU21"/>
    <mergeCell ref="AV18:AV21"/>
    <mergeCell ref="AP10:AP13"/>
    <mergeCell ref="AQ10:AQ13"/>
    <mergeCell ref="AR10:AR13"/>
    <mergeCell ref="AP58:AP61"/>
    <mergeCell ref="AQ58:AQ61"/>
    <mergeCell ref="AR58:AR61"/>
    <mergeCell ref="AS58:AS61"/>
    <mergeCell ref="AT58:AT61"/>
    <mergeCell ref="AP38:AP41"/>
    <mergeCell ref="AQ38:AQ41"/>
    <mergeCell ref="AR38:AR41"/>
    <mergeCell ref="AS38:AS41"/>
    <mergeCell ref="AT38:AT41"/>
    <mergeCell ref="AT42:AT45"/>
    <mergeCell ref="AP46:AP49"/>
    <mergeCell ref="AQ46:AQ49"/>
    <mergeCell ref="AR46:AR49"/>
    <mergeCell ref="AS46:AS49"/>
    <mergeCell ref="AP42:AP45"/>
    <mergeCell ref="AQ42:AQ45"/>
    <mergeCell ref="AR42:AR45"/>
    <mergeCell ref="AS42:AS45"/>
  </mergeCells>
  <conditionalFormatting sqref="P5:Q5">
    <cfRule type="colorScale" priority="6391">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96">
    <cfRule type="colorScale" priority="6389">
      <colorScale>
        <cfvo type="min"/>
        <cfvo type="percentile" val="50"/>
        <cfvo type="max"/>
        <color rgb="FFF8696B"/>
        <color rgb="FFFFEB84"/>
        <color rgb="FF63BE7B"/>
      </colorScale>
    </cfRule>
  </conditionalFormatting>
  <conditionalFormatting sqref="Q96">
    <cfRule type="colorScale" priority="6388">
      <colorScale>
        <cfvo type="min"/>
        <cfvo type="percentile" val="50"/>
        <cfvo type="max"/>
        <color rgb="FFF8696B"/>
        <color rgb="FFFFEB84"/>
        <color rgb="FF63BE7B"/>
      </colorScale>
    </cfRule>
  </conditionalFormatting>
  <conditionalFormatting sqref="AA96">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96">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11">
    <cfRule type="colorScale" priority="3283">
      <colorScale>
        <cfvo type="min"/>
        <cfvo type="percentile" val="50"/>
        <cfvo type="max"/>
        <color rgb="FFF8696B"/>
        <color rgb="FFFFEB84"/>
        <color rgb="FF63BE7B"/>
      </colorScale>
    </cfRule>
  </conditionalFormatting>
  <conditionalFormatting sqref="P13">
    <cfRule type="colorScale" priority="3282">
      <colorScale>
        <cfvo type="min"/>
        <cfvo type="percentile" val="50"/>
        <cfvo type="max"/>
        <color rgb="FFF8696B"/>
        <color rgb="FFFFEB84"/>
        <color rgb="FF63BE7B"/>
      </colorScale>
    </cfRule>
  </conditionalFormatting>
  <conditionalFormatting sqref="P16">
    <cfRule type="colorScale" priority="3281">
      <colorScale>
        <cfvo type="min"/>
        <cfvo type="percentile" val="50"/>
        <cfvo type="max"/>
        <color rgb="FFF8696B"/>
        <color rgb="FFFFEB84"/>
        <color rgb="FF63BE7B"/>
      </colorScale>
    </cfRule>
  </conditionalFormatting>
  <conditionalFormatting sqref="P18">
    <cfRule type="colorScale" priority="3280">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5">
      <colorScale>
        <cfvo type="min"/>
        <cfvo type="percentile" val="50"/>
        <cfvo type="max"/>
        <color rgb="FFF8696B"/>
        <color rgb="FFFFEB84"/>
        <color rgb="FF63BE7B"/>
      </colorScale>
    </cfRule>
  </conditionalFormatting>
  <conditionalFormatting sqref="P11">
    <cfRule type="colorScale" priority="3273">
      <colorScale>
        <cfvo type="min"/>
        <cfvo type="percentile" val="50"/>
        <cfvo type="max"/>
        <color rgb="FFF8696B"/>
        <color rgb="FFFFEB84"/>
        <color rgb="FF63BE7B"/>
      </colorScale>
    </cfRule>
  </conditionalFormatting>
  <conditionalFormatting sqref="P11">
    <cfRule type="colorScale" priority="3272">
      <colorScale>
        <cfvo type="min"/>
        <cfvo type="percentile" val="50"/>
        <cfvo type="max"/>
        <color rgb="FFF8696B"/>
        <color rgb="FFFFEB84"/>
        <color rgb="FF63BE7B"/>
      </colorScale>
    </cfRule>
  </conditionalFormatting>
  <conditionalFormatting sqref="P12">
    <cfRule type="colorScale" priority="3271">
      <colorScale>
        <cfvo type="min"/>
        <cfvo type="percentile" val="50"/>
        <cfvo type="max"/>
        <color rgb="FFF8696B"/>
        <color rgb="FFFFEB84"/>
        <color rgb="FF63BE7B"/>
      </colorScale>
    </cfRule>
  </conditionalFormatting>
  <conditionalFormatting sqref="P13">
    <cfRule type="colorScale" priority="3269">
      <colorScale>
        <cfvo type="min"/>
        <cfvo type="percentile" val="50"/>
        <cfvo type="max"/>
        <color rgb="FFF8696B"/>
        <color rgb="FFFFEB84"/>
        <color rgb="FF63BE7B"/>
      </colorScale>
    </cfRule>
  </conditionalFormatting>
  <conditionalFormatting sqref="P13">
    <cfRule type="colorScale" priority="3268">
      <colorScale>
        <cfvo type="min"/>
        <cfvo type="percentile" val="50"/>
        <cfvo type="max"/>
        <color rgb="FFF8696B"/>
        <color rgb="FFFFEB84"/>
        <color rgb="FF63BE7B"/>
      </colorScale>
    </cfRule>
  </conditionalFormatting>
  <conditionalFormatting sqref="P14">
    <cfRule type="colorScale" priority="3267">
      <colorScale>
        <cfvo type="min"/>
        <cfvo type="percentile" val="50"/>
        <cfvo type="max"/>
        <color rgb="FFF8696B"/>
        <color rgb="FFFFEB84"/>
        <color rgb="FF63BE7B"/>
      </colorScale>
    </cfRule>
  </conditionalFormatting>
  <conditionalFormatting sqref="P15">
    <cfRule type="colorScale" priority="3266">
      <colorScale>
        <cfvo type="min"/>
        <cfvo type="percentile" val="50"/>
        <cfvo type="max"/>
        <color rgb="FFF8696B"/>
        <color rgb="FFFFEB84"/>
        <color rgb="FF63BE7B"/>
      </colorScale>
    </cfRule>
  </conditionalFormatting>
  <conditionalFormatting sqref="P16">
    <cfRule type="colorScale" priority="3265">
      <colorScale>
        <cfvo type="min"/>
        <cfvo type="percentile" val="50"/>
        <cfvo type="max"/>
        <color rgb="FFF8696B"/>
        <color rgb="FFFFEB84"/>
        <color rgb="FF63BE7B"/>
      </colorScale>
    </cfRule>
  </conditionalFormatting>
  <conditionalFormatting sqref="P16">
    <cfRule type="colorScale" priority="3264">
      <colorScale>
        <cfvo type="min"/>
        <cfvo type="percentile" val="50"/>
        <cfvo type="max"/>
        <color rgb="FFF8696B"/>
        <color rgb="FFFFEB84"/>
        <color rgb="FF63BE7B"/>
      </colorScale>
    </cfRule>
  </conditionalFormatting>
  <conditionalFormatting sqref="P16">
    <cfRule type="colorScale" priority="3263">
      <colorScale>
        <cfvo type="min"/>
        <cfvo type="percentile" val="50"/>
        <cfvo type="max"/>
        <color rgb="FFF8696B"/>
        <color rgb="FFFFEB84"/>
        <color rgb="FF63BE7B"/>
      </colorScale>
    </cfRule>
  </conditionalFormatting>
  <conditionalFormatting sqref="P17">
    <cfRule type="colorScale" priority="3261">
      <colorScale>
        <cfvo type="min"/>
        <cfvo type="percentile" val="50"/>
        <cfvo type="max"/>
        <color rgb="FFF8696B"/>
        <color rgb="FFFFEB84"/>
        <color rgb="FF63BE7B"/>
      </colorScale>
    </cfRule>
  </conditionalFormatting>
  <conditionalFormatting sqref="P18">
    <cfRule type="colorScale" priority="3260">
      <colorScale>
        <cfvo type="min"/>
        <cfvo type="percentile" val="50"/>
        <cfvo type="max"/>
        <color rgb="FFF8696B"/>
        <color rgb="FFFFEB84"/>
        <color rgb="FF63BE7B"/>
      </colorScale>
    </cfRule>
  </conditionalFormatting>
  <conditionalFormatting sqref="P18">
    <cfRule type="colorScale" priority="3259">
      <colorScale>
        <cfvo type="min"/>
        <cfvo type="percentile" val="50"/>
        <cfvo type="max"/>
        <color rgb="FFF8696B"/>
        <color rgb="FFFFEB84"/>
        <color rgb="FF63BE7B"/>
      </colorScale>
    </cfRule>
  </conditionalFormatting>
  <conditionalFormatting sqref="P18">
    <cfRule type="colorScale" priority="3258">
      <colorScale>
        <cfvo type="min"/>
        <cfvo type="percentile" val="50"/>
        <cfvo type="max"/>
        <color rgb="FFF8696B"/>
        <color rgb="FFFFEB84"/>
        <color rgb="FF63BE7B"/>
      </colorScale>
    </cfRule>
  </conditionalFormatting>
  <conditionalFormatting sqref="P19">
    <cfRule type="colorScale" priority="3257">
      <colorScale>
        <cfvo type="min"/>
        <cfvo type="percentile" val="50"/>
        <cfvo type="max"/>
        <color rgb="FFF8696B"/>
        <color rgb="FFFFEB84"/>
        <color rgb="FF63BE7B"/>
      </colorScale>
    </cfRule>
  </conditionalFormatting>
  <conditionalFormatting sqref="P20">
    <cfRule type="colorScale" priority="3256">
      <colorScale>
        <cfvo type="min"/>
        <cfvo type="percentile" val="50"/>
        <cfvo type="max"/>
        <color rgb="FFF8696B"/>
        <color rgb="FFFFEB84"/>
        <color rgb="FF63BE7B"/>
      </colorScale>
    </cfRule>
  </conditionalFormatting>
  <conditionalFormatting sqref="P21">
    <cfRule type="colorScale" priority="3252">
      <colorScale>
        <cfvo type="min"/>
        <cfvo type="percentile" val="50"/>
        <cfvo type="max"/>
        <color rgb="FFF8696B"/>
        <color rgb="FFFFEB84"/>
        <color rgb="FF63BE7B"/>
      </colorScale>
    </cfRule>
  </conditionalFormatting>
  <conditionalFormatting sqref="P9">
    <cfRule type="colorScale" priority="3251">
      <colorScale>
        <cfvo type="min"/>
        <cfvo type="percentile" val="50"/>
        <cfvo type="max"/>
        <color rgb="FFF8696B"/>
        <color rgb="FFFFEB84"/>
        <color rgb="FF63BE7B"/>
      </colorScale>
    </cfRule>
  </conditionalFormatting>
  <conditionalFormatting sqref="P12">
    <cfRule type="colorScale" priority="3250">
      <colorScale>
        <cfvo type="min"/>
        <cfvo type="percentile" val="50"/>
        <cfvo type="max"/>
        <color rgb="FFF8696B"/>
        <color rgb="FFFFEB84"/>
        <color rgb="FF63BE7B"/>
      </colorScale>
    </cfRule>
  </conditionalFormatting>
  <conditionalFormatting sqref="P11">
    <cfRule type="colorScale" priority="3248">
      <colorScale>
        <cfvo type="min"/>
        <cfvo type="percentile" val="50"/>
        <cfvo type="max"/>
        <color rgb="FFF8696B"/>
        <color rgb="FFFFEB84"/>
        <color rgb="FF63BE7B"/>
      </colorScale>
    </cfRule>
  </conditionalFormatting>
  <conditionalFormatting sqref="P12">
    <cfRule type="colorScale" priority="3247">
      <colorScale>
        <cfvo type="min"/>
        <cfvo type="percentile" val="50"/>
        <cfvo type="max"/>
        <color rgb="FFF8696B"/>
        <color rgb="FFFFEB84"/>
        <color rgb="FF63BE7B"/>
      </colorScale>
    </cfRule>
  </conditionalFormatting>
  <conditionalFormatting sqref="P15">
    <cfRule type="colorScale" priority="3245">
      <colorScale>
        <cfvo type="min"/>
        <cfvo type="percentile" val="50"/>
        <cfvo type="max"/>
        <color rgb="FFF8696B"/>
        <color rgb="FFFFEB84"/>
        <color rgb="FF63BE7B"/>
      </colorScale>
    </cfRule>
  </conditionalFormatting>
  <conditionalFormatting sqref="P13">
    <cfRule type="colorScale" priority="3244">
      <colorScale>
        <cfvo type="min"/>
        <cfvo type="percentile" val="50"/>
        <cfvo type="max"/>
        <color rgb="FFF8696B"/>
        <color rgb="FFFFEB84"/>
        <color rgb="FF63BE7B"/>
      </colorScale>
    </cfRule>
  </conditionalFormatting>
  <conditionalFormatting sqref="P14">
    <cfRule type="colorScale" priority="3243">
      <colorScale>
        <cfvo type="min"/>
        <cfvo type="percentile" val="50"/>
        <cfvo type="max"/>
        <color rgb="FFF8696B"/>
        <color rgb="FFFFEB84"/>
        <color rgb="FF63BE7B"/>
      </colorScale>
    </cfRule>
  </conditionalFormatting>
  <conditionalFormatting sqref="P15">
    <cfRule type="colorScale" priority="3242">
      <colorScale>
        <cfvo type="min"/>
        <cfvo type="percentile" val="50"/>
        <cfvo type="max"/>
        <color rgb="FFF8696B"/>
        <color rgb="FFFFEB84"/>
        <color rgb="FF63BE7B"/>
      </colorScale>
    </cfRule>
  </conditionalFormatting>
  <conditionalFormatting sqref="P16">
    <cfRule type="colorScale" priority="3240">
      <colorScale>
        <cfvo type="min"/>
        <cfvo type="percentile" val="50"/>
        <cfvo type="max"/>
        <color rgb="FFF8696B"/>
        <color rgb="FFFFEB84"/>
        <color rgb="FF63BE7B"/>
      </colorScale>
    </cfRule>
  </conditionalFormatting>
  <conditionalFormatting sqref="P17">
    <cfRule type="colorScale" priority="3237">
      <colorScale>
        <cfvo type="min"/>
        <cfvo type="percentile" val="50"/>
        <cfvo type="max"/>
        <color rgb="FFF8696B"/>
        <color rgb="FFFFEB84"/>
        <color rgb="FF63BE7B"/>
      </colorScale>
    </cfRule>
  </conditionalFormatting>
  <conditionalFormatting sqref="P18">
    <cfRule type="colorScale" priority="3236">
      <colorScale>
        <cfvo type="min"/>
        <cfvo type="percentile" val="50"/>
        <cfvo type="max"/>
        <color rgb="FFF8696B"/>
        <color rgb="FFFFEB84"/>
        <color rgb="FF63BE7B"/>
      </colorScale>
    </cfRule>
  </conditionalFormatting>
  <conditionalFormatting sqref="P16">
    <cfRule type="colorScale" priority="3235">
      <colorScale>
        <cfvo type="min"/>
        <cfvo type="percentile" val="50"/>
        <cfvo type="max"/>
        <color rgb="FFF8696B"/>
        <color rgb="FFFFEB84"/>
        <color rgb="FF63BE7B"/>
      </colorScale>
    </cfRule>
  </conditionalFormatting>
  <conditionalFormatting sqref="P18">
    <cfRule type="colorScale" priority="3234">
      <colorScale>
        <cfvo type="min"/>
        <cfvo type="percentile" val="50"/>
        <cfvo type="max"/>
        <color rgb="FFF8696B"/>
        <color rgb="FFFFEB84"/>
        <color rgb="FF63BE7B"/>
      </colorScale>
    </cfRule>
  </conditionalFormatting>
  <conditionalFormatting sqref="P17">
    <cfRule type="colorScale" priority="3232">
      <colorScale>
        <cfvo type="min"/>
        <cfvo type="percentile" val="50"/>
        <cfvo type="max"/>
        <color rgb="FFF8696B"/>
        <color rgb="FFFFEB84"/>
        <color rgb="FF63BE7B"/>
      </colorScale>
    </cfRule>
  </conditionalFormatting>
  <conditionalFormatting sqref="P18">
    <cfRule type="colorScale" priority="3231">
      <colorScale>
        <cfvo type="min"/>
        <cfvo type="percentile" val="50"/>
        <cfvo type="max"/>
        <color rgb="FFF8696B"/>
        <color rgb="FFFFEB84"/>
        <color rgb="FF63BE7B"/>
      </colorScale>
    </cfRule>
  </conditionalFormatting>
  <conditionalFormatting sqref="P20">
    <cfRule type="colorScale" priority="3230">
      <colorScale>
        <cfvo type="min"/>
        <cfvo type="percentile" val="50"/>
        <cfvo type="max"/>
        <color rgb="FFF8696B"/>
        <color rgb="FFFFEB84"/>
        <color rgb="FF63BE7B"/>
      </colorScale>
    </cfRule>
  </conditionalFormatting>
  <conditionalFormatting sqref="P19">
    <cfRule type="colorScale" priority="3229">
      <colorScale>
        <cfvo type="min"/>
        <cfvo type="percentile" val="50"/>
        <cfvo type="max"/>
        <color rgb="FFF8696B"/>
        <color rgb="FFFFEB84"/>
        <color rgb="FF63BE7B"/>
      </colorScale>
    </cfRule>
  </conditionalFormatting>
  <conditionalFormatting sqref="P20">
    <cfRule type="colorScale" priority="3228">
      <colorScale>
        <cfvo type="min"/>
        <cfvo type="percentile" val="50"/>
        <cfvo type="max"/>
        <color rgb="FFF8696B"/>
        <color rgb="FFFFEB84"/>
        <color rgb="FF63BE7B"/>
      </colorScale>
    </cfRule>
  </conditionalFormatting>
  <conditionalFormatting sqref="P20">
    <cfRule type="colorScale" priority="3227">
      <colorScale>
        <cfvo type="min"/>
        <cfvo type="percentile" val="50"/>
        <cfvo type="max"/>
        <color rgb="FFF8696B"/>
        <color rgb="FFFFEB84"/>
        <color rgb="FF63BE7B"/>
      </colorScale>
    </cfRule>
  </conditionalFormatting>
  <conditionalFormatting sqref="P21">
    <cfRule type="colorScale" priority="3225">
      <colorScale>
        <cfvo type="min"/>
        <cfvo type="percentile" val="50"/>
        <cfvo type="max"/>
        <color rgb="FFF8696B"/>
        <color rgb="FFFFEB84"/>
        <color rgb="FF63BE7B"/>
      </colorScale>
    </cfRule>
  </conditionalFormatting>
  <conditionalFormatting sqref="P19">
    <cfRule type="colorScale" priority="3224">
      <colorScale>
        <cfvo type="min"/>
        <cfvo type="percentile" val="50"/>
        <cfvo type="max"/>
        <color rgb="FFF8696B"/>
        <color rgb="FFFFEB84"/>
        <color rgb="FF63BE7B"/>
      </colorScale>
    </cfRule>
  </conditionalFormatting>
  <conditionalFormatting sqref="P21">
    <cfRule type="colorScale" priority="3223">
      <colorScale>
        <cfvo type="min"/>
        <cfvo type="percentile" val="50"/>
        <cfvo type="max"/>
        <color rgb="FFF8696B"/>
        <color rgb="FFFFEB84"/>
        <color rgb="FF63BE7B"/>
      </colorScale>
    </cfRule>
  </conditionalFormatting>
  <conditionalFormatting sqref="P20">
    <cfRule type="colorScale" priority="3222">
      <colorScale>
        <cfvo type="min"/>
        <cfvo type="percentile" val="50"/>
        <cfvo type="max"/>
        <color rgb="FFF8696B"/>
        <color rgb="FFFFEB84"/>
        <color rgb="FF63BE7B"/>
      </colorScale>
    </cfRule>
  </conditionalFormatting>
  <conditionalFormatting sqref="P21">
    <cfRule type="colorScale" priority="3220">
      <colorScale>
        <cfvo type="min"/>
        <cfvo type="percentile" val="50"/>
        <cfvo type="max"/>
        <color rgb="FFF8696B"/>
        <color rgb="FFFFEB84"/>
        <color rgb="FF63BE7B"/>
      </colorScale>
    </cfRule>
  </conditionalFormatting>
  <conditionalFormatting sqref="P11">
    <cfRule type="colorScale" priority="3216">
      <colorScale>
        <cfvo type="min"/>
        <cfvo type="percentile" val="50"/>
        <cfvo type="max"/>
        <color rgb="FFF8696B"/>
        <color rgb="FFFFEB84"/>
        <color rgb="FF63BE7B"/>
      </colorScale>
    </cfRule>
  </conditionalFormatting>
  <conditionalFormatting sqref="P12">
    <cfRule type="colorScale" priority="3215">
      <colorScale>
        <cfvo type="min"/>
        <cfvo type="percentile" val="50"/>
        <cfvo type="max"/>
        <color rgb="FFF8696B"/>
        <color rgb="FFFFEB84"/>
        <color rgb="FF63BE7B"/>
      </colorScale>
    </cfRule>
  </conditionalFormatting>
  <conditionalFormatting sqref="P13">
    <cfRule type="colorScale" priority="3213">
      <colorScale>
        <cfvo type="min"/>
        <cfvo type="percentile" val="50"/>
        <cfvo type="max"/>
        <color rgb="FFF8696B"/>
        <color rgb="FFFFEB84"/>
        <color rgb="FF63BE7B"/>
      </colorScale>
    </cfRule>
  </conditionalFormatting>
  <conditionalFormatting sqref="P13">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9">
    <cfRule type="colorScale" priority="3210">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4">
      <colorScale>
        <cfvo type="min"/>
        <cfvo type="percentile" val="50"/>
        <cfvo type="max"/>
        <color rgb="FFF8696B"/>
        <color rgb="FFFFEB84"/>
        <color rgb="FF63BE7B"/>
      </colorScale>
    </cfRule>
  </conditionalFormatting>
  <conditionalFormatting sqref="P9">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7">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1">
      <colorScale>
        <cfvo type="min"/>
        <cfvo type="percentile" val="50"/>
        <cfvo type="max"/>
        <color rgb="FFF8696B"/>
        <color rgb="FFFFEB84"/>
        <color rgb="FF63BE7B"/>
      </colorScale>
    </cfRule>
  </conditionalFormatting>
  <conditionalFormatting sqref="P9">
    <cfRule type="colorScale" priority="3190">
      <colorScale>
        <cfvo type="min"/>
        <cfvo type="percentile" val="50"/>
        <cfvo type="max"/>
        <color rgb="FFF8696B"/>
        <color rgb="FFFFEB84"/>
        <color rgb="FF63BE7B"/>
      </colorScale>
    </cfRule>
  </conditionalFormatting>
  <conditionalFormatting sqref="P14">
    <cfRule type="colorScale" priority="3189">
      <colorScale>
        <cfvo type="min"/>
        <cfvo type="percentile" val="50"/>
        <cfvo type="max"/>
        <color rgb="FFF8696B"/>
        <color rgb="FFFFEB84"/>
        <color rgb="FF63BE7B"/>
      </colorScale>
    </cfRule>
  </conditionalFormatting>
  <conditionalFormatting sqref="P15">
    <cfRule type="colorScale" priority="3187">
      <colorScale>
        <cfvo type="min"/>
        <cfvo type="percentile" val="50"/>
        <cfvo type="max"/>
        <color rgb="FFF8696B"/>
        <color rgb="FFFFEB84"/>
        <color rgb="FF63BE7B"/>
      </colorScale>
    </cfRule>
  </conditionalFormatting>
  <conditionalFormatting sqref="P16">
    <cfRule type="colorScale" priority="3186">
      <colorScale>
        <cfvo type="min"/>
        <cfvo type="percentile" val="50"/>
        <cfvo type="max"/>
        <color rgb="FFF8696B"/>
        <color rgb="FFFFEB84"/>
        <color rgb="FF63BE7B"/>
      </colorScale>
    </cfRule>
  </conditionalFormatting>
  <conditionalFormatting sqref="P17">
    <cfRule type="colorScale" priority="3184">
      <colorScale>
        <cfvo type="min"/>
        <cfvo type="percentile" val="50"/>
        <cfvo type="max"/>
        <color rgb="FFF8696B"/>
        <color rgb="FFFFEB84"/>
        <color rgb="FF63BE7B"/>
      </colorScale>
    </cfRule>
  </conditionalFormatting>
  <conditionalFormatting sqref="P17">
    <cfRule type="colorScale" priority="3183">
      <colorScale>
        <cfvo type="min"/>
        <cfvo type="percentile" val="50"/>
        <cfvo type="max"/>
        <color rgb="FFF8696B"/>
        <color rgb="FFFFEB84"/>
        <color rgb="FF63BE7B"/>
      </colorScale>
    </cfRule>
  </conditionalFormatting>
  <conditionalFormatting sqref="P15">
    <cfRule type="colorScale" priority="3182">
      <colorScale>
        <cfvo type="min"/>
        <cfvo type="percentile" val="50"/>
        <cfvo type="max"/>
        <color rgb="FFF8696B"/>
        <color rgb="FFFFEB84"/>
        <color rgb="FF63BE7B"/>
      </colorScale>
    </cfRule>
  </conditionalFormatting>
  <conditionalFormatting sqref="P17">
    <cfRule type="colorScale" priority="3181">
      <colorScale>
        <cfvo type="min"/>
        <cfvo type="percentile" val="50"/>
        <cfvo type="max"/>
        <color rgb="FFF8696B"/>
        <color rgb="FFFFEB84"/>
        <color rgb="FF63BE7B"/>
      </colorScale>
    </cfRule>
  </conditionalFormatting>
  <conditionalFormatting sqref="P15">
    <cfRule type="colorScale" priority="3179">
      <colorScale>
        <cfvo type="min"/>
        <cfvo type="percentile" val="50"/>
        <cfvo type="max"/>
        <color rgb="FFF8696B"/>
        <color rgb="FFFFEB84"/>
        <color rgb="FF63BE7B"/>
      </colorScale>
    </cfRule>
  </conditionalFormatting>
  <conditionalFormatting sqref="P15">
    <cfRule type="colorScale" priority="3178">
      <colorScale>
        <cfvo type="min"/>
        <cfvo type="percentile" val="50"/>
        <cfvo type="max"/>
        <color rgb="FFF8696B"/>
        <color rgb="FFFFEB84"/>
        <color rgb="FF63BE7B"/>
      </colorScale>
    </cfRule>
  </conditionalFormatting>
  <conditionalFormatting sqref="P16">
    <cfRule type="colorScale" priority="3177">
      <colorScale>
        <cfvo type="min"/>
        <cfvo type="percentile" val="50"/>
        <cfvo type="max"/>
        <color rgb="FFF8696B"/>
        <color rgb="FFFFEB84"/>
        <color rgb="FF63BE7B"/>
      </colorScale>
    </cfRule>
  </conditionalFormatting>
  <conditionalFormatting sqref="P17">
    <cfRule type="colorScale" priority="3175">
      <colorScale>
        <cfvo type="min"/>
        <cfvo type="percentile" val="50"/>
        <cfvo type="max"/>
        <color rgb="FFF8696B"/>
        <color rgb="FFFFEB84"/>
        <color rgb="FF63BE7B"/>
      </colorScale>
    </cfRule>
  </conditionalFormatting>
  <conditionalFormatting sqref="P17">
    <cfRule type="colorScale" priority="3174">
      <colorScale>
        <cfvo type="min"/>
        <cfvo type="percentile" val="50"/>
        <cfvo type="max"/>
        <color rgb="FFF8696B"/>
        <color rgb="FFFFEB84"/>
        <color rgb="FF63BE7B"/>
      </colorScale>
    </cfRule>
  </conditionalFormatting>
  <conditionalFormatting sqref="P16">
    <cfRule type="colorScale" priority="3173">
      <colorScale>
        <cfvo type="min"/>
        <cfvo type="percentile" val="50"/>
        <cfvo type="max"/>
        <color rgb="FFF8696B"/>
        <color rgb="FFFFEB84"/>
        <color rgb="FF63BE7B"/>
      </colorScale>
    </cfRule>
  </conditionalFormatting>
  <conditionalFormatting sqref="P15">
    <cfRule type="colorScale" priority="3171">
      <colorScale>
        <cfvo type="min"/>
        <cfvo type="percentile" val="50"/>
        <cfvo type="max"/>
        <color rgb="FFF8696B"/>
        <color rgb="FFFFEB84"/>
        <color rgb="FF63BE7B"/>
      </colorScale>
    </cfRule>
  </conditionalFormatting>
  <conditionalFormatting sqref="P16">
    <cfRule type="colorScale" priority="3170">
      <colorScale>
        <cfvo type="min"/>
        <cfvo type="percentile" val="50"/>
        <cfvo type="max"/>
        <color rgb="FFF8696B"/>
        <color rgb="FFFFEB84"/>
        <color rgb="FF63BE7B"/>
      </colorScale>
    </cfRule>
  </conditionalFormatting>
  <conditionalFormatting sqref="P17">
    <cfRule type="colorScale" priority="3168">
      <colorScale>
        <cfvo type="min"/>
        <cfvo type="percentile" val="50"/>
        <cfvo type="max"/>
        <color rgb="FFF8696B"/>
        <color rgb="FFFFEB84"/>
        <color rgb="FF63BE7B"/>
      </colorScale>
    </cfRule>
  </conditionalFormatting>
  <conditionalFormatting sqref="P15">
    <cfRule type="colorScale" priority="3165">
      <colorScale>
        <cfvo type="min"/>
        <cfvo type="percentile" val="50"/>
        <cfvo type="max"/>
        <color rgb="FFF8696B"/>
        <color rgb="FFFFEB84"/>
        <color rgb="FF63BE7B"/>
      </colorScale>
    </cfRule>
  </conditionalFormatting>
  <conditionalFormatting sqref="P16">
    <cfRule type="colorScale" priority="3164">
      <colorScale>
        <cfvo type="min"/>
        <cfvo type="percentile" val="50"/>
        <cfvo type="max"/>
        <color rgb="FFF8696B"/>
        <color rgb="FFFFEB84"/>
        <color rgb="FF63BE7B"/>
      </colorScale>
    </cfRule>
  </conditionalFormatting>
  <conditionalFormatting sqref="P17">
    <cfRule type="colorScale" priority="3162">
      <colorScale>
        <cfvo type="min"/>
        <cfvo type="percentile" val="50"/>
        <cfvo type="max"/>
        <color rgb="FFF8696B"/>
        <color rgb="FFFFEB84"/>
        <color rgb="FF63BE7B"/>
      </colorScale>
    </cfRule>
  </conditionalFormatting>
  <conditionalFormatting sqref="P17">
    <cfRule type="colorScale" priority="3161">
      <colorScale>
        <cfvo type="min"/>
        <cfvo type="percentile" val="50"/>
        <cfvo type="max"/>
        <color rgb="FFF8696B"/>
        <color rgb="FFFFEB84"/>
        <color rgb="FF63BE7B"/>
      </colorScale>
    </cfRule>
  </conditionalFormatting>
  <conditionalFormatting sqref="P20">
    <cfRule type="colorScale" priority="3160">
      <colorScale>
        <cfvo type="min"/>
        <cfvo type="percentile" val="50"/>
        <cfvo type="max"/>
        <color rgb="FFF8696B"/>
        <color rgb="FFFFEB84"/>
        <color rgb="FF63BE7B"/>
      </colorScale>
    </cfRule>
  </conditionalFormatting>
  <conditionalFormatting sqref="P18">
    <cfRule type="colorScale" priority="3159">
      <colorScale>
        <cfvo type="min"/>
        <cfvo type="percentile" val="50"/>
        <cfvo type="max"/>
        <color rgb="FFF8696B"/>
        <color rgb="FFFFEB84"/>
        <color rgb="FF63BE7B"/>
      </colorScale>
    </cfRule>
  </conditionalFormatting>
  <conditionalFormatting sqref="P19">
    <cfRule type="colorScale" priority="3158">
      <colorScale>
        <cfvo type="min"/>
        <cfvo type="percentile" val="50"/>
        <cfvo type="max"/>
        <color rgb="FFF8696B"/>
        <color rgb="FFFFEB84"/>
        <color rgb="FF63BE7B"/>
      </colorScale>
    </cfRule>
  </conditionalFormatting>
  <conditionalFormatting sqref="P20">
    <cfRule type="colorScale" priority="3157">
      <colorScale>
        <cfvo type="min"/>
        <cfvo type="percentile" val="50"/>
        <cfvo type="max"/>
        <color rgb="FFF8696B"/>
        <color rgb="FFFFEB84"/>
        <color rgb="FF63BE7B"/>
      </colorScale>
    </cfRule>
  </conditionalFormatting>
  <conditionalFormatting sqref="P20">
    <cfRule type="colorScale" priority="3156">
      <colorScale>
        <cfvo type="min"/>
        <cfvo type="percentile" val="50"/>
        <cfvo type="max"/>
        <color rgb="FFF8696B"/>
        <color rgb="FFFFEB84"/>
        <color rgb="FF63BE7B"/>
      </colorScale>
    </cfRule>
  </conditionalFormatting>
  <conditionalFormatting sqref="P20">
    <cfRule type="colorScale" priority="3155">
      <colorScale>
        <cfvo type="min"/>
        <cfvo type="percentile" val="50"/>
        <cfvo type="max"/>
        <color rgb="FFF8696B"/>
        <color rgb="FFFFEB84"/>
        <color rgb="FF63BE7B"/>
      </colorScale>
    </cfRule>
  </conditionalFormatting>
  <conditionalFormatting sqref="P21">
    <cfRule type="colorScale" priority="3153">
      <colorScale>
        <cfvo type="min"/>
        <cfvo type="percentile" val="50"/>
        <cfvo type="max"/>
        <color rgb="FFF8696B"/>
        <color rgb="FFFFEB84"/>
        <color rgb="FF63BE7B"/>
      </colorScale>
    </cfRule>
  </conditionalFormatting>
  <conditionalFormatting sqref="P19">
    <cfRule type="colorScale" priority="3152">
      <colorScale>
        <cfvo type="min"/>
        <cfvo type="percentile" val="50"/>
        <cfvo type="max"/>
        <color rgb="FFF8696B"/>
        <color rgb="FFFFEB84"/>
        <color rgb="FF63BE7B"/>
      </colorScale>
    </cfRule>
  </conditionalFormatting>
  <conditionalFormatting sqref="P18">
    <cfRule type="colorScale" priority="3151">
      <colorScale>
        <cfvo type="min"/>
        <cfvo type="percentile" val="50"/>
        <cfvo type="max"/>
        <color rgb="FFF8696B"/>
        <color rgb="FFFFEB84"/>
        <color rgb="FF63BE7B"/>
      </colorScale>
    </cfRule>
  </conditionalFormatting>
  <conditionalFormatting sqref="P19">
    <cfRule type="colorScale" priority="3150">
      <colorScale>
        <cfvo type="min"/>
        <cfvo type="percentile" val="50"/>
        <cfvo type="max"/>
        <color rgb="FFF8696B"/>
        <color rgb="FFFFEB84"/>
        <color rgb="FF63BE7B"/>
      </colorScale>
    </cfRule>
  </conditionalFormatting>
  <conditionalFormatting sqref="P20">
    <cfRule type="colorScale" priority="3148">
      <colorScale>
        <cfvo type="min"/>
        <cfvo type="percentile" val="50"/>
        <cfvo type="max"/>
        <color rgb="FFF8696B"/>
        <color rgb="FFFFEB84"/>
        <color rgb="FF63BE7B"/>
      </colorScale>
    </cfRule>
  </conditionalFormatting>
  <conditionalFormatting sqref="P21">
    <cfRule type="colorScale" priority="3145">
      <colorScale>
        <cfvo type="min"/>
        <cfvo type="percentile" val="50"/>
        <cfvo type="max"/>
        <color rgb="FFF8696B"/>
        <color rgb="FFFFEB84"/>
        <color rgb="FF63BE7B"/>
      </colorScale>
    </cfRule>
  </conditionalFormatting>
  <conditionalFormatting sqref="P20">
    <cfRule type="colorScale" priority="3144">
      <colorScale>
        <cfvo type="min"/>
        <cfvo type="percentile" val="50"/>
        <cfvo type="max"/>
        <color rgb="FFF8696B"/>
        <color rgb="FFFFEB84"/>
        <color rgb="FF63BE7B"/>
      </colorScale>
    </cfRule>
  </conditionalFormatting>
  <conditionalFormatting sqref="P21">
    <cfRule type="colorScale" priority="3142">
      <colorScale>
        <cfvo type="min"/>
        <cfvo type="percentile" val="50"/>
        <cfvo type="max"/>
        <color rgb="FFF8696B"/>
        <color rgb="FFFFEB84"/>
        <color rgb="FF63BE7B"/>
      </colorScale>
    </cfRule>
  </conditionalFormatting>
  <conditionalFormatting sqref="P18">
    <cfRule type="colorScale" priority="3141">
      <colorScale>
        <cfvo type="min"/>
        <cfvo type="percentile" val="50"/>
        <cfvo type="max"/>
        <color rgb="FFF8696B"/>
        <color rgb="FFFFEB84"/>
        <color rgb="FF63BE7B"/>
      </colorScale>
    </cfRule>
  </conditionalFormatting>
  <conditionalFormatting sqref="P19">
    <cfRule type="colorScale" priority="3139">
      <colorScale>
        <cfvo type="min"/>
        <cfvo type="percentile" val="50"/>
        <cfvo type="max"/>
        <color rgb="FFF8696B"/>
        <color rgb="FFFFEB84"/>
        <color rgb="FF63BE7B"/>
      </colorScale>
    </cfRule>
  </conditionalFormatting>
  <conditionalFormatting sqref="P20">
    <cfRule type="colorScale" priority="3138">
      <colorScale>
        <cfvo type="min"/>
        <cfvo type="percentile" val="50"/>
        <cfvo type="max"/>
        <color rgb="FFF8696B"/>
        <color rgb="FFFFEB84"/>
        <color rgb="FF63BE7B"/>
      </colorScale>
    </cfRule>
  </conditionalFormatting>
  <conditionalFormatting sqref="P21">
    <cfRule type="colorScale" priority="3136">
      <colorScale>
        <cfvo type="min"/>
        <cfvo type="percentile" val="50"/>
        <cfvo type="max"/>
        <color rgb="FFF8696B"/>
        <color rgb="FFFFEB84"/>
        <color rgb="FF63BE7B"/>
      </colorScale>
    </cfRule>
  </conditionalFormatting>
  <conditionalFormatting sqref="P21">
    <cfRule type="colorScale" priority="3135">
      <colorScale>
        <cfvo type="min"/>
        <cfvo type="percentile" val="50"/>
        <cfvo type="max"/>
        <color rgb="FFF8696B"/>
        <color rgb="FFFFEB84"/>
        <color rgb="FF63BE7B"/>
      </colorScale>
    </cfRule>
  </conditionalFormatting>
  <conditionalFormatting sqref="P19">
    <cfRule type="colorScale" priority="3134">
      <colorScale>
        <cfvo type="min"/>
        <cfvo type="percentile" val="50"/>
        <cfvo type="max"/>
        <color rgb="FFF8696B"/>
        <color rgb="FFFFEB84"/>
        <color rgb="FF63BE7B"/>
      </colorScale>
    </cfRule>
  </conditionalFormatting>
  <conditionalFormatting sqref="P21">
    <cfRule type="colorScale" priority="3133">
      <colorScale>
        <cfvo type="min"/>
        <cfvo type="percentile" val="50"/>
        <cfvo type="max"/>
        <color rgb="FFF8696B"/>
        <color rgb="FFFFEB84"/>
        <color rgb="FF63BE7B"/>
      </colorScale>
    </cfRule>
  </conditionalFormatting>
  <conditionalFormatting sqref="P19">
    <cfRule type="colorScale" priority="3131">
      <colorScale>
        <cfvo type="min"/>
        <cfvo type="percentile" val="50"/>
        <cfvo type="max"/>
        <color rgb="FFF8696B"/>
        <color rgb="FFFFEB84"/>
        <color rgb="FF63BE7B"/>
      </colorScale>
    </cfRule>
  </conditionalFormatting>
  <conditionalFormatting sqref="P19">
    <cfRule type="colorScale" priority="3130">
      <colorScale>
        <cfvo type="min"/>
        <cfvo type="percentile" val="50"/>
        <cfvo type="max"/>
        <color rgb="FFF8696B"/>
        <color rgb="FFFFEB84"/>
        <color rgb="FF63BE7B"/>
      </colorScale>
    </cfRule>
  </conditionalFormatting>
  <conditionalFormatting sqref="P20">
    <cfRule type="colorScale" priority="3129">
      <colorScale>
        <cfvo type="min"/>
        <cfvo type="percentile" val="50"/>
        <cfvo type="max"/>
        <color rgb="FFF8696B"/>
        <color rgb="FFFFEB84"/>
        <color rgb="FF63BE7B"/>
      </colorScale>
    </cfRule>
  </conditionalFormatting>
  <conditionalFormatting sqref="P21">
    <cfRule type="colorScale" priority="3127">
      <colorScale>
        <cfvo type="min"/>
        <cfvo type="percentile" val="50"/>
        <cfvo type="max"/>
        <color rgb="FFF8696B"/>
        <color rgb="FFFFEB84"/>
        <color rgb="FF63BE7B"/>
      </colorScale>
    </cfRule>
  </conditionalFormatting>
  <conditionalFormatting sqref="P21">
    <cfRule type="colorScale" priority="3126">
      <colorScale>
        <cfvo type="min"/>
        <cfvo type="percentile" val="50"/>
        <cfvo type="max"/>
        <color rgb="FFF8696B"/>
        <color rgb="FFFFEB84"/>
        <color rgb="FF63BE7B"/>
      </colorScale>
    </cfRule>
  </conditionalFormatting>
  <conditionalFormatting sqref="P20">
    <cfRule type="colorScale" priority="3125">
      <colorScale>
        <cfvo type="min"/>
        <cfvo type="percentile" val="50"/>
        <cfvo type="max"/>
        <color rgb="FFF8696B"/>
        <color rgb="FFFFEB84"/>
        <color rgb="FF63BE7B"/>
      </colorScale>
    </cfRule>
  </conditionalFormatting>
  <conditionalFormatting sqref="P19">
    <cfRule type="colorScale" priority="3123">
      <colorScale>
        <cfvo type="min"/>
        <cfvo type="percentile" val="50"/>
        <cfvo type="max"/>
        <color rgb="FFF8696B"/>
        <color rgb="FFFFEB84"/>
        <color rgb="FF63BE7B"/>
      </colorScale>
    </cfRule>
  </conditionalFormatting>
  <conditionalFormatting sqref="P20">
    <cfRule type="colorScale" priority="3122">
      <colorScale>
        <cfvo type="min"/>
        <cfvo type="percentile" val="50"/>
        <cfvo type="max"/>
        <color rgb="FFF8696B"/>
        <color rgb="FFFFEB84"/>
        <color rgb="FF63BE7B"/>
      </colorScale>
    </cfRule>
  </conditionalFormatting>
  <conditionalFormatting sqref="P21">
    <cfRule type="colorScale" priority="3120">
      <colorScale>
        <cfvo type="min"/>
        <cfvo type="percentile" val="50"/>
        <cfvo type="max"/>
        <color rgb="FFF8696B"/>
        <color rgb="FFFFEB84"/>
        <color rgb="FF63BE7B"/>
      </colorScale>
    </cfRule>
  </conditionalFormatting>
  <conditionalFormatting sqref="P19">
    <cfRule type="colorScale" priority="3117">
      <colorScale>
        <cfvo type="min"/>
        <cfvo type="percentile" val="50"/>
        <cfvo type="max"/>
        <color rgb="FFF8696B"/>
        <color rgb="FFFFEB84"/>
        <color rgb="FF63BE7B"/>
      </colorScale>
    </cfRule>
  </conditionalFormatting>
  <conditionalFormatting sqref="P20">
    <cfRule type="colorScale" priority="3116">
      <colorScale>
        <cfvo type="min"/>
        <cfvo type="percentile" val="50"/>
        <cfvo type="max"/>
        <color rgb="FFF8696B"/>
        <color rgb="FFFFEB84"/>
        <color rgb="FF63BE7B"/>
      </colorScale>
    </cfRule>
  </conditionalFormatting>
  <conditionalFormatting sqref="P21">
    <cfRule type="colorScale" priority="3114">
      <colorScale>
        <cfvo type="min"/>
        <cfvo type="percentile" val="50"/>
        <cfvo type="max"/>
        <color rgb="FFF8696B"/>
        <color rgb="FFFFEB84"/>
        <color rgb="FF63BE7B"/>
      </colorScale>
    </cfRule>
  </conditionalFormatting>
  <conditionalFormatting sqref="P21">
    <cfRule type="colorScale" priority="3113">
      <colorScale>
        <cfvo type="min"/>
        <cfvo type="percentile" val="50"/>
        <cfvo type="max"/>
        <color rgb="FFF8696B"/>
        <color rgb="FFFFEB84"/>
        <color rgb="FF63BE7B"/>
      </colorScale>
    </cfRule>
  </conditionalFormatting>
  <conditionalFormatting sqref="P22">
    <cfRule type="colorScale" priority="3112">
      <colorScale>
        <cfvo type="min"/>
        <cfvo type="percentile" val="50"/>
        <cfvo type="max"/>
        <color rgb="FFF8696B"/>
        <color rgb="FFFFEB84"/>
        <color rgb="FF63BE7B"/>
      </colorScale>
    </cfRule>
  </conditionalFormatting>
  <conditionalFormatting sqref="P27">
    <cfRule type="colorScale" priority="3110">
      <colorScale>
        <cfvo type="min"/>
        <cfvo type="percentile" val="50"/>
        <cfvo type="max"/>
        <color rgb="FFF8696B"/>
        <color rgb="FFFFEB84"/>
        <color rgb="FF63BE7B"/>
      </colorScale>
    </cfRule>
  </conditionalFormatting>
  <conditionalFormatting sqref="P29">
    <cfRule type="colorScale" priority="3109">
      <colorScale>
        <cfvo type="min"/>
        <cfvo type="percentile" val="50"/>
        <cfvo type="max"/>
        <color rgb="FFF8696B"/>
        <color rgb="FFFFEB84"/>
        <color rgb="FF63BE7B"/>
      </colorScale>
    </cfRule>
  </conditionalFormatting>
  <conditionalFormatting sqref="P32">
    <cfRule type="colorScale" priority="3108">
      <colorScale>
        <cfvo type="min"/>
        <cfvo type="percentile" val="50"/>
        <cfvo type="max"/>
        <color rgb="FFF8696B"/>
        <color rgb="FFFFEB84"/>
        <color rgb="FF63BE7B"/>
      </colorScale>
    </cfRule>
  </conditionalFormatting>
  <conditionalFormatting sqref="P34">
    <cfRule type="colorScale" priority="3107">
      <colorScale>
        <cfvo type="min"/>
        <cfvo type="percentile" val="50"/>
        <cfvo type="max"/>
        <color rgb="FFF8696B"/>
        <color rgb="FFFFEB84"/>
        <color rgb="FF63BE7B"/>
      </colorScale>
    </cfRule>
  </conditionalFormatting>
  <conditionalFormatting sqref="P23">
    <cfRule type="colorScale" priority="3286">
      <colorScale>
        <cfvo type="min"/>
        <cfvo type="percentile" val="50"/>
        <cfvo type="max"/>
        <color rgb="FFF8696B"/>
        <color rgb="FFFFEB84"/>
        <color rgb="FF63BE7B"/>
      </colorScale>
    </cfRule>
  </conditionalFormatting>
  <conditionalFormatting sqref="P24">
    <cfRule type="colorScale" priority="3104">
      <colorScale>
        <cfvo type="min"/>
        <cfvo type="percentile" val="50"/>
        <cfvo type="max"/>
        <color rgb="FFF8696B"/>
        <color rgb="FFFFEB84"/>
        <color rgb="FF63BE7B"/>
      </colorScale>
    </cfRule>
  </conditionalFormatting>
  <conditionalFormatting sqref="P25">
    <cfRule type="colorScale" priority="3102">
      <colorScale>
        <cfvo type="min"/>
        <cfvo type="percentile" val="50"/>
        <cfvo type="max"/>
        <color rgb="FFF8696B"/>
        <color rgb="FFFFEB84"/>
        <color rgb="FF63BE7B"/>
      </colorScale>
    </cfRule>
  </conditionalFormatting>
  <conditionalFormatting sqref="P27">
    <cfRule type="colorScale" priority="3100">
      <colorScale>
        <cfvo type="min"/>
        <cfvo type="percentile" val="50"/>
        <cfvo type="max"/>
        <color rgb="FFF8696B"/>
        <color rgb="FFFFEB84"/>
        <color rgb="FF63BE7B"/>
      </colorScale>
    </cfRule>
  </conditionalFormatting>
  <conditionalFormatting sqref="P27">
    <cfRule type="colorScale" priority="3099">
      <colorScale>
        <cfvo type="min"/>
        <cfvo type="percentile" val="50"/>
        <cfvo type="max"/>
        <color rgb="FFF8696B"/>
        <color rgb="FFFFEB84"/>
        <color rgb="FF63BE7B"/>
      </colorScale>
    </cfRule>
  </conditionalFormatting>
  <conditionalFormatting sqref="P28">
    <cfRule type="colorScale" priority="3098">
      <colorScale>
        <cfvo type="min"/>
        <cfvo type="percentile" val="50"/>
        <cfvo type="max"/>
        <color rgb="FFF8696B"/>
        <color rgb="FFFFEB84"/>
        <color rgb="FF63BE7B"/>
      </colorScale>
    </cfRule>
  </conditionalFormatting>
  <conditionalFormatting sqref="P29">
    <cfRule type="colorScale" priority="3096">
      <colorScale>
        <cfvo type="min"/>
        <cfvo type="percentile" val="50"/>
        <cfvo type="max"/>
        <color rgb="FFF8696B"/>
        <color rgb="FFFFEB84"/>
        <color rgb="FF63BE7B"/>
      </colorScale>
    </cfRule>
  </conditionalFormatting>
  <conditionalFormatting sqref="P29">
    <cfRule type="colorScale" priority="3095">
      <colorScale>
        <cfvo type="min"/>
        <cfvo type="percentile" val="50"/>
        <cfvo type="max"/>
        <color rgb="FFF8696B"/>
        <color rgb="FFFFEB84"/>
        <color rgb="FF63BE7B"/>
      </colorScale>
    </cfRule>
  </conditionalFormatting>
  <conditionalFormatting sqref="P30">
    <cfRule type="colorScale" priority="3094">
      <colorScale>
        <cfvo type="min"/>
        <cfvo type="percentile" val="50"/>
        <cfvo type="max"/>
        <color rgb="FFF8696B"/>
        <color rgb="FFFFEB84"/>
        <color rgb="FF63BE7B"/>
      </colorScale>
    </cfRule>
  </conditionalFormatting>
  <conditionalFormatting sqref="P31">
    <cfRule type="colorScale" priority="3093">
      <colorScale>
        <cfvo type="min"/>
        <cfvo type="percentile" val="50"/>
        <cfvo type="max"/>
        <color rgb="FFF8696B"/>
        <color rgb="FFFFEB84"/>
        <color rgb="FF63BE7B"/>
      </colorScale>
    </cfRule>
  </conditionalFormatting>
  <conditionalFormatting sqref="P32">
    <cfRule type="colorScale" priority="3092">
      <colorScale>
        <cfvo type="min"/>
        <cfvo type="percentile" val="50"/>
        <cfvo type="max"/>
        <color rgb="FFF8696B"/>
        <color rgb="FFFFEB84"/>
        <color rgb="FF63BE7B"/>
      </colorScale>
    </cfRule>
  </conditionalFormatting>
  <conditionalFormatting sqref="P32">
    <cfRule type="colorScale" priority="3091">
      <colorScale>
        <cfvo type="min"/>
        <cfvo type="percentile" val="50"/>
        <cfvo type="max"/>
        <color rgb="FFF8696B"/>
        <color rgb="FFFFEB84"/>
        <color rgb="FF63BE7B"/>
      </colorScale>
    </cfRule>
  </conditionalFormatting>
  <conditionalFormatting sqref="P32">
    <cfRule type="colorScale" priority="3090">
      <colorScale>
        <cfvo type="min"/>
        <cfvo type="percentile" val="50"/>
        <cfvo type="max"/>
        <color rgb="FFF8696B"/>
        <color rgb="FFFFEB84"/>
        <color rgb="FF63BE7B"/>
      </colorScale>
    </cfRule>
  </conditionalFormatting>
  <conditionalFormatting sqref="P33">
    <cfRule type="colorScale" priority="3088">
      <colorScale>
        <cfvo type="min"/>
        <cfvo type="percentile" val="50"/>
        <cfvo type="max"/>
        <color rgb="FFF8696B"/>
        <color rgb="FFFFEB84"/>
        <color rgb="FF63BE7B"/>
      </colorScale>
    </cfRule>
  </conditionalFormatting>
  <conditionalFormatting sqref="P34">
    <cfRule type="colorScale" priority="3087">
      <colorScale>
        <cfvo type="min"/>
        <cfvo type="percentile" val="50"/>
        <cfvo type="max"/>
        <color rgb="FFF8696B"/>
        <color rgb="FFFFEB84"/>
        <color rgb="FF63BE7B"/>
      </colorScale>
    </cfRule>
  </conditionalFormatting>
  <conditionalFormatting sqref="P34">
    <cfRule type="colorScale" priority="3086">
      <colorScale>
        <cfvo type="min"/>
        <cfvo type="percentile" val="50"/>
        <cfvo type="max"/>
        <color rgb="FFF8696B"/>
        <color rgb="FFFFEB84"/>
        <color rgb="FF63BE7B"/>
      </colorScale>
    </cfRule>
  </conditionalFormatting>
  <conditionalFormatting sqref="P34">
    <cfRule type="colorScale" priority="3085">
      <colorScale>
        <cfvo type="min"/>
        <cfvo type="percentile" val="50"/>
        <cfvo type="max"/>
        <color rgb="FFF8696B"/>
        <color rgb="FFFFEB84"/>
        <color rgb="FF63BE7B"/>
      </colorScale>
    </cfRule>
  </conditionalFormatting>
  <conditionalFormatting sqref="P35">
    <cfRule type="colorScale" priority="3084">
      <colorScale>
        <cfvo type="min"/>
        <cfvo type="percentile" val="50"/>
        <cfvo type="max"/>
        <color rgb="FFF8696B"/>
        <color rgb="FFFFEB84"/>
        <color rgb="FF63BE7B"/>
      </colorScale>
    </cfRule>
  </conditionalFormatting>
  <conditionalFormatting sqref="P36">
    <cfRule type="colorScale" priority="3083">
      <colorScale>
        <cfvo type="min"/>
        <cfvo type="percentile" val="50"/>
        <cfvo type="max"/>
        <color rgb="FFF8696B"/>
        <color rgb="FFFFEB84"/>
        <color rgb="FF63BE7B"/>
      </colorScale>
    </cfRule>
  </conditionalFormatting>
  <conditionalFormatting sqref="P37">
    <cfRule type="colorScale" priority="3079">
      <colorScale>
        <cfvo type="min"/>
        <cfvo type="percentile" val="50"/>
        <cfvo type="max"/>
        <color rgb="FFF8696B"/>
        <color rgb="FFFFEB84"/>
        <color rgb="FF63BE7B"/>
      </colorScale>
    </cfRule>
  </conditionalFormatting>
  <conditionalFormatting sqref="P25">
    <cfRule type="colorScale" priority="3078">
      <colorScale>
        <cfvo type="min"/>
        <cfvo type="percentile" val="50"/>
        <cfvo type="max"/>
        <color rgb="FFF8696B"/>
        <color rgb="FFFFEB84"/>
        <color rgb="FF63BE7B"/>
      </colorScale>
    </cfRule>
  </conditionalFormatting>
  <conditionalFormatting sqref="P28">
    <cfRule type="colorScale" priority="3077">
      <colorScale>
        <cfvo type="min"/>
        <cfvo type="percentile" val="50"/>
        <cfvo type="max"/>
        <color rgb="FFF8696B"/>
        <color rgb="FFFFEB84"/>
        <color rgb="FF63BE7B"/>
      </colorScale>
    </cfRule>
  </conditionalFormatting>
  <conditionalFormatting sqref="P27">
    <cfRule type="colorScale" priority="3075">
      <colorScale>
        <cfvo type="min"/>
        <cfvo type="percentile" val="50"/>
        <cfvo type="max"/>
        <color rgb="FFF8696B"/>
        <color rgb="FFFFEB84"/>
        <color rgb="FF63BE7B"/>
      </colorScale>
    </cfRule>
  </conditionalFormatting>
  <conditionalFormatting sqref="P28">
    <cfRule type="colorScale" priority="3074">
      <colorScale>
        <cfvo type="min"/>
        <cfvo type="percentile" val="50"/>
        <cfvo type="max"/>
        <color rgb="FFF8696B"/>
        <color rgb="FFFFEB84"/>
        <color rgb="FF63BE7B"/>
      </colorScale>
    </cfRule>
  </conditionalFormatting>
  <conditionalFormatting sqref="P31">
    <cfRule type="colorScale" priority="3072">
      <colorScale>
        <cfvo type="min"/>
        <cfvo type="percentile" val="50"/>
        <cfvo type="max"/>
        <color rgb="FFF8696B"/>
        <color rgb="FFFFEB84"/>
        <color rgb="FF63BE7B"/>
      </colorScale>
    </cfRule>
  </conditionalFormatting>
  <conditionalFormatting sqref="P29">
    <cfRule type="colorScale" priority="3071">
      <colorScale>
        <cfvo type="min"/>
        <cfvo type="percentile" val="50"/>
        <cfvo type="max"/>
        <color rgb="FFF8696B"/>
        <color rgb="FFFFEB84"/>
        <color rgb="FF63BE7B"/>
      </colorScale>
    </cfRule>
  </conditionalFormatting>
  <conditionalFormatting sqref="P30">
    <cfRule type="colorScale" priority="3070">
      <colorScale>
        <cfvo type="min"/>
        <cfvo type="percentile" val="50"/>
        <cfvo type="max"/>
        <color rgb="FFF8696B"/>
        <color rgb="FFFFEB84"/>
        <color rgb="FF63BE7B"/>
      </colorScale>
    </cfRule>
  </conditionalFormatting>
  <conditionalFormatting sqref="P31">
    <cfRule type="colorScale" priority="3069">
      <colorScale>
        <cfvo type="min"/>
        <cfvo type="percentile" val="50"/>
        <cfvo type="max"/>
        <color rgb="FFF8696B"/>
        <color rgb="FFFFEB84"/>
        <color rgb="FF63BE7B"/>
      </colorScale>
    </cfRule>
  </conditionalFormatting>
  <conditionalFormatting sqref="P32">
    <cfRule type="colorScale" priority="3067">
      <colorScale>
        <cfvo type="min"/>
        <cfvo type="percentile" val="50"/>
        <cfvo type="max"/>
        <color rgb="FFF8696B"/>
        <color rgb="FFFFEB84"/>
        <color rgb="FF63BE7B"/>
      </colorScale>
    </cfRule>
  </conditionalFormatting>
  <conditionalFormatting sqref="P33">
    <cfRule type="colorScale" priority="3064">
      <colorScale>
        <cfvo type="min"/>
        <cfvo type="percentile" val="50"/>
        <cfvo type="max"/>
        <color rgb="FFF8696B"/>
        <color rgb="FFFFEB84"/>
        <color rgb="FF63BE7B"/>
      </colorScale>
    </cfRule>
  </conditionalFormatting>
  <conditionalFormatting sqref="P34">
    <cfRule type="colorScale" priority="3063">
      <colorScale>
        <cfvo type="min"/>
        <cfvo type="percentile" val="50"/>
        <cfvo type="max"/>
        <color rgb="FFF8696B"/>
        <color rgb="FFFFEB84"/>
        <color rgb="FF63BE7B"/>
      </colorScale>
    </cfRule>
  </conditionalFormatting>
  <conditionalFormatting sqref="P32">
    <cfRule type="colorScale" priority="3062">
      <colorScale>
        <cfvo type="min"/>
        <cfvo type="percentile" val="50"/>
        <cfvo type="max"/>
        <color rgb="FFF8696B"/>
        <color rgb="FFFFEB84"/>
        <color rgb="FF63BE7B"/>
      </colorScale>
    </cfRule>
  </conditionalFormatting>
  <conditionalFormatting sqref="P34">
    <cfRule type="colorScale" priority="3061">
      <colorScale>
        <cfvo type="min"/>
        <cfvo type="percentile" val="50"/>
        <cfvo type="max"/>
        <color rgb="FFF8696B"/>
        <color rgb="FFFFEB84"/>
        <color rgb="FF63BE7B"/>
      </colorScale>
    </cfRule>
  </conditionalFormatting>
  <conditionalFormatting sqref="P33">
    <cfRule type="colorScale" priority="3059">
      <colorScale>
        <cfvo type="min"/>
        <cfvo type="percentile" val="50"/>
        <cfvo type="max"/>
        <color rgb="FFF8696B"/>
        <color rgb="FFFFEB84"/>
        <color rgb="FF63BE7B"/>
      </colorScale>
    </cfRule>
  </conditionalFormatting>
  <conditionalFormatting sqref="P34">
    <cfRule type="colorScale" priority="3058">
      <colorScale>
        <cfvo type="min"/>
        <cfvo type="percentile" val="50"/>
        <cfvo type="max"/>
        <color rgb="FFF8696B"/>
        <color rgb="FFFFEB84"/>
        <color rgb="FF63BE7B"/>
      </colorScale>
    </cfRule>
  </conditionalFormatting>
  <conditionalFormatting sqref="P36">
    <cfRule type="colorScale" priority="3057">
      <colorScale>
        <cfvo type="min"/>
        <cfvo type="percentile" val="50"/>
        <cfvo type="max"/>
        <color rgb="FFF8696B"/>
        <color rgb="FFFFEB84"/>
        <color rgb="FF63BE7B"/>
      </colorScale>
    </cfRule>
  </conditionalFormatting>
  <conditionalFormatting sqref="P35">
    <cfRule type="colorScale" priority="3056">
      <colorScale>
        <cfvo type="min"/>
        <cfvo type="percentile" val="50"/>
        <cfvo type="max"/>
        <color rgb="FFF8696B"/>
        <color rgb="FFFFEB84"/>
        <color rgb="FF63BE7B"/>
      </colorScale>
    </cfRule>
  </conditionalFormatting>
  <conditionalFormatting sqref="P36">
    <cfRule type="colorScale" priority="3055">
      <colorScale>
        <cfvo type="min"/>
        <cfvo type="percentile" val="50"/>
        <cfvo type="max"/>
        <color rgb="FFF8696B"/>
        <color rgb="FFFFEB84"/>
        <color rgb="FF63BE7B"/>
      </colorScale>
    </cfRule>
  </conditionalFormatting>
  <conditionalFormatting sqref="P36">
    <cfRule type="colorScale" priority="3054">
      <colorScale>
        <cfvo type="min"/>
        <cfvo type="percentile" val="50"/>
        <cfvo type="max"/>
        <color rgb="FFF8696B"/>
        <color rgb="FFFFEB84"/>
        <color rgb="FF63BE7B"/>
      </colorScale>
    </cfRule>
  </conditionalFormatting>
  <conditionalFormatting sqref="P37">
    <cfRule type="colorScale" priority="3052">
      <colorScale>
        <cfvo type="min"/>
        <cfvo type="percentile" val="50"/>
        <cfvo type="max"/>
        <color rgb="FFF8696B"/>
        <color rgb="FFFFEB84"/>
        <color rgb="FF63BE7B"/>
      </colorScale>
    </cfRule>
  </conditionalFormatting>
  <conditionalFormatting sqref="P35">
    <cfRule type="colorScale" priority="3051">
      <colorScale>
        <cfvo type="min"/>
        <cfvo type="percentile" val="50"/>
        <cfvo type="max"/>
        <color rgb="FFF8696B"/>
        <color rgb="FFFFEB84"/>
        <color rgb="FF63BE7B"/>
      </colorScale>
    </cfRule>
  </conditionalFormatting>
  <conditionalFormatting sqref="P37">
    <cfRule type="colorScale" priority="3050">
      <colorScale>
        <cfvo type="min"/>
        <cfvo type="percentile" val="50"/>
        <cfvo type="max"/>
        <color rgb="FFF8696B"/>
        <color rgb="FFFFEB84"/>
        <color rgb="FF63BE7B"/>
      </colorScale>
    </cfRule>
  </conditionalFormatting>
  <conditionalFormatting sqref="P36">
    <cfRule type="colorScale" priority="3049">
      <colorScale>
        <cfvo type="min"/>
        <cfvo type="percentile" val="50"/>
        <cfvo type="max"/>
        <color rgb="FFF8696B"/>
        <color rgb="FFFFEB84"/>
        <color rgb="FF63BE7B"/>
      </colorScale>
    </cfRule>
  </conditionalFormatting>
  <conditionalFormatting sqref="P37">
    <cfRule type="colorScale" priority="3047">
      <colorScale>
        <cfvo type="min"/>
        <cfvo type="percentile" val="50"/>
        <cfvo type="max"/>
        <color rgb="FFF8696B"/>
        <color rgb="FFFFEB84"/>
        <color rgb="FF63BE7B"/>
      </colorScale>
    </cfRule>
  </conditionalFormatting>
  <conditionalFormatting sqref="P27">
    <cfRule type="colorScale" priority="3044">
      <colorScale>
        <cfvo type="min"/>
        <cfvo type="percentile" val="50"/>
        <cfvo type="max"/>
        <color rgb="FFF8696B"/>
        <color rgb="FFFFEB84"/>
        <color rgb="FF63BE7B"/>
      </colorScale>
    </cfRule>
  </conditionalFormatting>
  <conditionalFormatting sqref="P28">
    <cfRule type="colorScale" priority="3043">
      <colorScale>
        <cfvo type="min"/>
        <cfvo type="percentile" val="50"/>
        <cfvo type="max"/>
        <color rgb="FFF8696B"/>
        <color rgb="FFFFEB84"/>
        <color rgb="FF63BE7B"/>
      </colorScale>
    </cfRule>
  </conditionalFormatting>
  <conditionalFormatting sqref="P29">
    <cfRule type="colorScale" priority="3041">
      <colorScale>
        <cfvo type="min"/>
        <cfvo type="percentile" val="50"/>
        <cfvo type="max"/>
        <color rgb="FFF8696B"/>
        <color rgb="FFFFEB84"/>
        <color rgb="FF63BE7B"/>
      </colorScale>
    </cfRule>
  </conditionalFormatting>
  <conditionalFormatting sqref="P29">
    <cfRule type="colorScale" priority="3040">
      <colorScale>
        <cfvo type="min"/>
        <cfvo type="percentile" val="50"/>
        <cfvo type="max"/>
        <color rgb="FFF8696B"/>
        <color rgb="FFFFEB84"/>
        <color rgb="FF63BE7B"/>
      </colorScale>
    </cfRule>
  </conditionalFormatting>
  <conditionalFormatting sqref="P23">
    <cfRule type="colorScale" priority="3039">
      <colorScale>
        <cfvo type="min"/>
        <cfvo type="percentile" val="50"/>
        <cfvo type="max"/>
        <color rgb="FFF8696B"/>
        <color rgb="FFFFEB84"/>
        <color rgb="FF63BE7B"/>
      </colorScale>
    </cfRule>
  </conditionalFormatting>
  <conditionalFormatting sqref="P25">
    <cfRule type="colorScale" priority="3038">
      <colorScale>
        <cfvo type="min"/>
        <cfvo type="percentile" val="50"/>
        <cfvo type="max"/>
        <color rgb="FFF8696B"/>
        <color rgb="FFFFEB84"/>
        <color rgb="FF63BE7B"/>
      </colorScale>
    </cfRule>
  </conditionalFormatting>
  <conditionalFormatting sqref="P23">
    <cfRule type="colorScale" priority="3036">
      <colorScale>
        <cfvo type="min"/>
        <cfvo type="percentile" val="50"/>
        <cfvo type="max"/>
        <color rgb="FFF8696B"/>
        <color rgb="FFFFEB84"/>
        <color rgb="FF63BE7B"/>
      </colorScale>
    </cfRule>
  </conditionalFormatting>
  <conditionalFormatting sqref="P23">
    <cfRule type="colorScale" priority="3035">
      <colorScale>
        <cfvo type="min"/>
        <cfvo type="percentile" val="50"/>
        <cfvo type="max"/>
        <color rgb="FFF8696B"/>
        <color rgb="FFFFEB84"/>
        <color rgb="FF63BE7B"/>
      </colorScale>
    </cfRule>
  </conditionalFormatting>
  <conditionalFormatting sqref="P24">
    <cfRule type="colorScale" priority="3034">
      <colorScale>
        <cfvo type="min"/>
        <cfvo type="percentile" val="50"/>
        <cfvo type="max"/>
        <color rgb="FFF8696B"/>
        <color rgb="FFFFEB84"/>
        <color rgb="FF63BE7B"/>
      </colorScale>
    </cfRule>
  </conditionalFormatting>
  <conditionalFormatting sqref="P25">
    <cfRule type="colorScale" priority="3032">
      <colorScale>
        <cfvo type="min"/>
        <cfvo type="percentile" val="50"/>
        <cfvo type="max"/>
        <color rgb="FFF8696B"/>
        <color rgb="FFFFEB84"/>
        <color rgb="FF63BE7B"/>
      </colorScale>
    </cfRule>
  </conditionalFormatting>
  <conditionalFormatting sqref="P25">
    <cfRule type="colorScale" priority="3031">
      <colorScale>
        <cfvo type="min"/>
        <cfvo type="percentile" val="50"/>
        <cfvo type="max"/>
        <color rgb="FFF8696B"/>
        <color rgb="FFFFEB84"/>
        <color rgb="FF63BE7B"/>
      </colorScale>
    </cfRule>
  </conditionalFormatting>
  <conditionalFormatting sqref="P24">
    <cfRule type="colorScale" priority="3030">
      <colorScale>
        <cfvo type="min"/>
        <cfvo type="percentile" val="50"/>
        <cfvo type="max"/>
        <color rgb="FFF8696B"/>
        <color rgb="FFFFEB84"/>
        <color rgb="FF63BE7B"/>
      </colorScale>
    </cfRule>
  </conditionalFormatting>
  <conditionalFormatting sqref="P23">
    <cfRule type="colorScale" priority="3028">
      <colorScale>
        <cfvo type="min"/>
        <cfvo type="percentile" val="50"/>
        <cfvo type="max"/>
        <color rgb="FFF8696B"/>
        <color rgb="FFFFEB84"/>
        <color rgb="FF63BE7B"/>
      </colorScale>
    </cfRule>
  </conditionalFormatting>
  <conditionalFormatting sqref="P24">
    <cfRule type="colorScale" priority="3027">
      <colorScale>
        <cfvo type="min"/>
        <cfvo type="percentile" val="50"/>
        <cfvo type="max"/>
        <color rgb="FFF8696B"/>
        <color rgb="FFFFEB84"/>
        <color rgb="FF63BE7B"/>
      </colorScale>
    </cfRule>
  </conditionalFormatting>
  <conditionalFormatting sqref="P25">
    <cfRule type="colorScale" priority="3025">
      <colorScale>
        <cfvo type="min"/>
        <cfvo type="percentile" val="50"/>
        <cfvo type="max"/>
        <color rgb="FFF8696B"/>
        <color rgb="FFFFEB84"/>
        <color rgb="FF63BE7B"/>
      </colorScale>
    </cfRule>
  </conditionalFormatting>
  <conditionalFormatting sqref="P23">
    <cfRule type="colorScale" priority="3022">
      <colorScale>
        <cfvo type="min"/>
        <cfvo type="percentile" val="50"/>
        <cfvo type="max"/>
        <color rgb="FFF8696B"/>
        <color rgb="FFFFEB84"/>
        <color rgb="FF63BE7B"/>
      </colorScale>
    </cfRule>
  </conditionalFormatting>
  <conditionalFormatting sqref="P24">
    <cfRule type="colorScale" priority="3021">
      <colorScale>
        <cfvo type="min"/>
        <cfvo type="percentile" val="50"/>
        <cfvo type="max"/>
        <color rgb="FFF8696B"/>
        <color rgb="FFFFEB84"/>
        <color rgb="FF63BE7B"/>
      </colorScale>
    </cfRule>
  </conditionalFormatting>
  <conditionalFormatting sqref="P25">
    <cfRule type="colorScale" priority="3019">
      <colorScale>
        <cfvo type="min"/>
        <cfvo type="percentile" val="50"/>
        <cfvo type="max"/>
        <color rgb="FFF8696B"/>
        <color rgb="FFFFEB84"/>
        <color rgb="FF63BE7B"/>
      </colorScale>
    </cfRule>
  </conditionalFormatting>
  <conditionalFormatting sqref="P25">
    <cfRule type="colorScale" priority="3018">
      <colorScale>
        <cfvo type="min"/>
        <cfvo type="percentile" val="50"/>
        <cfvo type="max"/>
        <color rgb="FFF8696B"/>
        <color rgb="FFFFEB84"/>
        <color rgb="FF63BE7B"/>
      </colorScale>
    </cfRule>
  </conditionalFormatting>
  <conditionalFormatting sqref="P30">
    <cfRule type="colorScale" priority="3017">
      <colorScale>
        <cfvo type="min"/>
        <cfvo type="percentile" val="50"/>
        <cfvo type="max"/>
        <color rgb="FFF8696B"/>
        <color rgb="FFFFEB84"/>
        <color rgb="FF63BE7B"/>
      </colorScale>
    </cfRule>
  </conditionalFormatting>
  <conditionalFormatting sqref="P31">
    <cfRule type="colorScale" priority="3015">
      <colorScale>
        <cfvo type="min"/>
        <cfvo type="percentile" val="50"/>
        <cfvo type="max"/>
        <color rgb="FFF8696B"/>
        <color rgb="FFFFEB84"/>
        <color rgb="FF63BE7B"/>
      </colorScale>
    </cfRule>
  </conditionalFormatting>
  <conditionalFormatting sqref="P32">
    <cfRule type="colorScale" priority="3014">
      <colorScale>
        <cfvo type="min"/>
        <cfvo type="percentile" val="50"/>
        <cfvo type="max"/>
        <color rgb="FFF8696B"/>
        <color rgb="FFFFEB84"/>
        <color rgb="FF63BE7B"/>
      </colorScale>
    </cfRule>
  </conditionalFormatting>
  <conditionalFormatting sqref="P33">
    <cfRule type="colorScale" priority="3012">
      <colorScale>
        <cfvo type="min"/>
        <cfvo type="percentile" val="50"/>
        <cfvo type="max"/>
        <color rgb="FFF8696B"/>
        <color rgb="FFFFEB84"/>
        <color rgb="FF63BE7B"/>
      </colorScale>
    </cfRule>
  </conditionalFormatting>
  <conditionalFormatting sqref="P33">
    <cfRule type="colorScale" priority="3011">
      <colorScale>
        <cfvo type="min"/>
        <cfvo type="percentile" val="50"/>
        <cfvo type="max"/>
        <color rgb="FFF8696B"/>
        <color rgb="FFFFEB84"/>
        <color rgb="FF63BE7B"/>
      </colorScale>
    </cfRule>
  </conditionalFormatting>
  <conditionalFormatting sqref="P31">
    <cfRule type="colorScale" priority="3010">
      <colorScale>
        <cfvo type="min"/>
        <cfvo type="percentile" val="50"/>
        <cfvo type="max"/>
        <color rgb="FFF8696B"/>
        <color rgb="FFFFEB84"/>
        <color rgb="FF63BE7B"/>
      </colorScale>
    </cfRule>
  </conditionalFormatting>
  <conditionalFormatting sqref="P33">
    <cfRule type="colorScale" priority="3009">
      <colorScale>
        <cfvo type="min"/>
        <cfvo type="percentile" val="50"/>
        <cfvo type="max"/>
        <color rgb="FFF8696B"/>
        <color rgb="FFFFEB84"/>
        <color rgb="FF63BE7B"/>
      </colorScale>
    </cfRule>
  </conditionalFormatting>
  <conditionalFormatting sqref="P31">
    <cfRule type="colorScale" priority="3007">
      <colorScale>
        <cfvo type="min"/>
        <cfvo type="percentile" val="50"/>
        <cfvo type="max"/>
        <color rgb="FFF8696B"/>
        <color rgb="FFFFEB84"/>
        <color rgb="FF63BE7B"/>
      </colorScale>
    </cfRule>
  </conditionalFormatting>
  <conditionalFormatting sqref="P31">
    <cfRule type="colorScale" priority="3006">
      <colorScale>
        <cfvo type="min"/>
        <cfvo type="percentile" val="50"/>
        <cfvo type="max"/>
        <color rgb="FFF8696B"/>
        <color rgb="FFFFEB84"/>
        <color rgb="FF63BE7B"/>
      </colorScale>
    </cfRule>
  </conditionalFormatting>
  <conditionalFormatting sqref="P32">
    <cfRule type="colorScale" priority="3005">
      <colorScale>
        <cfvo type="min"/>
        <cfvo type="percentile" val="50"/>
        <cfvo type="max"/>
        <color rgb="FFF8696B"/>
        <color rgb="FFFFEB84"/>
        <color rgb="FF63BE7B"/>
      </colorScale>
    </cfRule>
  </conditionalFormatting>
  <conditionalFormatting sqref="P33">
    <cfRule type="colorScale" priority="3003">
      <colorScale>
        <cfvo type="min"/>
        <cfvo type="percentile" val="50"/>
        <cfvo type="max"/>
        <color rgb="FFF8696B"/>
        <color rgb="FFFFEB84"/>
        <color rgb="FF63BE7B"/>
      </colorScale>
    </cfRule>
  </conditionalFormatting>
  <conditionalFormatting sqref="P33">
    <cfRule type="colorScale" priority="3002">
      <colorScale>
        <cfvo type="min"/>
        <cfvo type="percentile" val="50"/>
        <cfvo type="max"/>
        <color rgb="FFF8696B"/>
        <color rgb="FFFFEB84"/>
        <color rgb="FF63BE7B"/>
      </colorScale>
    </cfRule>
  </conditionalFormatting>
  <conditionalFormatting sqref="P32">
    <cfRule type="colorScale" priority="3001">
      <colorScale>
        <cfvo type="min"/>
        <cfvo type="percentile" val="50"/>
        <cfvo type="max"/>
        <color rgb="FFF8696B"/>
        <color rgb="FFFFEB84"/>
        <color rgb="FF63BE7B"/>
      </colorScale>
    </cfRule>
  </conditionalFormatting>
  <conditionalFormatting sqref="P31">
    <cfRule type="colorScale" priority="2999">
      <colorScale>
        <cfvo type="min"/>
        <cfvo type="percentile" val="50"/>
        <cfvo type="max"/>
        <color rgb="FFF8696B"/>
        <color rgb="FFFFEB84"/>
        <color rgb="FF63BE7B"/>
      </colorScale>
    </cfRule>
  </conditionalFormatting>
  <conditionalFormatting sqref="P32">
    <cfRule type="colorScale" priority="2998">
      <colorScale>
        <cfvo type="min"/>
        <cfvo type="percentile" val="50"/>
        <cfvo type="max"/>
        <color rgb="FFF8696B"/>
        <color rgb="FFFFEB84"/>
        <color rgb="FF63BE7B"/>
      </colorScale>
    </cfRule>
  </conditionalFormatting>
  <conditionalFormatting sqref="P33">
    <cfRule type="colorScale" priority="2996">
      <colorScale>
        <cfvo type="min"/>
        <cfvo type="percentile" val="50"/>
        <cfvo type="max"/>
        <color rgb="FFF8696B"/>
        <color rgb="FFFFEB84"/>
        <color rgb="FF63BE7B"/>
      </colorScale>
    </cfRule>
  </conditionalFormatting>
  <conditionalFormatting sqref="P31">
    <cfRule type="colorScale" priority="2993">
      <colorScale>
        <cfvo type="min"/>
        <cfvo type="percentile" val="50"/>
        <cfvo type="max"/>
        <color rgb="FFF8696B"/>
        <color rgb="FFFFEB84"/>
        <color rgb="FF63BE7B"/>
      </colorScale>
    </cfRule>
  </conditionalFormatting>
  <conditionalFormatting sqref="P32">
    <cfRule type="colorScale" priority="2992">
      <colorScale>
        <cfvo type="min"/>
        <cfvo type="percentile" val="50"/>
        <cfvo type="max"/>
        <color rgb="FFF8696B"/>
        <color rgb="FFFFEB84"/>
        <color rgb="FF63BE7B"/>
      </colorScale>
    </cfRule>
  </conditionalFormatting>
  <conditionalFormatting sqref="P33">
    <cfRule type="colorScale" priority="2990">
      <colorScale>
        <cfvo type="min"/>
        <cfvo type="percentile" val="50"/>
        <cfvo type="max"/>
        <color rgb="FFF8696B"/>
        <color rgb="FFFFEB84"/>
        <color rgb="FF63BE7B"/>
      </colorScale>
    </cfRule>
  </conditionalFormatting>
  <conditionalFormatting sqref="P33">
    <cfRule type="colorScale" priority="2989">
      <colorScale>
        <cfvo type="min"/>
        <cfvo type="percentile" val="50"/>
        <cfvo type="max"/>
        <color rgb="FFF8696B"/>
        <color rgb="FFFFEB84"/>
        <color rgb="FF63BE7B"/>
      </colorScale>
    </cfRule>
  </conditionalFormatting>
  <conditionalFormatting sqref="P36">
    <cfRule type="colorScale" priority="2988">
      <colorScale>
        <cfvo type="min"/>
        <cfvo type="percentile" val="50"/>
        <cfvo type="max"/>
        <color rgb="FFF8696B"/>
        <color rgb="FFFFEB84"/>
        <color rgb="FF63BE7B"/>
      </colorScale>
    </cfRule>
  </conditionalFormatting>
  <conditionalFormatting sqref="P34">
    <cfRule type="colorScale" priority="2987">
      <colorScale>
        <cfvo type="min"/>
        <cfvo type="percentile" val="50"/>
        <cfvo type="max"/>
        <color rgb="FFF8696B"/>
        <color rgb="FFFFEB84"/>
        <color rgb="FF63BE7B"/>
      </colorScale>
    </cfRule>
  </conditionalFormatting>
  <conditionalFormatting sqref="P35">
    <cfRule type="colorScale" priority="2986">
      <colorScale>
        <cfvo type="min"/>
        <cfvo type="percentile" val="50"/>
        <cfvo type="max"/>
        <color rgb="FFF8696B"/>
        <color rgb="FFFFEB84"/>
        <color rgb="FF63BE7B"/>
      </colorScale>
    </cfRule>
  </conditionalFormatting>
  <conditionalFormatting sqref="P36">
    <cfRule type="colorScale" priority="2985">
      <colorScale>
        <cfvo type="min"/>
        <cfvo type="percentile" val="50"/>
        <cfvo type="max"/>
        <color rgb="FFF8696B"/>
        <color rgb="FFFFEB84"/>
        <color rgb="FF63BE7B"/>
      </colorScale>
    </cfRule>
  </conditionalFormatting>
  <conditionalFormatting sqref="P36">
    <cfRule type="colorScale" priority="2984">
      <colorScale>
        <cfvo type="min"/>
        <cfvo type="percentile" val="50"/>
        <cfvo type="max"/>
        <color rgb="FFF8696B"/>
        <color rgb="FFFFEB84"/>
        <color rgb="FF63BE7B"/>
      </colorScale>
    </cfRule>
  </conditionalFormatting>
  <conditionalFormatting sqref="P36">
    <cfRule type="colorScale" priority="2983">
      <colorScale>
        <cfvo type="min"/>
        <cfvo type="percentile" val="50"/>
        <cfvo type="max"/>
        <color rgb="FFF8696B"/>
        <color rgb="FFFFEB84"/>
        <color rgb="FF63BE7B"/>
      </colorScale>
    </cfRule>
  </conditionalFormatting>
  <conditionalFormatting sqref="P37">
    <cfRule type="colorScale" priority="2981">
      <colorScale>
        <cfvo type="min"/>
        <cfvo type="percentile" val="50"/>
        <cfvo type="max"/>
        <color rgb="FFF8696B"/>
        <color rgb="FFFFEB84"/>
        <color rgb="FF63BE7B"/>
      </colorScale>
    </cfRule>
  </conditionalFormatting>
  <conditionalFormatting sqref="P35">
    <cfRule type="colorScale" priority="2980">
      <colorScale>
        <cfvo type="min"/>
        <cfvo type="percentile" val="50"/>
        <cfvo type="max"/>
        <color rgb="FFF8696B"/>
        <color rgb="FFFFEB84"/>
        <color rgb="FF63BE7B"/>
      </colorScale>
    </cfRule>
  </conditionalFormatting>
  <conditionalFormatting sqref="P34">
    <cfRule type="colorScale" priority="2979">
      <colorScale>
        <cfvo type="min"/>
        <cfvo type="percentile" val="50"/>
        <cfvo type="max"/>
        <color rgb="FFF8696B"/>
        <color rgb="FFFFEB84"/>
        <color rgb="FF63BE7B"/>
      </colorScale>
    </cfRule>
  </conditionalFormatting>
  <conditionalFormatting sqref="P35">
    <cfRule type="colorScale" priority="2978">
      <colorScale>
        <cfvo type="min"/>
        <cfvo type="percentile" val="50"/>
        <cfvo type="max"/>
        <color rgb="FFF8696B"/>
        <color rgb="FFFFEB84"/>
        <color rgb="FF63BE7B"/>
      </colorScale>
    </cfRule>
  </conditionalFormatting>
  <conditionalFormatting sqref="P36">
    <cfRule type="colorScale" priority="2976">
      <colorScale>
        <cfvo type="min"/>
        <cfvo type="percentile" val="50"/>
        <cfvo type="max"/>
        <color rgb="FFF8696B"/>
        <color rgb="FFFFEB84"/>
        <color rgb="FF63BE7B"/>
      </colorScale>
    </cfRule>
  </conditionalFormatting>
  <conditionalFormatting sqref="P37">
    <cfRule type="colorScale" priority="2973">
      <colorScale>
        <cfvo type="min"/>
        <cfvo type="percentile" val="50"/>
        <cfvo type="max"/>
        <color rgb="FFF8696B"/>
        <color rgb="FFFFEB84"/>
        <color rgb="FF63BE7B"/>
      </colorScale>
    </cfRule>
  </conditionalFormatting>
  <conditionalFormatting sqref="P36">
    <cfRule type="colorScale" priority="2972">
      <colorScale>
        <cfvo type="min"/>
        <cfvo type="percentile" val="50"/>
        <cfvo type="max"/>
        <color rgb="FFF8696B"/>
        <color rgb="FFFFEB84"/>
        <color rgb="FF63BE7B"/>
      </colorScale>
    </cfRule>
  </conditionalFormatting>
  <conditionalFormatting sqref="P37">
    <cfRule type="colorScale" priority="2970">
      <colorScale>
        <cfvo type="min"/>
        <cfvo type="percentile" val="50"/>
        <cfvo type="max"/>
        <color rgb="FFF8696B"/>
        <color rgb="FFFFEB84"/>
        <color rgb="FF63BE7B"/>
      </colorScale>
    </cfRule>
  </conditionalFormatting>
  <conditionalFormatting sqref="P34">
    <cfRule type="colorScale" priority="2969">
      <colorScale>
        <cfvo type="min"/>
        <cfvo type="percentile" val="50"/>
        <cfvo type="max"/>
        <color rgb="FFF8696B"/>
        <color rgb="FFFFEB84"/>
        <color rgb="FF63BE7B"/>
      </colorScale>
    </cfRule>
  </conditionalFormatting>
  <conditionalFormatting sqref="P35">
    <cfRule type="colorScale" priority="2967">
      <colorScale>
        <cfvo type="min"/>
        <cfvo type="percentile" val="50"/>
        <cfvo type="max"/>
        <color rgb="FFF8696B"/>
        <color rgb="FFFFEB84"/>
        <color rgb="FF63BE7B"/>
      </colorScale>
    </cfRule>
  </conditionalFormatting>
  <conditionalFormatting sqref="P36">
    <cfRule type="colorScale" priority="2966">
      <colorScale>
        <cfvo type="min"/>
        <cfvo type="percentile" val="50"/>
        <cfvo type="max"/>
        <color rgb="FFF8696B"/>
        <color rgb="FFFFEB84"/>
        <color rgb="FF63BE7B"/>
      </colorScale>
    </cfRule>
  </conditionalFormatting>
  <conditionalFormatting sqref="P37">
    <cfRule type="colorScale" priority="2964">
      <colorScale>
        <cfvo type="min"/>
        <cfvo type="percentile" val="50"/>
        <cfvo type="max"/>
        <color rgb="FFF8696B"/>
        <color rgb="FFFFEB84"/>
        <color rgb="FF63BE7B"/>
      </colorScale>
    </cfRule>
  </conditionalFormatting>
  <conditionalFormatting sqref="P37">
    <cfRule type="colorScale" priority="2963">
      <colorScale>
        <cfvo type="min"/>
        <cfvo type="percentile" val="50"/>
        <cfvo type="max"/>
        <color rgb="FFF8696B"/>
        <color rgb="FFFFEB84"/>
        <color rgb="FF63BE7B"/>
      </colorScale>
    </cfRule>
  </conditionalFormatting>
  <conditionalFormatting sqref="P35">
    <cfRule type="colorScale" priority="2962">
      <colorScale>
        <cfvo type="min"/>
        <cfvo type="percentile" val="50"/>
        <cfvo type="max"/>
        <color rgb="FFF8696B"/>
        <color rgb="FFFFEB84"/>
        <color rgb="FF63BE7B"/>
      </colorScale>
    </cfRule>
  </conditionalFormatting>
  <conditionalFormatting sqref="P37">
    <cfRule type="colorScale" priority="2961">
      <colorScale>
        <cfvo type="min"/>
        <cfvo type="percentile" val="50"/>
        <cfvo type="max"/>
        <color rgb="FFF8696B"/>
        <color rgb="FFFFEB84"/>
        <color rgb="FF63BE7B"/>
      </colorScale>
    </cfRule>
  </conditionalFormatting>
  <conditionalFormatting sqref="P35">
    <cfRule type="colorScale" priority="2959">
      <colorScale>
        <cfvo type="min"/>
        <cfvo type="percentile" val="50"/>
        <cfvo type="max"/>
        <color rgb="FFF8696B"/>
        <color rgb="FFFFEB84"/>
        <color rgb="FF63BE7B"/>
      </colorScale>
    </cfRule>
  </conditionalFormatting>
  <conditionalFormatting sqref="P35">
    <cfRule type="colorScale" priority="2958">
      <colorScale>
        <cfvo type="min"/>
        <cfvo type="percentile" val="50"/>
        <cfvo type="max"/>
        <color rgb="FFF8696B"/>
        <color rgb="FFFFEB84"/>
        <color rgb="FF63BE7B"/>
      </colorScale>
    </cfRule>
  </conditionalFormatting>
  <conditionalFormatting sqref="P36">
    <cfRule type="colorScale" priority="2957">
      <colorScale>
        <cfvo type="min"/>
        <cfvo type="percentile" val="50"/>
        <cfvo type="max"/>
        <color rgb="FFF8696B"/>
        <color rgb="FFFFEB84"/>
        <color rgb="FF63BE7B"/>
      </colorScale>
    </cfRule>
  </conditionalFormatting>
  <conditionalFormatting sqref="P37">
    <cfRule type="colorScale" priority="2955">
      <colorScale>
        <cfvo type="min"/>
        <cfvo type="percentile" val="50"/>
        <cfvo type="max"/>
        <color rgb="FFF8696B"/>
        <color rgb="FFFFEB84"/>
        <color rgb="FF63BE7B"/>
      </colorScale>
    </cfRule>
  </conditionalFormatting>
  <conditionalFormatting sqref="P37">
    <cfRule type="colorScale" priority="2954">
      <colorScale>
        <cfvo type="min"/>
        <cfvo type="percentile" val="50"/>
        <cfvo type="max"/>
        <color rgb="FFF8696B"/>
        <color rgb="FFFFEB84"/>
        <color rgb="FF63BE7B"/>
      </colorScale>
    </cfRule>
  </conditionalFormatting>
  <conditionalFormatting sqref="P36">
    <cfRule type="colorScale" priority="2953">
      <colorScale>
        <cfvo type="min"/>
        <cfvo type="percentile" val="50"/>
        <cfvo type="max"/>
        <color rgb="FFF8696B"/>
        <color rgb="FFFFEB84"/>
        <color rgb="FF63BE7B"/>
      </colorScale>
    </cfRule>
  </conditionalFormatting>
  <conditionalFormatting sqref="P35">
    <cfRule type="colorScale" priority="2951">
      <colorScale>
        <cfvo type="min"/>
        <cfvo type="percentile" val="50"/>
        <cfvo type="max"/>
        <color rgb="FFF8696B"/>
        <color rgb="FFFFEB84"/>
        <color rgb="FF63BE7B"/>
      </colorScale>
    </cfRule>
  </conditionalFormatting>
  <conditionalFormatting sqref="P36">
    <cfRule type="colorScale" priority="2950">
      <colorScale>
        <cfvo type="min"/>
        <cfvo type="percentile" val="50"/>
        <cfvo type="max"/>
        <color rgb="FFF8696B"/>
        <color rgb="FFFFEB84"/>
        <color rgb="FF63BE7B"/>
      </colorScale>
    </cfRule>
  </conditionalFormatting>
  <conditionalFormatting sqref="P37">
    <cfRule type="colorScale" priority="2948">
      <colorScale>
        <cfvo type="min"/>
        <cfvo type="percentile" val="50"/>
        <cfvo type="max"/>
        <color rgb="FFF8696B"/>
        <color rgb="FFFFEB84"/>
        <color rgb="FF63BE7B"/>
      </colorScale>
    </cfRule>
  </conditionalFormatting>
  <conditionalFormatting sqref="P35">
    <cfRule type="colorScale" priority="2945">
      <colorScale>
        <cfvo type="min"/>
        <cfvo type="percentile" val="50"/>
        <cfvo type="max"/>
        <color rgb="FFF8696B"/>
        <color rgb="FFFFEB84"/>
        <color rgb="FF63BE7B"/>
      </colorScale>
    </cfRule>
  </conditionalFormatting>
  <conditionalFormatting sqref="P36">
    <cfRule type="colorScale" priority="2944">
      <colorScale>
        <cfvo type="min"/>
        <cfvo type="percentile" val="50"/>
        <cfvo type="max"/>
        <color rgb="FFF8696B"/>
        <color rgb="FFFFEB84"/>
        <color rgb="FF63BE7B"/>
      </colorScale>
    </cfRule>
  </conditionalFormatting>
  <conditionalFormatting sqref="P37">
    <cfRule type="colorScale" priority="2942">
      <colorScale>
        <cfvo type="min"/>
        <cfvo type="percentile" val="50"/>
        <cfvo type="max"/>
        <color rgb="FFF8696B"/>
        <color rgb="FFFFEB84"/>
        <color rgb="FF63BE7B"/>
      </colorScale>
    </cfRule>
  </conditionalFormatting>
  <conditionalFormatting sqref="P37">
    <cfRule type="colorScale" priority="2941">
      <colorScale>
        <cfvo type="min"/>
        <cfvo type="percentile" val="50"/>
        <cfvo type="max"/>
        <color rgb="FFF8696B"/>
        <color rgb="FFFFEB84"/>
        <color rgb="FF63BE7B"/>
      </colorScale>
    </cfRule>
  </conditionalFormatting>
  <conditionalFormatting sqref="P39">
    <cfRule type="colorScale" priority="2940">
      <colorScale>
        <cfvo type="min"/>
        <cfvo type="percentile" val="50"/>
        <cfvo type="max"/>
        <color rgb="FFF8696B"/>
        <color rgb="FFFFEB84"/>
        <color rgb="FF63BE7B"/>
      </colorScale>
    </cfRule>
  </conditionalFormatting>
  <conditionalFormatting sqref="P41">
    <cfRule type="colorScale" priority="2939">
      <colorScale>
        <cfvo type="min"/>
        <cfvo type="percentile" val="50"/>
        <cfvo type="max"/>
        <color rgb="FFF8696B"/>
        <color rgb="FFFFEB84"/>
        <color rgb="FF63BE7B"/>
      </colorScale>
    </cfRule>
  </conditionalFormatting>
  <conditionalFormatting sqref="P44">
    <cfRule type="colorScale" priority="2938">
      <colorScale>
        <cfvo type="min"/>
        <cfvo type="percentile" val="50"/>
        <cfvo type="max"/>
        <color rgb="FFF8696B"/>
        <color rgb="FFFFEB84"/>
        <color rgb="FF63BE7B"/>
      </colorScale>
    </cfRule>
  </conditionalFormatting>
  <conditionalFormatting sqref="P46">
    <cfRule type="colorScale" priority="2937">
      <colorScale>
        <cfvo type="min"/>
        <cfvo type="percentile" val="50"/>
        <cfvo type="max"/>
        <color rgb="FFF8696B"/>
        <color rgb="FFFFEB84"/>
        <color rgb="FF63BE7B"/>
      </colorScale>
    </cfRule>
  </conditionalFormatting>
  <conditionalFormatting sqref="P39">
    <cfRule type="colorScale" priority="2934">
      <colorScale>
        <cfvo type="min"/>
        <cfvo type="percentile" val="50"/>
        <cfvo type="max"/>
        <color rgb="FFF8696B"/>
        <color rgb="FFFFEB84"/>
        <color rgb="FF63BE7B"/>
      </colorScale>
    </cfRule>
  </conditionalFormatting>
  <conditionalFormatting sqref="P39">
    <cfRule type="colorScale" priority="2933">
      <colorScale>
        <cfvo type="min"/>
        <cfvo type="percentile" val="50"/>
        <cfvo type="max"/>
        <color rgb="FFF8696B"/>
        <color rgb="FFFFEB84"/>
        <color rgb="FF63BE7B"/>
      </colorScale>
    </cfRule>
  </conditionalFormatting>
  <conditionalFormatting sqref="P40">
    <cfRule type="colorScale" priority="2932">
      <colorScale>
        <cfvo type="min"/>
        <cfvo type="percentile" val="50"/>
        <cfvo type="max"/>
        <color rgb="FFF8696B"/>
        <color rgb="FFFFEB84"/>
        <color rgb="FF63BE7B"/>
      </colorScale>
    </cfRule>
  </conditionalFormatting>
  <conditionalFormatting sqref="P41">
    <cfRule type="colorScale" priority="2930">
      <colorScale>
        <cfvo type="min"/>
        <cfvo type="percentile" val="50"/>
        <cfvo type="max"/>
        <color rgb="FFF8696B"/>
        <color rgb="FFFFEB84"/>
        <color rgb="FF63BE7B"/>
      </colorScale>
    </cfRule>
  </conditionalFormatting>
  <conditionalFormatting sqref="P41">
    <cfRule type="colorScale" priority="2929">
      <colorScale>
        <cfvo type="min"/>
        <cfvo type="percentile" val="50"/>
        <cfvo type="max"/>
        <color rgb="FFF8696B"/>
        <color rgb="FFFFEB84"/>
        <color rgb="FF63BE7B"/>
      </colorScale>
    </cfRule>
  </conditionalFormatting>
  <conditionalFormatting sqref="P42">
    <cfRule type="colorScale" priority="2928">
      <colorScale>
        <cfvo type="min"/>
        <cfvo type="percentile" val="50"/>
        <cfvo type="max"/>
        <color rgb="FFF8696B"/>
        <color rgb="FFFFEB84"/>
        <color rgb="FF63BE7B"/>
      </colorScale>
    </cfRule>
  </conditionalFormatting>
  <conditionalFormatting sqref="P43">
    <cfRule type="colorScale" priority="2927">
      <colorScale>
        <cfvo type="min"/>
        <cfvo type="percentile" val="50"/>
        <cfvo type="max"/>
        <color rgb="FFF8696B"/>
        <color rgb="FFFFEB84"/>
        <color rgb="FF63BE7B"/>
      </colorScale>
    </cfRule>
  </conditionalFormatting>
  <conditionalFormatting sqref="P44">
    <cfRule type="colorScale" priority="2926">
      <colorScale>
        <cfvo type="min"/>
        <cfvo type="percentile" val="50"/>
        <cfvo type="max"/>
        <color rgb="FFF8696B"/>
        <color rgb="FFFFEB84"/>
        <color rgb="FF63BE7B"/>
      </colorScale>
    </cfRule>
  </conditionalFormatting>
  <conditionalFormatting sqref="P44">
    <cfRule type="colorScale" priority="2925">
      <colorScale>
        <cfvo type="min"/>
        <cfvo type="percentile" val="50"/>
        <cfvo type="max"/>
        <color rgb="FFF8696B"/>
        <color rgb="FFFFEB84"/>
        <color rgb="FF63BE7B"/>
      </colorScale>
    </cfRule>
  </conditionalFormatting>
  <conditionalFormatting sqref="P44">
    <cfRule type="colorScale" priority="2924">
      <colorScale>
        <cfvo type="min"/>
        <cfvo type="percentile" val="50"/>
        <cfvo type="max"/>
        <color rgb="FFF8696B"/>
        <color rgb="FFFFEB84"/>
        <color rgb="FF63BE7B"/>
      </colorScale>
    </cfRule>
  </conditionalFormatting>
  <conditionalFormatting sqref="P45">
    <cfRule type="colorScale" priority="2922">
      <colorScale>
        <cfvo type="min"/>
        <cfvo type="percentile" val="50"/>
        <cfvo type="max"/>
        <color rgb="FFF8696B"/>
        <color rgb="FFFFEB84"/>
        <color rgb="FF63BE7B"/>
      </colorScale>
    </cfRule>
  </conditionalFormatting>
  <conditionalFormatting sqref="P46">
    <cfRule type="colorScale" priority="2921">
      <colorScale>
        <cfvo type="min"/>
        <cfvo type="percentile" val="50"/>
        <cfvo type="max"/>
        <color rgb="FFF8696B"/>
        <color rgb="FFFFEB84"/>
        <color rgb="FF63BE7B"/>
      </colorScale>
    </cfRule>
  </conditionalFormatting>
  <conditionalFormatting sqref="P46">
    <cfRule type="colorScale" priority="2920">
      <colorScale>
        <cfvo type="min"/>
        <cfvo type="percentile" val="50"/>
        <cfvo type="max"/>
        <color rgb="FFF8696B"/>
        <color rgb="FFFFEB84"/>
        <color rgb="FF63BE7B"/>
      </colorScale>
    </cfRule>
  </conditionalFormatting>
  <conditionalFormatting sqref="P46">
    <cfRule type="colorScale" priority="2919">
      <colorScale>
        <cfvo type="min"/>
        <cfvo type="percentile" val="50"/>
        <cfvo type="max"/>
        <color rgb="FFF8696B"/>
        <color rgb="FFFFEB84"/>
        <color rgb="FF63BE7B"/>
      </colorScale>
    </cfRule>
  </conditionalFormatting>
  <conditionalFormatting sqref="P47">
    <cfRule type="colorScale" priority="2918">
      <colorScale>
        <cfvo type="min"/>
        <cfvo type="percentile" val="50"/>
        <cfvo type="max"/>
        <color rgb="FFF8696B"/>
        <color rgb="FFFFEB84"/>
        <color rgb="FF63BE7B"/>
      </colorScale>
    </cfRule>
  </conditionalFormatting>
  <conditionalFormatting sqref="P48">
    <cfRule type="colorScale" priority="2917">
      <colorScale>
        <cfvo type="min"/>
        <cfvo type="percentile" val="50"/>
        <cfvo type="max"/>
        <color rgb="FFF8696B"/>
        <color rgb="FFFFEB84"/>
        <color rgb="FF63BE7B"/>
      </colorScale>
    </cfRule>
  </conditionalFormatting>
  <conditionalFormatting sqref="P49">
    <cfRule type="colorScale" priority="2913">
      <colorScale>
        <cfvo type="min"/>
        <cfvo type="percentile" val="50"/>
        <cfvo type="max"/>
        <color rgb="FFF8696B"/>
        <color rgb="FFFFEB84"/>
        <color rgb="FF63BE7B"/>
      </colorScale>
    </cfRule>
  </conditionalFormatting>
  <conditionalFormatting sqref="P40">
    <cfRule type="colorScale" priority="2912">
      <colorScale>
        <cfvo type="min"/>
        <cfvo type="percentile" val="50"/>
        <cfvo type="max"/>
        <color rgb="FFF8696B"/>
        <color rgb="FFFFEB84"/>
        <color rgb="FF63BE7B"/>
      </colorScale>
    </cfRule>
  </conditionalFormatting>
  <conditionalFormatting sqref="P39">
    <cfRule type="colorScale" priority="2910">
      <colorScale>
        <cfvo type="min"/>
        <cfvo type="percentile" val="50"/>
        <cfvo type="max"/>
        <color rgb="FFF8696B"/>
        <color rgb="FFFFEB84"/>
        <color rgb="FF63BE7B"/>
      </colorScale>
    </cfRule>
  </conditionalFormatting>
  <conditionalFormatting sqref="P40">
    <cfRule type="colorScale" priority="2909">
      <colorScale>
        <cfvo type="min"/>
        <cfvo type="percentile" val="50"/>
        <cfvo type="max"/>
        <color rgb="FFF8696B"/>
        <color rgb="FFFFEB84"/>
        <color rgb="FF63BE7B"/>
      </colorScale>
    </cfRule>
  </conditionalFormatting>
  <conditionalFormatting sqref="P43">
    <cfRule type="colorScale" priority="2907">
      <colorScale>
        <cfvo type="min"/>
        <cfvo type="percentile" val="50"/>
        <cfvo type="max"/>
        <color rgb="FFF8696B"/>
        <color rgb="FFFFEB84"/>
        <color rgb="FF63BE7B"/>
      </colorScale>
    </cfRule>
  </conditionalFormatting>
  <conditionalFormatting sqref="P41">
    <cfRule type="colorScale" priority="2906">
      <colorScale>
        <cfvo type="min"/>
        <cfvo type="percentile" val="50"/>
        <cfvo type="max"/>
        <color rgb="FFF8696B"/>
        <color rgb="FFFFEB84"/>
        <color rgb="FF63BE7B"/>
      </colorScale>
    </cfRule>
  </conditionalFormatting>
  <conditionalFormatting sqref="P42">
    <cfRule type="colorScale" priority="2905">
      <colorScale>
        <cfvo type="min"/>
        <cfvo type="percentile" val="50"/>
        <cfvo type="max"/>
        <color rgb="FFF8696B"/>
        <color rgb="FFFFEB84"/>
        <color rgb="FF63BE7B"/>
      </colorScale>
    </cfRule>
  </conditionalFormatting>
  <conditionalFormatting sqref="P43">
    <cfRule type="colorScale" priority="2904">
      <colorScale>
        <cfvo type="min"/>
        <cfvo type="percentile" val="50"/>
        <cfvo type="max"/>
        <color rgb="FFF8696B"/>
        <color rgb="FFFFEB84"/>
        <color rgb="FF63BE7B"/>
      </colorScale>
    </cfRule>
  </conditionalFormatting>
  <conditionalFormatting sqref="P44">
    <cfRule type="colorScale" priority="2902">
      <colorScale>
        <cfvo type="min"/>
        <cfvo type="percentile" val="50"/>
        <cfvo type="max"/>
        <color rgb="FFF8696B"/>
        <color rgb="FFFFEB84"/>
        <color rgb="FF63BE7B"/>
      </colorScale>
    </cfRule>
  </conditionalFormatting>
  <conditionalFormatting sqref="P45">
    <cfRule type="colorScale" priority="2899">
      <colorScale>
        <cfvo type="min"/>
        <cfvo type="percentile" val="50"/>
        <cfvo type="max"/>
        <color rgb="FFF8696B"/>
        <color rgb="FFFFEB84"/>
        <color rgb="FF63BE7B"/>
      </colorScale>
    </cfRule>
  </conditionalFormatting>
  <conditionalFormatting sqref="P46">
    <cfRule type="colorScale" priority="2898">
      <colorScale>
        <cfvo type="min"/>
        <cfvo type="percentile" val="50"/>
        <cfvo type="max"/>
        <color rgb="FFF8696B"/>
        <color rgb="FFFFEB84"/>
        <color rgb="FF63BE7B"/>
      </colorScale>
    </cfRule>
  </conditionalFormatting>
  <conditionalFormatting sqref="P44">
    <cfRule type="colorScale" priority="2897">
      <colorScale>
        <cfvo type="min"/>
        <cfvo type="percentile" val="50"/>
        <cfvo type="max"/>
        <color rgb="FFF8696B"/>
        <color rgb="FFFFEB84"/>
        <color rgb="FF63BE7B"/>
      </colorScale>
    </cfRule>
  </conditionalFormatting>
  <conditionalFormatting sqref="P46">
    <cfRule type="colorScale" priority="2896">
      <colorScale>
        <cfvo type="min"/>
        <cfvo type="percentile" val="50"/>
        <cfvo type="max"/>
        <color rgb="FFF8696B"/>
        <color rgb="FFFFEB84"/>
        <color rgb="FF63BE7B"/>
      </colorScale>
    </cfRule>
  </conditionalFormatting>
  <conditionalFormatting sqref="P45">
    <cfRule type="colorScale" priority="2894">
      <colorScale>
        <cfvo type="min"/>
        <cfvo type="percentile" val="50"/>
        <cfvo type="max"/>
        <color rgb="FFF8696B"/>
        <color rgb="FFFFEB84"/>
        <color rgb="FF63BE7B"/>
      </colorScale>
    </cfRule>
  </conditionalFormatting>
  <conditionalFormatting sqref="P46">
    <cfRule type="colorScale" priority="2893">
      <colorScale>
        <cfvo type="min"/>
        <cfvo type="percentile" val="50"/>
        <cfvo type="max"/>
        <color rgb="FFF8696B"/>
        <color rgb="FFFFEB84"/>
        <color rgb="FF63BE7B"/>
      </colorScale>
    </cfRule>
  </conditionalFormatting>
  <conditionalFormatting sqref="P48">
    <cfRule type="colorScale" priority="2892">
      <colorScale>
        <cfvo type="min"/>
        <cfvo type="percentile" val="50"/>
        <cfvo type="max"/>
        <color rgb="FFF8696B"/>
        <color rgb="FFFFEB84"/>
        <color rgb="FF63BE7B"/>
      </colorScale>
    </cfRule>
  </conditionalFormatting>
  <conditionalFormatting sqref="P47">
    <cfRule type="colorScale" priority="2891">
      <colorScale>
        <cfvo type="min"/>
        <cfvo type="percentile" val="50"/>
        <cfvo type="max"/>
        <color rgb="FFF8696B"/>
        <color rgb="FFFFEB84"/>
        <color rgb="FF63BE7B"/>
      </colorScale>
    </cfRule>
  </conditionalFormatting>
  <conditionalFormatting sqref="P48">
    <cfRule type="colorScale" priority="2890">
      <colorScale>
        <cfvo type="min"/>
        <cfvo type="percentile" val="50"/>
        <cfvo type="max"/>
        <color rgb="FFF8696B"/>
        <color rgb="FFFFEB84"/>
        <color rgb="FF63BE7B"/>
      </colorScale>
    </cfRule>
  </conditionalFormatting>
  <conditionalFormatting sqref="P48">
    <cfRule type="colorScale" priority="2889">
      <colorScale>
        <cfvo type="min"/>
        <cfvo type="percentile" val="50"/>
        <cfvo type="max"/>
        <color rgb="FFF8696B"/>
        <color rgb="FFFFEB84"/>
        <color rgb="FF63BE7B"/>
      </colorScale>
    </cfRule>
  </conditionalFormatting>
  <conditionalFormatting sqref="P49">
    <cfRule type="colorScale" priority="2887">
      <colorScale>
        <cfvo type="min"/>
        <cfvo type="percentile" val="50"/>
        <cfvo type="max"/>
        <color rgb="FFF8696B"/>
        <color rgb="FFFFEB84"/>
        <color rgb="FF63BE7B"/>
      </colorScale>
    </cfRule>
  </conditionalFormatting>
  <conditionalFormatting sqref="P47">
    <cfRule type="colorScale" priority="2886">
      <colorScale>
        <cfvo type="min"/>
        <cfvo type="percentile" val="50"/>
        <cfvo type="max"/>
        <color rgb="FFF8696B"/>
        <color rgb="FFFFEB84"/>
        <color rgb="FF63BE7B"/>
      </colorScale>
    </cfRule>
  </conditionalFormatting>
  <conditionalFormatting sqref="P49">
    <cfRule type="colorScale" priority="2885">
      <colorScale>
        <cfvo type="min"/>
        <cfvo type="percentile" val="50"/>
        <cfvo type="max"/>
        <color rgb="FFF8696B"/>
        <color rgb="FFFFEB84"/>
        <color rgb="FF63BE7B"/>
      </colorScale>
    </cfRule>
  </conditionalFormatting>
  <conditionalFormatting sqref="P48">
    <cfRule type="colorScale" priority="2884">
      <colorScale>
        <cfvo type="min"/>
        <cfvo type="percentile" val="50"/>
        <cfvo type="max"/>
        <color rgb="FFF8696B"/>
        <color rgb="FFFFEB84"/>
        <color rgb="FF63BE7B"/>
      </colorScale>
    </cfRule>
  </conditionalFormatting>
  <conditionalFormatting sqref="P49">
    <cfRule type="colorScale" priority="2882">
      <colorScale>
        <cfvo type="min"/>
        <cfvo type="percentile" val="50"/>
        <cfvo type="max"/>
        <color rgb="FFF8696B"/>
        <color rgb="FFFFEB84"/>
        <color rgb="FF63BE7B"/>
      </colorScale>
    </cfRule>
  </conditionalFormatting>
  <conditionalFormatting sqref="P39">
    <cfRule type="colorScale" priority="2879">
      <colorScale>
        <cfvo type="min"/>
        <cfvo type="percentile" val="50"/>
        <cfvo type="max"/>
        <color rgb="FFF8696B"/>
        <color rgb="FFFFEB84"/>
        <color rgb="FF63BE7B"/>
      </colorScale>
    </cfRule>
  </conditionalFormatting>
  <conditionalFormatting sqref="P40">
    <cfRule type="colorScale" priority="2878">
      <colorScale>
        <cfvo type="min"/>
        <cfvo type="percentile" val="50"/>
        <cfvo type="max"/>
        <color rgb="FFF8696B"/>
        <color rgb="FFFFEB84"/>
        <color rgb="FF63BE7B"/>
      </colorScale>
    </cfRule>
  </conditionalFormatting>
  <conditionalFormatting sqref="P41">
    <cfRule type="colorScale" priority="2876">
      <colorScale>
        <cfvo type="min"/>
        <cfvo type="percentile" val="50"/>
        <cfvo type="max"/>
        <color rgb="FFF8696B"/>
        <color rgb="FFFFEB84"/>
        <color rgb="FF63BE7B"/>
      </colorScale>
    </cfRule>
  </conditionalFormatting>
  <conditionalFormatting sqref="P41">
    <cfRule type="colorScale" priority="2875">
      <colorScale>
        <cfvo type="min"/>
        <cfvo type="percentile" val="50"/>
        <cfvo type="max"/>
        <color rgb="FFF8696B"/>
        <color rgb="FFFFEB84"/>
        <color rgb="FF63BE7B"/>
      </colorScale>
    </cfRule>
  </conditionalFormatting>
  <conditionalFormatting sqref="P42">
    <cfRule type="colorScale" priority="2874">
      <colorScale>
        <cfvo type="min"/>
        <cfvo type="percentile" val="50"/>
        <cfvo type="max"/>
        <color rgb="FFF8696B"/>
        <color rgb="FFFFEB84"/>
        <color rgb="FF63BE7B"/>
      </colorScale>
    </cfRule>
  </conditionalFormatting>
  <conditionalFormatting sqref="P43">
    <cfRule type="colorScale" priority="2872">
      <colorScale>
        <cfvo type="min"/>
        <cfvo type="percentile" val="50"/>
        <cfvo type="max"/>
        <color rgb="FFF8696B"/>
        <color rgb="FFFFEB84"/>
        <color rgb="FF63BE7B"/>
      </colorScale>
    </cfRule>
  </conditionalFormatting>
  <conditionalFormatting sqref="P44">
    <cfRule type="colorScale" priority="2871">
      <colorScale>
        <cfvo type="min"/>
        <cfvo type="percentile" val="50"/>
        <cfvo type="max"/>
        <color rgb="FFF8696B"/>
        <color rgb="FFFFEB84"/>
        <color rgb="FF63BE7B"/>
      </colorScale>
    </cfRule>
  </conditionalFormatting>
  <conditionalFormatting sqref="P45">
    <cfRule type="colorScale" priority="2869">
      <colorScale>
        <cfvo type="min"/>
        <cfvo type="percentile" val="50"/>
        <cfvo type="max"/>
        <color rgb="FFF8696B"/>
        <color rgb="FFFFEB84"/>
        <color rgb="FF63BE7B"/>
      </colorScale>
    </cfRule>
  </conditionalFormatting>
  <conditionalFormatting sqref="P45">
    <cfRule type="colorScale" priority="2868">
      <colorScale>
        <cfvo type="min"/>
        <cfvo type="percentile" val="50"/>
        <cfvo type="max"/>
        <color rgb="FFF8696B"/>
        <color rgb="FFFFEB84"/>
        <color rgb="FF63BE7B"/>
      </colorScale>
    </cfRule>
  </conditionalFormatting>
  <conditionalFormatting sqref="P43">
    <cfRule type="colorScale" priority="2867">
      <colorScale>
        <cfvo type="min"/>
        <cfvo type="percentile" val="50"/>
        <cfvo type="max"/>
        <color rgb="FFF8696B"/>
        <color rgb="FFFFEB84"/>
        <color rgb="FF63BE7B"/>
      </colorScale>
    </cfRule>
  </conditionalFormatting>
  <conditionalFormatting sqref="P45">
    <cfRule type="colorScale" priority="2866">
      <colorScale>
        <cfvo type="min"/>
        <cfvo type="percentile" val="50"/>
        <cfvo type="max"/>
        <color rgb="FFF8696B"/>
        <color rgb="FFFFEB84"/>
        <color rgb="FF63BE7B"/>
      </colorScale>
    </cfRule>
  </conditionalFormatting>
  <conditionalFormatting sqref="P43">
    <cfRule type="colorScale" priority="2864">
      <colorScale>
        <cfvo type="min"/>
        <cfvo type="percentile" val="50"/>
        <cfvo type="max"/>
        <color rgb="FFF8696B"/>
        <color rgb="FFFFEB84"/>
        <color rgb="FF63BE7B"/>
      </colorScale>
    </cfRule>
  </conditionalFormatting>
  <conditionalFormatting sqref="P43">
    <cfRule type="colorScale" priority="2863">
      <colorScale>
        <cfvo type="min"/>
        <cfvo type="percentile" val="50"/>
        <cfvo type="max"/>
        <color rgb="FFF8696B"/>
        <color rgb="FFFFEB84"/>
        <color rgb="FF63BE7B"/>
      </colorScale>
    </cfRule>
  </conditionalFormatting>
  <conditionalFormatting sqref="P44">
    <cfRule type="colorScale" priority="2862">
      <colorScale>
        <cfvo type="min"/>
        <cfvo type="percentile" val="50"/>
        <cfvo type="max"/>
        <color rgb="FFF8696B"/>
        <color rgb="FFFFEB84"/>
        <color rgb="FF63BE7B"/>
      </colorScale>
    </cfRule>
  </conditionalFormatting>
  <conditionalFormatting sqref="P45">
    <cfRule type="colorScale" priority="2860">
      <colorScale>
        <cfvo type="min"/>
        <cfvo type="percentile" val="50"/>
        <cfvo type="max"/>
        <color rgb="FFF8696B"/>
        <color rgb="FFFFEB84"/>
        <color rgb="FF63BE7B"/>
      </colorScale>
    </cfRule>
  </conditionalFormatting>
  <conditionalFormatting sqref="P45">
    <cfRule type="colorScale" priority="2859">
      <colorScale>
        <cfvo type="min"/>
        <cfvo type="percentile" val="50"/>
        <cfvo type="max"/>
        <color rgb="FFF8696B"/>
        <color rgb="FFFFEB84"/>
        <color rgb="FF63BE7B"/>
      </colorScale>
    </cfRule>
  </conditionalFormatting>
  <conditionalFormatting sqref="P44">
    <cfRule type="colorScale" priority="2858">
      <colorScale>
        <cfvo type="min"/>
        <cfvo type="percentile" val="50"/>
        <cfvo type="max"/>
        <color rgb="FFF8696B"/>
        <color rgb="FFFFEB84"/>
        <color rgb="FF63BE7B"/>
      </colorScale>
    </cfRule>
  </conditionalFormatting>
  <conditionalFormatting sqref="P43">
    <cfRule type="colorScale" priority="2856">
      <colorScale>
        <cfvo type="min"/>
        <cfvo type="percentile" val="50"/>
        <cfvo type="max"/>
        <color rgb="FFF8696B"/>
        <color rgb="FFFFEB84"/>
        <color rgb="FF63BE7B"/>
      </colorScale>
    </cfRule>
  </conditionalFormatting>
  <conditionalFormatting sqref="P44">
    <cfRule type="colorScale" priority="2855">
      <colorScale>
        <cfvo type="min"/>
        <cfvo type="percentile" val="50"/>
        <cfvo type="max"/>
        <color rgb="FFF8696B"/>
        <color rgb="FFFFEB84"/>
        <color rgb="FF63BE7B"/>
      </colorScale>
    </cfRule>
  </conditionalFormatting>
  <conditionalFormatting sqref="P45">
    <cfRule type="colorScale" priority="2853">
      <colorScale>
        <cfvo type="min"/>
        <cfvo type="percentile" val="50"/>
        <cfvo type="max"/>
        <color rgb="FFF8696B"/>
        <color rgb="FFFFEB84"/>
        <color rgb="FF63BE7B"/>
      </colorScale>
    </cfRule>
  </conditionalFormatting>
  <conditionalFormatting sqref="P43">
    <cfRule type="colorScale" priority="2850">
      <colorScale>
        <cfvo type="min"/>
        <cfvo type="percentile" val="50"/>
        <cfvo type="max"/>
        <color rgb="FFF8696B"/>
        <color rgb="FFFFEB84"/>
        <color rgb="FF63BE7B"/>
      </colorScale>
    </cfRule>
  </conditionalFormatting>
  <conditionalFormatting sqref="P44">
    <cfRule type="colorScale" priority="2849">
      <colorScale>
        <cfvo type="min"/>
        <cfvo type="percentile" val="50"/>
        <cfvo type="max"/>
        <color rgb="FFF8696B"/>
        <color rgb="FFFFEB84"/>
        <color rgb="FF63BE7B"/>
      </colorScale>
    </cfRule>
  </conditionalFormatting>
  <conditionalFormatting sqref="P45">
    <cfRule type="colorScale" priority="2847">
      <colorScale>
        <cfvo type="min"/>
        <cfvo type="percentile" val="50"/>
        <cfvo type="max"/>
        <color rgb="FFF8696B"/>
        <color rgb="FFFFEB84"/>
        <color rgb="FF63BE7B"/>
      </colorScale>
    </cfRule>
  </conditionalFormatting>
  <conditionalFormatting sqref="P45">
    <cfRule type="colorScale" priority="2846">
      <colorScale>
        <cfvo type="min"/>
        <cfvo type="percentile" val="50"/>
        <cfvo type="max"/>
        <color rgb="FFF8696B"/>
        <color rgb="FFFFEB84"/>
        <color rgb="FF63BE7B"/>
      </colorScale>
    </cfRule>
  </conditionalFormatting>
  <conditionalFormatting sqref="P48">
    <cfRule type="colorScale" priority="2845">
      <colorScale>
        <cfvo type="min"/>
        <cfvo type="percentile" val="50"/>
        <cfvo type="max"/>
        <color rgb="FFF8696B"/>
        <color rgb="FFFFEB84"/>
        <color rgb="FF63BE7B"/>
      </colorScale>
    </cfRule>
  </conditionalFormatting>
  <conditionalFormatting sqref="P46">
    <cfRule type="colorScale" priority="2844">
      <colorScale>
        <cfvo type="min"/>
        <cfvo type="percentile" val="50"/>
        <cfvo type="max"/>
        <color rgb="FFF8696B"/>
        <color rgb="FFFFEB84"/>
        <color rgb="FF63BE7B"/>
      </colorScale>
    </cfRule>
  </conditionalFormatting>
  <conditionalFormatting sqref="P47">
    <cfRule type="colorScale" priority="2843">
      <colorScale>
        <cfvo type="min"/>
        <cfvo type="percentile" val="50"/>
        <cfvo type="max"/>
        <color rgb="FFF8696B"/>
        <color rgb="FFFFEB84"/>
        <color rgb="FF63BE7B"/>
      </colorScale>
    </cfRule>
  </conditionalFormatting>
  <conditionalFormatting sqref="P48">
    <cfRule type="colorScale" priority="2842">
      <colorScale>
        <cfvo type="min"/>
        <cfvo type="percentile" val="50"/>
        <cfvo type="max"/>
        <color rgb="FFF8696B"/>
        <color rgb="FFFFEB84"/>
        <color rgb="FF63BE7B"/>
      </colorScale>
    </cfRule>
  </conditionalFormatting>
  <conditionalFormatting sqref="P48">
    <cfRule type="colorScale" priority="2841">
      <colorScale>
        <cfvo type="min"/>
        <cfvo type="percentile" val="50"/>
        <cfvo type="max"/>
        <color rgb="FFF8696B"/>
        <color rgb="FFFFEB84"/>
        <color rgb="FF63BE7B"/>
      </colorScale>
    </cfRule>
  </conditionalFormatting>
  <conditionalFormatting sqref="P48">
    <cfRule type="colorScale" priority="2840">
      <colorScale>
        <cfvo type="min"/>
        <cfvo type="percentile" val="50"/>
        <cfvo type="max"/>
        <color rgb="FFF8696B"/>
        <color rgb="FFFFEB84"/>
        <color rgb="FF63BE7B"/>
      </colorScale>
    </cfRule>
  </conditionalFormatting>
  <conditionalFormatting sqref="P49">
    <cfRule type="colorScale" priority="2838">
      <colorScale>
        <cfvo type="min"/>
        <cfvo type="percentile" val="50"/>
        <cfvo type="max"/>
        <color rgb="FFF8696B"/>
        <color rgb="FFFFEB84"/>
        <color rgb="FF63BE7B"/>
      </colorScale>
    </cfRule>
  </conditionalFormatting>
  <conditionalFormatting sqref="P47">
    <cfRule type="colorScale" priority="2837">
      <colorScale>
        <cfvo type="min"/>
        <cfvo type="percentile" val="50"/>
        <cfvo type="max"/>
        <color rgb="FFF8696B"/>
        <color rgb="FFFFEB84"/>
        <color rgb="FF63BE7B"/>
      </colorScale>
    </cfRule>
  </conditionalFormatting>
  <conditionalFormatting sqref="P46">
    <cfRule type="colorScale" priority="2836">
      <colorScale>
        <cfvo type="min"/>
        <cfvo type="percentile" val="50"/>
        <cfvo type="max"/>
        <color rgb="FFF8696B"/>
        <color rgb="FFFFEB84"/>
        <color rgb="FF63BE7B"/>
      </colorScale>
    </cfRule>
  </conditionalFormatting>
  <conditionalFormatting sqref="P47">
    <cfRule type="colorScale" priority="2835">
      <colorScale>
        <cfvo type="min"/>
        <cfvo type="percentile" val="50"/>
        <cfvo type="max"/>
        <color rgb="FFF8696B"/>
        <color rgb="FFFFEB84"/>
        <color rgb="FF63BE7B"/>
      </colorScale>
    </cfRule>
  </conditionalFormatting>
  <conditionalFormatting sqref="P48">
    <cfRule type="colorScale" priority="2833">
      <colorScale>
        <cfvo type="min"/>
        <cfvo type="percentile" val="50"/>
        <cfvo type="max"/>
        <color rgb="FFF8696B"/>
        <color rgb="FFFFEB84"/>
        <color rgb="FF63BE7B"/>
      </colorScale>
    </cfRule>
  </conditionalFormatting>
  <conditionalFormatting sqref="P49">
    <cfRule type="colorScale" priority="2830">
      <colorScale>
        <cfvo type="min"/>
        <cfvo type="percentile" val="50"/>
        <cfvo type="max"/>
        <color rgb="FFF8696B"/>
        <color rgb="FFFFEB84"/>
        <color rgb="FF63BE7B"/>
      </colorScale>
    </cfRule>
  </conditionalFormatting>
  <conditionalFormatting sqref="P48">
    <cfRule type="colorScale" priority="2829">
      <colorScale>
        <cfvo type="min"/>
        <cfvo type="percentile" val="50"/>
        <cfvo type="max"/>
        <color rgb="FFF8696B"/>
        <color rgb="FFFFEB84"/>
        <color rgb="FF63BE7B"/>
      </colorScale>
    </cfRule>
  </conditionalFormatting>
  <conditionalFormatting sqref="P49">
    <cfRule type="colorScale" priority="2827">
      <colorScale>
        <cfvo type="min"/>
        <cfvo type="percentile" val="50"/>
        <cfvo type="max"/>
        <color rgb="FFF8696B"/>
        <color rgb="FFFFEB84"/>
        <color rgb="FF63BE7B"/>
      </colorScale>
    </cfRule>
  </conditionalFormatting>
  <conditionalFormatting sqref="P46">
    <cfRule type="colorScale" priority="2826">
      <colorScale>
        <cfvo type="min"/>
        <cfvo type="percentile" val="50"/>
        <cfvo type="max"/>
        <color rgb="FFF8696B"/>
        <color rgb="FFFFEB84"/>
        <color rgb="FF63BE7B"/>
      </colorScale>
    </cfRule>
  </conditionalFormatting>
  <conditionalFormatting sqref="P47">
    <cfRule type="colorScale" priority="2824">
      <colorScale>
        <cfvo type="min"/>
        <cfvo type="percentile" val="50"/>
        <cfvo type="max"/>
        <color rgb="FFF8696B"/>
        <color rgb="FFFFEB84"/>
        <color rgb="FF63BE7B"/>
      </colorScale>
    </cfRule>
  </conditionalFormatting>
  <conditionalFormatting sqref="P48">
    <cfRule type="colorScale" priority="2823">
      <colorScale>
        <cfvo type="min"/>
        <cfvo type="percentile" val="50"/>
        <cfvo type="max"/>
        <color rgb="FFF8696B"/>
        <color rgb="FFFFEB84"/>
        <color rgb="FF63BE7B"/>
      </colorScale>
    </cfRule>
  </conditionalFormatting>
  <conditionalFormatting sqref="P49">
    <cfRule type="colorScale" priority="2821">
      <colorScale>
        <cfvo type="min"/>
        <cfvo type="percentile" val="50"/>
        <cfvo type="max"/>
        <color rgb="FFF8696B"/>
        <color rgb="FFFFEB84"/>
        <color rgb="FF63BE7B"/>
      </colorScale>
    </cfRule>
  </conditionalFormatting>
  <conditionalFormatting sqref="P49">
    <cfRule type="colorScale" priority="2820">
      <colorScale>
        <cfvo type="min"/>
        <cfvo type="percentile" val="50"/>
        <cfvo type="max"/>
        <color rgb="FFF8696B"/>
        <color rgb="FFFFEB84"/>
        <color rgb="FF63BE7B"/>
      </colorScale>
    </cfRule>
  </conditionalFormatting>
  <conditionalFormatting sqref="P47">
    <cfRule type="colorScale" priority="2819">
      <colorScale>
        <cfvo type="min"/>
        <cfvo type="percentile" val="50"/>
        <cfvo type="max"/>
        <color rgb="FFF8696B"/>
        <color rgb="FFFFEB84"/>
        <color rgb="FF63BE7B"/>
      </colorScale>
    </cfRule>
  </conditionalFormatting>
  <conditionalFormatting sqref="P49">
    <cfRule type="colorScale" priority="2818">
      <colorScale>
        <cfvo type="min"/>
        <cfvo type="percentile" val="50"/>
        <cfvo type="max"/>
        <color rgb="FFF8696B"/>
        <color rgb="FFFFEB84"/>
        <color rgb="FF63BE7B"/>
      </colorScale>
    </cfRule>
  </conditionalFormatting>
  <conditionalFormatting sqref="P47">
    <cfRule type="colorScale" priority="2816">
      <colorScale>
        <cfvo type="min"/>
        <cfvo type="percentile" val="50"/>
        <cfvo type="max"/>
        <color rgb="FFF8696B"/>
        <color rgb="FFFFEB84"/>
        <color rgb="FF63BE7B"/>
      </colorScale>
    </cfRule>
  </conditionalFormatting>
  <conditionalFormatting sqref="P47">
    <cfRule type="colorScale" priority="2815">
      <colorScale>
        <cfvo type="min"/>
        <cfvo type="percentile" val="50"/>
        <cfvo type="max"/>
        <color rgb="FFF8696B"/>
        <color rgb="FFFFEB84"/>
        <color rgb="FF63BE7B"/>
      </colorScale>
    </cfRule>
  </conditionalFormatting>
  <conditionalFormatting sqref="P48">
    <cfRule type="colorScale" priority="2814">
      <colorScale>
        <cfvo type="min"/>
        <cfvo type="percentile" val="50"/>
        <cfvo type="max"/>
        <color rgb="FFF8696B"/>
        <color rgb="FFFFEB84"/>
        <color rgb="FF63BE7B"/>
      </colorScale>
    </cfRule>
  </conditionalFormatting>
  <conditionalFormatting sqref="P49">
    <cfRule type="colorScale" priority="2812">
      <colorScale>
        <cfvo type="min"/>
        <cfvo type="percentile" val="50"/>
        <cfvo type="max"/>
        <color rgb="FFF8696B"/>
        <color rgb="FFFFEB84"/>
        <color rgb="FF63BE7B"/>
      </colorScale>
    </cfRule>
  </conditionalFormatting>
  <conditionalFormatting sqref="P49">
    <cfRule type="colorScale" priority="2811">
      <colorScale>
        <cfvo type="min"/>
        <cfvo type="percentile" val="50"/>
        <cfvo type="max"/>
        <color rgb="FFF8696B"/>
        <color rgb="FFFFEB84"/>
        <color rgb="FF63BE7B"/>
      </colorScale>
    </cfRule>
  </conditionalFormatting>
  <conditionalFormatting sqref="P48">
    <cfRule type="colorScale" priority="2810">
      <colorScale>
        <cfvo type="min"/>
        <cfvo type="percentile" val="50"/>
        <cfvo type="max"/>
        <color rgb="FFF8696B"/>
        <color rgb="FFFFEB84"/>
        <color rgb="FF63BE7B"/>
      </colorScale>
    </cfRule>
  </conditionalFormatting>
  <conditionalFormatting sqref="P47">
    <cfRule type="colorScale" priority="2808">
      <colorScale>
        <cfvo type="min"/>
        <cfvo type="percentile" val="50"/>
        <cfvo type="max"/>
        <color rgb="FFF8696B"/>
        <color rgb="FFFFEB84"/>
        <color rgb="FF63BE7B"/>
      </colorScale>
    </cfRule>
  </conditionalFormatting>
  <conditionalFormatting sqref="P48">
    <cfRule type="colorScale" priority="2807">
      <colorScale>
        <cfvo type="min"/>
        <cfvo type="percentile" val="50"/>
        <cfvo type="max"/>
        <color rgb="FFF8696B"/>
        <color rgb="FFFFEB84"/>
        <color rgb="FF63BE7B"/>
      </colorScale>
    </cfRule>
  </conditionalFormatting>
  <conditionalFormatting sqref="P49">
    <cfRule type="colorScale" priority="2805">
      <colorScale>
        <cfvo type="min"/>
        <cfvo type="percentile" val="50"/>
        <cfvo type="max"/>
        <color rgb="FFF8696B"/>
        <color rgb="FFFFEB84"/>
        <color rgb="FF63BE7B"/>
      </colorScale>
    </cfRule>
  </conditionalFormatting>
  <conditionalFormatting sqref="P47">
    <cfRule type="colorScale" priority="2802">
      <colorScale>
        <cfvo type="min"/>
        <cfvo type="percentile" val="50"/>
        <cfvo type="max"/>
        <color rgb="FFF8696B"/>
        <color rgb="FFFFEB84"/>
        <color rgb="FF63BE7B"/>
      </colorScale>
    </cfRule>
  </conditionalFormatting>
  <conditionalFormatting sqref="P48">
    <cfRule type="colorScale" priority="2801">
      <colorScale>
        <cfvo type="min"/>
        <cfvo type="percentile" val="50"/>
        <cfvo type="max"/>
        <color rgb="FFF8696B"/>
        <color rgb="FFFFEB84"/>
        <color rgb="FF63BE7B"/>
      </colorScale>
    </cfRule>
  </conditionalFormatting>
  <conditionalFormatting sqref="P49">
    <cfRule type="colorScale" priority="2799">
      <colorScale>
        <cfvo type="min"/>
        <cfvo type="percentile" val="50"/>
        <cfvo type="max"/>
        <color rgb="FFF8696B"/>
        <color rgb="FFFFEB84"/>
        <color rgb="FF63BE7B"/>
      </colorScale>
    </cfRule>
  </conditionalFormatting>
  <conditionalFormatting sqref="P49">
    <cfRule type="colorScale" priority="2798">
      <colorScale>
        <cfvo type="min"/>
        <cfvo type="percentile" val="50"/>
        <cfvo type="max"/>
        <color rgb="FFF8696B"/>
        <color rgb="FFFFEB84"/>
        <color rgb="FF63BE7B"/>
      </colorScale>
    </cfRule>
  </conditionalFormatting>
  <conditionalFormatting sqref="P50">
    <cfRule type="colorScale" priority="2797">
      <colorScale>
        <cfvo type="min"/>
        <cfvo type="percentile" val="50"/>
        <cfvo type="max"/>
        <color rgb="FFF8696B"/>
        <color rgb="FFFFEB84"/>
        <color rgb="FF63BE7B"/>
      </colorScale>
    </cfRule>
  </conditionalFormatting>
  <conditionalFormatting sqref="P55">
    <cfRule type="colorScale" priority="2795">
      <colorScale>
        <cfvo type="min"/>
        <cfvo type="percentile" val="50"/>
        <cfvo type="max"/>
        <color rgb="FFF8696B"/>
        <color rgb="FFFFEB84"/>
        <color rgb="FF63BE7B"/>
      </colorScale>
    </cfRule>
  </conditionalFormatting>
  <conditionalFormatting sqref="P57">
    <cfRule type="colorScale" priority="2794">
      <colorScale>
        <cfvo type="min"/>
        <cfvo type="percentile" val="50"/>
        <cfvo type="max"/>
        <color rgb="FFF8696B"/>
        <color rgb="FFFFEB84"/>
        <color rgb="FF63BE7B"/>
      </colorScale>
    </cfRule>
  </conditionalFormatting>
  <conditionalFormatting sqref="P60">
    <cfRule type="colorScale" priority="2793">
      <colorScale>
        <cfvo type="min"/>
        <cfvo type="percentile" val="50"/>
        <cfvo type="max"/>
        <color rgb="FFF8696B"/>
        <color rgb="FFFFEB84"/>
        <color rgb="FF63BE7B"/>
      </colorScale>
    </cfRule>
  </conditionalFormatting>
  <conditionalFormatting sqref="P62">
    <cfRule type="colorScale" priority="2792">
      <colorScale>
        <cfvo type="min"/>
        <cfvo type="percentile" val="50"/>
        <cfvo type="max"/>
        <color rgb="FFF8696B"/>
        <color rgb="FFFFEB84"/>
        <color rgb="FF63BE7B"/>
      </colorScale>
    </cfRule>
  </conditionalFormatting>
  <conditionalFormatting sqref="P51">
    <cfRule type="colorScale" priority="3288">
      <colorScale>
        <cfvo type="min"/>
        <cfvo type="percentile" val="50"/>
        <cfvo type="max"/>
        <color rgb="FFF8696B"/>
        <color rgb="FFFFEB84"/>
        <color rgb="FF63BE7B"/>
      </colorScale>
    </cfRule>
  </conditionalFormatting>
  <conditionalFormatting sqref="P52">
    <cfRule type="colorScale" priority="2789">
      <colorScale>
        <cfvo type="min"/>
        <cfvo type="percentile" val="50"/>
        <cfvo type="max"/>
        <color rgb="FFF8696B"/>
        <color rgb="FFFFEB84"/>
        <color rgb="FF63BE7B"/>
      </colorScale>
    </cfRule>
  </conditionalFormatting>
  <conditionalFormatting sqref="P53">
    <cfRule type="colorScale" priority="2787">
      <colorScale>
        <cfvo type="min"/>
        <cfvo type="percentile" val="50"/>
        <cfvo type="max"/>
        <color rgb="FFF8696B"/>
        <color rgb="FFFFEB84"/>
        <color rgb="FF63BE7B"/>
      </colorScale>
    </cfRule>
  </conditionalFormatting>
  <conditionalFormatting sqref="P55">
    <cfRule type="colorScale" priority="2785">
      <colorScale>
        <cfvo type="min"/>
        <cfvo type="percentile" val="50"/>
        <cfvo type="max"/>
        <color rgb="FFF8696B"/>
        <color rgb="FFFFEB84"/>
        <color rgb="FF63BE7B"/>
      </colorScale>
    </cfRule>
  </conditionalFormatting>
  <conditionalFormatting sqref="P55">
    <cfRule type="colorScale" priority="2784">
      <colorScale>
        <cfvo type="min"/>
        <cfvo type="percentile" val="50"/>
        <cfvo type="max"/>
        <color rgb="FFF8696B"/>
        <color rgb="FFFFEB84"/>
        <color rgb="FF63BE7B"/>
      </colorScale>
    </cfRule>
  </conditionalFormatting>
  <conditionalFormatting sqref="P56">
    <cfRule type="colorScale" priority="2783">
      <colorScale>
        <cfvo type="min"/>
        <cfvo type="percentile" val="50"/>
        <cfvo type="max"/>
        <color rgb="FFF8696B"/>
        <color rgb="FFFFEB84"/>
        <color rgb="FF63BE7B"/>
      </colorScale>
    </cfRule>
  </conditionalFormatting>
  <conditionalFormatting sqref="P57">
    <cfRule type="colorScale" priority="2781">
      <colorScale>
        <cfvo type="min"/>
        <cfvo type="percentile" val="50"/>
        <cfvo type="max"/>
        <color rgb="FFF8696B"/>
        <color rgb="FFFFEB84"/>
        <color rgb="FF63BE7B"/>
      </colorScale>
    </cfRule>
  </conditionalFormatting>
  <conditionalFormatting sqref="P57">
    <cfRule type="colorScale" priority="2780">
      <colorScale>
        <cfvo type="min"/>
        <cfvo type="percentile" val="50"/>
        <cfvo type="max"/>
        <color rgb="FFF8696B"/>
        <color rgb="FFFFEB84"/>
        <color rgb="FF63BE7B"/>
      </colorScale>
    </cfRule>
  </conditionalFormatting>
  <conditionalFormatting sqref="P58">
    <cfRule type="colorScale" priority="2779">
      <colorScale>
        <cfvo type="min"/>
        <cfvo type="percentile" val="50"/>
        <cfvo type="max"/>
        <color rgb="FFF8696B"/>
        <color rgb="FFFFEB84"/>
        <color rgb="FF63BE7B"/>
      </colorScale>
    </cfRule>
  </conditionalFormatting>
  <conditionalFormatting sqref="P59">
    <cfRule type="colorScale" priority="2778">
      <colorScale>
        <cfvo type="min"/>
        <cfvo type="percentile" val="50"/>
        <cfvo type="max"/>
        <color rgb="FFF8696B"/>
        <color rgb="FFFFEB84"/>
        <color rgb="FF63BE7B"/>
      </colorScale>
    </cfRule>
  </conditionalFormatting>
  <conditionalFormatting sqref="P60">
    <cfRule type="colorScale" priority="2777">
      <colorScale>
        <cfvo type="min"/>
        <cfvo type="percentile" val="50"/>
        <cfvo type="max"/>
        <color rgb="FFF8696B"/>
        <color rgb="FFFFEB84"/>
        <color rgb="FF63BE7B"/>
      </colorScale>
    </cfRule>
  </conditionalFormatting>
  <conditionalFormatting sqref="P60">
    <cfRule type="colorScale" priority="2776">
      <colorScale>
        <cfvo type="min"/>
        <cfvo type="percentile" val="50"/>
        <cfvo type="max"/>
        <color rgb="FFF8696B"/>
        <color rgb="FFFFEB84"/>
        <color rgb="FF63BE7B"/>
      </colorScale>
    </cfRule>
  </conditionalFormatting>
  <conditionalFormatting sqref="P60">
    <cfRule type="colorScale" priority="2775">
      <colorScale>
        <cfvo type="min"/>
        <cfvo type="percentile" val="50"/>
        <cfvo type="max"/>
        <color rgb="FFF8696B"/>
        <color rgb="FFFFEB84"/>
        <color rgb="FF63BE7B"/>
      </colorScale>
    </cfRule>
  </conditionalFormatting>
  <conditionalFormatting sqref="P61">
    <cfRule type="colorScale" priority="2773">
      <colorScale>
        <cfvo type="min"/>
        <cfvo type="percentile" val="50"/>
        <cfvo type="max"/>
        <color rgb="FFF8696B"/>
        <color rgb="FFFFEB84"/>
        <color rgb="FF63BE7B"/>
      </colorScale>
    </cfRule>
  </conditionalFormatting>
  <conditionalFormatting sqref="P62">
    <cfRule type="colorScale" priority="2772">
      <colorScale>
        <cfvo type="min"/>
        <cfvo type="percentile" val="50"/>
        <cfvo type="max"/>
        <color rgb="FFF8696B"/>
        <color rgb="FFFFEB84"/>
        <color rgb="FF63BE7B"/>
      </colorScale>
    </cfRule>
  </conditionalFormatting>
  <conditionalFormatting sqref="P62">
    <cfRule type="colorScale" priority="2771">
      <colorScale>
        <cfvo type="min"/>
        <cfvo type="percentile" val="50"/>
        <cfvo type="max"/>
        <color rgb="FFF8696B"/>
        <color rgb="FFFFEB84"/>
        <color rgb="FF63BE7B"/>
      </colorScale>
    </cfRule>
  </conditionalFormatting>
  <conditionalFormatting sqref="P62">
    <cfRule type="colorScale" priority="2770">
      <colorScale>
        <cfvo type="min"/>
        <cfvo type="percentile" val="50"/>
        <cfvo type="max"/>
        <color rgb="FFF8696B"/>
        <color rgb="FFFFEB84"/>
        <color rgb="FF63BE7B"/>
      </colorScale>
    </cfRule>
  </conditionalFormatting>
  <conditionalFormatting sqref="P63">
    <cfRule type="colorScale" priority="2769">
      <colorScale>
        <cfvo type="min"/>
        <cfvo type="percentile" val="50"/>
        <cfvo type="max"/>
        <color rgb="FFF8696B"/>
        <color rgb="FFFFEB84"/>
        <color rgb="FF63BE7B"/>
      </colorScale>
    </cfRule>
  </conditionalFormatting>
  <conditionalFormatting sqref="P64">
    <cfRule type="colorScale" priority="2768">
      <colorScale>
        <cfvo type="min"/>
        <cfvo type="percentile" val="50"/>
        <cfvo type="max"/>
        <color rgb="FFF8696B"/>
        <color rgb="FFFFEB84"/>
        <color rgb="FF63BE7B"/>
      </colorScale>
    </cfRule>
  </conditionalFormatting>
  <conditionalFormatting sqref="P65">
    <cfRule type="colorScale" priority="2764">
      <colorScale>
        <cfvo type="min"/>
        <cfvo type="percentile" val="50"/>
        <cfvo type="max"/>
        <color rgb="FFF8696B"/>
        <color rgb="FFFFEB84"/>
        <color rgb="FF63BE7B"/>
      </colorScale>
    </cfRule>
  </conditionalFormatting>
  <conditionalFormatting sqref="P53">
    <cfRule type="colorScale" priority="2763">
      <colorScale>
        <cfvo type="min"/>
        <cfvo type="percentile" val="50"/>
        <cfvo type="max"/>
        <color rgb="FFF8696B"/>
        <color rgb="FFFFEB84"/>
        <color rgb="FF63BE7B"/>
      </colorScale>
    </cfRule>
  </conditionalFormatting>
  <conditionalFormatting sqref="P56">
    <cfRule type="colorScale" priority="2762">
      <colorScale>
        <cfvo type="min"/>
        <cfvo type="percentile" val="50"/>
        <cfvo type="max"/>
        <color rgb="FFF8696B"/>
        <color rgb="FFFFEB84"/>
        <color rgb="FF63BE7B"/>
      </colorScale>
    </cfRule>
  </conditionalFormatting>
  <conditionalFormatting sqref="P55">
    <cfRule type="colorScale" priority="2760">
      <colorScale>
        <cfvo type="min"/>
        <cfvo type="percentile" val="50"/>
        <cfvo type="max"/>
        <color rgb="FFF8696B"/>
        <color rgb="FFFFEB84"/>
        <color rgb="FF63BE7B"/>
      </colorScale>
    </cfRule>
  </conditionalFormatting>
  <conditionalFormatting sqref="P56">
    <cfRule type="colorScale" priority="2759">
      <colorScale>
        <cfvo type="min"/>
        <cfvo type="percentile" val="50"/>
        <cfvo type="max"/>
        <color rgb="FFF8696B"/>
        <color rgb="FFFFEB84"/>
        <color rgb="FF63BE7B"/>
      </colorScale>
    </cfRule>
  </conditionalFormatting>
  <conditionalFormatting sqref="P59">
    <cfRule type="colorScale" priority="2757">
      <colorScale>
        <cfvo type="min"/>
        <cfvo type="percentile" val="50"/>
        <cfvo type="max"/>
        <color rgb="FFF8696B"/>
        <color rgb="FFFFEB84"/>
        <color rgb="FF63BE7B"/>
      </colorScale>
    </cfRule>
  </conditionalFormatting>
  <conditionalFormatting sqref="P57">
    <cfRule type="colorScale" priority="2756">
      <colorScale>
        <cfvo type="min"/>
        <cfvo type="percentile" val="50"/>
        <cfvo type="max"/>
        <color rgb="FFF8696B"/>
        <color rgb="FFFFEB84"/>
        <color rgb="FF63BE7B"/>
      </colorScale>
    </cfRule>
  </conditionalFormatting>
  <conditionalFormatting sqref="P58">
    <cfRule type="colorScale" priority="2755">
      <colorScale>
        <cfvo type="min"/>
        <cfvo type="percentile" val="50"/>
        <cfvo type="max"/>
        <color rgb="FFF8696B"/>
        <color rgb="FFFFEB84"/>
        <color rgb="FF63BE7B"/>
      </colorScale>
    </cfRule>
  </conditionalFormatting>
  <conditionalFormatting sqref="P59">
    <cfRule type="colorScale" priority="2754">
      <colorScale>
        <cfvo type="min"/>
        <cfvo type="percentile" val="50"/>
        <cfvo type="max"/>
        <color rgb="FFF8696B"/>
        <color rgb="FFFFEB84"/>
        <color rgb="FF63BE7B"/>
      </colorScale>
    </cfRule>
  </conditionalFormatting>
  <conditionalFormatting sqref="P60">
    <cfRule type="colorScale" priority="2752">
      <colorScale>
        <cfvo type="min"/>
        <cfvo type="percentile" val="50"/>
        <cfvo type="max"/>
        <color rgb="FFF8696B"/>
        <color rgb="FFFFEB84"/>
        <color rgb="FF63BE7B"/>
      </colorScale>
    </cfRule>
  </conditionalFormatting>
  <conditionalFormatting sqref="P61">
    <cfRule type="colorScale" priority="2749">
      <colorScale>
        <cfvo type="min"/>
        <cfvo type="percentile" val="50"/>
        <cfvo type="max"/>
        <color rgb="FFF8696B"/>
        <color rgb="FFFFEB84"/>
        <color rgb="FF63BE7B"/>
      </colorScale>
    </cfRule>
  </conditionalFormatting>
  <conditionalFormatting sqref="P62">
    <cfRule type="colorScale" priority="2748">
      <colorScale>
        <cfvo type="min"/>
        <cfvo type="percentile" val="50"/>
        <cfvo type="max"/>
        <color rgb="FFF8696B"/>
        <color rgb="FFFFEB84"/>
        <color rgb="FF63BE7B"/>
      </colorScale>
    </cfRule>
  </conditionalFormatting>
  <conditionalFormatting sqref="P60">
    <cfRule type="colorScale" priority="2747">
      <colorScale>
        <cfvo type="min"/>
        <cfvo type="percentile" val="50"/>
        <cfvo type="max"/>
        <color rgb="FFF8696B"/>
        <color rgb="FFFFEB84"/>
        <color rgb="FF63BE7B"/>
      </colorScale>
    </cfRule>
  </conditionalFormatting>
  <conditionalFormatting sqref="P62">
    <cfRule type="colorScale" priority="2746">
      <colorScale>
        <cfvo type="min"/>
        <cfvo type="percentile" val="50"/>
        <cfvo type="max"/>
        <color rgb="FFF8696B"/>
        <color rgb="FFFFEB84"/>
        <color rgb="FF63BE7B"/>
      </colorScale>
    </cfRule>
  </conditionalFormatting>
  <conditionalFormatting sqref="P61">
    <cfRule type="colorScale" priority="2744">
      <colorScale>
        <cfvo type="min"/>
        <cfvo type="percentile" val="50"/>
        <cfvo type="max"/>
        <color rgb="FFF8696B"/>
        <color rgb="FFFFEB84"/>
        <color rgb="FF63BE7B"/>
      </colorScale>
    </cfRule>
  </conditionalFormatting>
  <conditionalFormatting sqref="P62">
    <cfRule type="colorScale" priority="2743">
      <colorScale>
        <cfvo type="min"/>
        <cfvo type="percentile" val="50"/>
        <cfvo type="max"/>
        <color rgb="FFF8696B"/>
        <color rgb="FFFFEB84"/>
        <color rgb="FF63BE7B"/>
      </colorScale>
    </cfRule>
  </conditionalFormatting>
  <conditionalFormatting sqref="P64">
    <cfRule type="colorScale" priority="2742">
      <colorScale>
        <cfvo type="min"/>
        <cfvo type="percentile" val="50"/>
        <cfvo type="max"/>
        <color rgb="FFF8696B"/>
        <color rgb="FFFFEB84"/>
        <color rgb="FF63BE7B"/>
      </colorScale>
    </cfRule>
  </conditionalFormatting>
  <conditionalFormatting sqref="P63">
    <cfRule type="colorScale" priority="2741">
      <colorScale>
        <cfvo type="min"/>
        <cfvo type="percentile" val="50"/>
        <cfvo type="max"/>
        <color rgb="FFF8696B"/>
        <color rgb="FFFFEB84"/>
        <color rgb="FF63BE7B"/>
      </colorScale>
    </cfRule>
  </conditionalFormatting>
  <conditionalFormatting sqref="P64">
    <cfRule type="colorScale" priority="2740">
      <colorScale>
        <cfvo type="min"/>
        <cfvo type="percentile" val="50"/>
        <cfvo type="max"/>
        <color rgb="FFF8696B"/>
        <color rgb="FFFFEB84"/>
        <color rgb="FF63BE7B"/>
      </colorScale>
    </cfRule>
  </conditionalFormatting>
  <conditionalFormatting sqref="P64">
    <cfRule type="colorScale" priority="2739">
      <colorScale>
        <cfvo type="min"/>
        <cfvo type="percentile" val="50"/>
        <cfvo type="max"/>
        <color rgb="FFF8696B"/>
        <color rgb="FFFFEB84"/>
        <color rgb="FF63BE7B"/>
      </colorScale>
    </cfRule>
  </conditionalFormatting>
  <conditionalFormatting sqref="P65">
    <cfRule type="colorScale" priority="2737">
      <colorScale>
        <cfvo type="min"/>
        <cfvo type="percentile" val="50"/>
        <cfvo type="max"/>
        <color rgb="FFF8696B"/>
        <color rgb="FFFFEB84"/>
        <color rgb="FF63BE7B"/>
      </colorScale>
    </cfRule>
  </conditionalFormatting>
  <conditionalFormatting sqref="P63">
    <cfRule type="colorScale" priority="2736">
      <colorScale>
        <cfvo type="min"/>
        <cfvo type="percentile" val="50"/>
        <cfvo type="max"/>
        <color rgb="FFF8696B"/>
        <color rgb="FFFFEB84"/>
        <color rgb="FF63BE7B"/>
      </colorScale>
    </cfRule>
  </conditionalFormatting>
  <conditionalFormatting sqref="P65">
    <cfRule type="colorScale" priority="2735">
      <colorScale>
        <cfvo type="min"/>
        <cfvo type="percentile" val="50"/>
        <cfvo type="max"/>
        <color rgb="FFF8696B"/>
        <color rgb="FFFFEB84"/>
        <color rgb="FF63BE7B"/>
      </colorScale>
    </cfRule>
  </conditionalFormatting>
  <conditionalFormatting sqref="P64">
    <cfRule type="colorScale" priority="2734">
      <colorScale>
        <cfvo type="min"/>
        <cfvo type="percentile" val="50"/>
        <cfvo type="max"/>
        <color rgb="FFF8696B"/>
        <color rgb="FFFFEB84"/>
        <color rgb="FF63BE7B"/>
      </colorScale>
    </cfRule>
  </conditionalFormatting>
  <conditionalFormatting sqref="P65">
    <cfRule type="colorScale" priority="2732">
      <colorScale>
        <cfvo type="min"/>
        <cfvo type="percentile" val="50"/>
        <cfvo type="max"/>
        <color rgb="FFF8696B"/>
        <color rgb="FFFFEB84"/>
        <color rgb="FF63BE7B"/>
      </colorScale>
    </cfRule>
  </conditionalFormatting>
  <conditionalFormatting sqref="P55">
    <cfRule type="colorScale" priority="2729">
      <colorScale>
        <cfvo type="min"/>
        <cfvo type="percentile" val="50"/>
        <cfvo type="max"/>
        <color rgb="FFF8696B"/>
        <color rgb="FFFFEB84"/>
        <color rgb="FF63BE7B"/>
      </colorScale>
    </cfRule>
  </conditionalFormatting>
  <conditionalFormatting sqref="P56">
    <cfRule type="colorScale" priority="2728">
      <colorScale>
        <cfvo type="min"/>
        <cfvo type="percentile" val="50"/>
        <cfvo type="max"/>
        <color rgb="FFF8696B"/>
        <color rgb="FFFFEB84"/>
        <color rgb="FF63BE7B"/>
      </colorScale>
    </cfRule>
  </conditionalFormatting>
  <conditionalFormatting sqref="P57">
    <cfRule type="colorScale" priority="2726">
      <colorScale>
        <cfvo type="min"/>
        <cfvo type="percentile" val="50"/>
        <cfvo type="max"/>
        <color rgb="FFF8696B"/>
        <color rgb="FFFFEB84"/>
        <color rgb="FF63BE7B"/>
      </colorScale>
    </cfRule>
  </conditionalFormatting>
  <conditionalFormatting sqref="P57">
    <cfRule type="colorScale" priority="2725">
      <colorScale>
        <cfvo type="min"/>
        <cfvo type="percentile" val="50"/>
        <cfvo type="max"/>
        <color rgb="FFF8696B"/>
        <color rgb="FFFFEB84"/>
        <color rgb="FF63BE7B"/>
      </colorScale>
    </cfRule>
  </conditionalFormatting>
  <conditionalFormatting sqref="P51">
    <cfRule type="colorScale" priority="2724">
      <colorScale>
        <cfvo type="min"/>
        <cfvo type="percentile" val="50"/>
        <cfvo type="max"/>
        <color rgb="FFF8696B"/>
        <color rgb="FFFFEB84"/>
        <color rgb="FF63BE7B"/>
      </colorScale>
    </cfRule>
  </conditionalFormatting>
  <conditionalFormatting sqref="P53">
    <cfRule type="colorScale" priority="2723">
      <colorScale>
        <cfvo type="min"/>
        <cfvo type="percentile" val="50"/>
        <cfvo type="max"/>
        <color rgb="FFF8696B"/>
        <color rgb="FFFFEB84"/>
        <color rgb="FF63BE7B"/>
      </colorScale>
    </cfRule>
  </conditionalFormatting>
  <conditionalFormatting sqref="P51">
    <cfRule type="colorScale" priority="2721">
      <colorScale>
        <cfvo type="min"/>
        <cfvo type="percentile" val="50"/>
        <cfvo type="max"/>
        <color rgb="FFF8696B"/>
        <color rgb="FFFFEB84"/>
        <color rgb="FF63BE7B"/>
      </colorScale>
    </cfRule>
  </conditionalFormatting>
  <conditionalFormatting sqref="P51">
    <cfRule type="colorScale" priority="2720">
      <colorScale>
        <cfvo type="min"/>
        <cfvo type="percentile" val="50"/>
        <cfvo type="max"/>
        <color rgb="FFF8696B"/>
        <color rgb="FFFFEB84"/>
        <color rgb="FF63BE7B"/>
      </colorScale>
    </cfRule>
  </conditionalFormatting>
  <conditionalFormatting sqref="P52">
    <cfRule type="colorScale" priority="2719">
      <colorScale>
        <cfvo type="min"/>
        <cfvo type="percentile" val="50"/>
        <cfvo type="max"/>
        <color rgb="FFF8696B"/>
        <color rgb="FFFFEB84"/>
        <color rgb="FF63BE7B"/>
      </colorScale>
    </cfRule>
  </conditionalFormatting>
  <conditionalFormatting sqref="P53">
    <cfRule type="colorScale" priority="2717">
      <colorScale>
        <cfvo type="min"/>
        <cfvo type="percentile" val="50"/>
        <cfvo type="max"/>
        <color rgb="FFF8696B"/>
        <color rgb="FFFFEB84"/>
        <color rgb="FF63BE7B"/>
      </colorScale>
    </cfRule>
  </conditionalFormatting>
  <conditionalFormatting sqref="P53">
    <cfRule type="colorScale" priority="2716">
      <colorScale>
        <cfvo type="min"/>
        <cfvo type="percentile" val="50"/>
        <cfvo type="max"/>
        <color rgb="FFF8696B"/>
        <color rgb="FFFFEB84"/>
        <color rgb="FF63BE7B"/>
      </colorScale>
    </cfRule>
  </conditionalFormatting>
  <conditionalFormatting sqref="P52">
    <cfRule type="colorScale" priority="2715">
      <colorScale>
        <cfvo type="min"/>
        <cfvo type="percentile" val="50"/>
        <cfvo type="max"/>
        <color rgb="FFF8696B"/>
        <color rgb="FFFFEB84"/>
        <color rgb="FF63BE7B"/>
      </colorScale>
    </cfRule>
  </conditionalFormatting>
  <conditionalFormatting sqref="P51">
    <cfRule type="colorScale" priority="2713">
      <colorScale>
        <cfvo type="min"/>
        <cfvo type="percentile" val="50"/>
        <cfvo type="max"/>
        <color rgb="FFF8696B"/>
        <color rgb="FFFFEB84"/>
        <color rgb="FF63BE7B"/>
      </colorScale>
    </cfRule>
  </conditionalFormatting>
  <conditionalFormatting sqref="P52">
    <cfRule type="colorScale" priority="2712">
      <colorScale>
        <cfvo type="min"/>
        <cfvo type="percentile" val="50"/>
        <cfvo type="max"/>
        <color rgb="FFF8696B"/>
        <color rgb="FFFFEB84"/>
        <color rgb="FF63BE7B"/>
      </colorScale>
    </cfRule>
  </conditionalFormatting>
  <conditionalFormatting sqref="P53">
    <cfRule type="colorScale" priority="2710">
      <colorScale>
        <cfvo type="min"/>
        <cfvo type="percentile" val="50"/>
        <cfvo type="max"/>
        <color rgb="FFF8696B"/>
        <color rgb="FFFFEB84"/>
        <color rgb="FF63BE7B"/>
      </colorScale>
    </cfRule>
  </conditionalFormatting>
  <conditionalFormatting sqref="P51">
    <cfRule type="colorScale" priority="2707">
      <colorScale>
        <cfvo type="min"/>
        <cfvo type="percentile" val="50"/>
        <cfvo type="max"/>
        <color rgb="FFF8696B"/>
        <color rgb="FFFFEB84"/>
        <color rgb="FF63BE7B"/>
      </colorScale>
    </cfRule>
  </conditionalFormatting>
  <conditionalFormatting sqref="P52">
    <cfRule type="colorScale" priority="2706">
      <colorScale>
        <cfvo type="min"/>
        <cfvo type="percentile" val="50"/>
        <cfvo type="max"/>
        <color rgb="FFF8696B"/>
        <color rgb="FFFFEB84"/>
        <color rgb="FF63BE7B"/>
      </colorScale>
    </cfRule>
  </conditionalFormatting>
  <conditionalFormatting sqref="P53">
    <cfRule type="colorScale" priority="2704">
      <colorScale>
        <cfvo type="min"/>
        <cfvo type="percentile" val="50"/>
        <cfvo type="max"/>
        <color rgb="FFF8696B"/>
        <color rgb="FFFFEB84"/>
        <color rgb="FF63BE7B"/>
      </colorScale>
    </cfRule>
  </conditionalFormatting>
  <conditionalFormatting sqref="P53">
    <cfRule type="colorScale" priority="2703">
      <colorScale>
        <cfvo type="min"/>
        <cfvo type="percentile" val="50"/>
        <cfvo type="max"/>
        <color rgb="FFF8696B"/>
        <color rgb="FFFFEB84"/>
        <color rgb="FF63BE7B"/>
      </colorScale>
    </cfRule>
  </conditionalFormatting>
  <conditionalFormatting sqref="P58">
    <cfRule type="colorScale" priority="2702">
      <colorScale>
        <cfvo type="min"/>
        <cfvo type="percentile" val="50"/>
        <cfvo type="max"/>
        <color rgb="FFF8696B"/>
        <color rgb="FFFFEB84"/>
        <color rgb="FF63BE7B"/>
      </colorScale>
    </cfRule>
  </conditionalFormatting>
  <conditionalFormatting sqref="P59">
    <cfRule type="colorScale" priority="2700">
      <colorScale>
        <cfvo type="min"/>
        <cfvo type="percentile" val="50"/>
        <cfvo type="max"/>
        <color rgb="FFF8696B"/>
        <color rgb="FFFFEB84"/>
        <color rgb="FF63BE7B"/>
      </colorScale>
    </cfRule>
  </conditionalFormatting>
  <conditionalFormatting sqref="P60">
    <cfRule type="colorScale" priority="2699">
      <colorScale>
        <cfvo type="min"/>
        <cfvo type="percentile" val="50"/>
        <cfvo type="max"/>
        <color rgb="FFF8696B"/>
        <color rgb="FFFFEB84"/>
        <color rgb="FF63BE7B"/>
      </colorScale>
    </cfRule>
  </conditionalFormatting>
  <conditionalFormatting sqref="P61">
    <cfRule type="colorScale" priority="2697">
      <colorScale>
        <cfvo type="min"/>
        <cfvo type="percentile" val="50"/>
        <cfvo type="max"/>
        <color rgb="FFF8696B"/>
        <color rgb="FFFFEB84"/>
        <color rgb="FF63BE7B"/>
      </colorScale>
    </cfRule>
  </conditionalFormatting>
  <conditionalFormatting sqref="P61">
    <cfRule type="colorScale" priority="2696">
      <colorScale>
        <cfvo type="min"/>
        <cfvo type="percentile" val="50"/>
        <cfvo type="max"/>
        <color rgb="FFF8696B"/>
        <color rgb="FFFFEB84"/>
        <color rgb="FF63BE7B"/>
      </colorScale>
    </cfRule>
  </conditionalFormatting>
  <conditionalFormatting sqref="P59">
    <cfRule type="colorScale" priority="2695">
      <colorScale>
        <cfvo type="min"/>
        <cfvo type="percentile" val="50"/>
        <cfvo type="max"/>
        <color rgb="FFF8696B"/>
        <color rgb="FFFFEB84"/>
        <color rgb="FF63BE7B"/>
      </colorScale>
    </cfRule>
  </conditionalFormatting>
  <conditionalFormatting sqref="P61">
    <cfRule type="colorScale" priority="2694">
      <colorScale>
        <cfvo type="min"/>
        <cfvo type="percentile" val="50"/>
        <cfvo type="max"/>
        <color rgb="FFF8696B"/>
        <color rgb="FFFFEB84"/>
        <color rgb="FF63BE7B"/>
      </colorScale>
    </cfRule>
  </conditionalFormatting>
  <conditionalFormatting sqref="P59">
    <cfRule type="colorScale" priority="2692">
      <colorScale>
        <cfvo type="min"/>
        <cfvo type="percentile" val="50"/>
        <cfvo type="max"/>
        <color rgb="FFF8696B"/>
        <color rgb="FFFFEB84"/>
        <color rgb="FF63BE7B"/>
      </colorScale>
    </cfRule>
  </conditionalFormatting>
  <conditionalFormatting sqref="P59">
    <cfRule type="colorScale" priority="2691">
      <colorScale>
        <cfvo type="min"/>
        <cfvo type="percentile" val="50"/>
        <cfvo type="max"/>
        <color rgb="FFF8696B"/>
        <color rgb="FFFFEB84"/>
        <color rgb="FF63BE7B"/>
      </colorScale>
    </cfRule>
  </conditionalFormatting>
  <conditionalFormatting sqref="P60">
    <cfRule type="colorScale" priority="2690">
      <colorScale>
        <cfvo type="min"/>
        <cfvo type="percentile" val="50"/>
        <cfvo type="max"/>
        <color rgb="FFF8696B"/>
        <color rgb="FFFFEB84"/>
        <color rgb="FF63BE7B"/>
      </colorScale>
    </cfRule>
  </conditionalFormatting>
  <conditionalFormatting sqref="P61">
    <cfRule type="colorScale" priority="2688">
      <colorScale>
        <cfvo type="min"/>
        <cfvo type="percentile" val="50"/>
        <cfvo type="max"/>
        <color rgb="FFF8696B"/>
        <color rgb="FFFFEB84"/>
        <color rgb="FF63BE7B"/>
      </colorScale>
    </cfRule>
  </conditionalFormatting>
  <conditionalFormatting sqref="P61">
    <cfRule type="colorScale" priority="2687">
      <colorScale>
        <cfvo type="min"/>
        <cfvo type="percentile" val="50"/>
        <cfvo type="max"/>
        <color rgb="FFF8696B"/>
        <color rgb="FFFFEB84"/>
        <color rgb="FF63BE7B"/>
      </colorScale>
    </cfRule>
  </conditionalFormatting>
  <conditionalFormatting sqref="P60">
    <cfRule type="colorScale" priority="2686">
      <colorScale>
        <cfvo type="min"/>
        <cfvo type="percentile" val="50"/>
        <cfvo type="max"/>
        <color rgb="FFF8696B"/>
        <color rgb="FFFFEB84"/>
        <color rgb="FF63BE7B"/>
      </colorScale>
    </cfRule>
  </conditionalFormatting>
  <conditionalFormatting sqref="P59">
    <cfRule type="colorScale" priority="2684">
      <colorScale>
        <cfvo type="min"/>
        <cfvo type="percentile" val="50"/>
        <cfvo type="max"/>
        <color rgb="FFF8696B"/>
        <color rgb="FFFFEB84"/>
        <color rgb="FF63BE7B"/>
      </colorScale>
    </cfRule>
  </conditionalFormatting>
  <conditionalFormatting sqref="P60">
    <cfRule type="colorScale" priority="2683">
      <colorScale>
        <cfvo type="min"/>
        <cfvo type="percentile" val="50"/>
        <cfvo type="max"/>
        <color rgb="FFF8696B"/>
        <color rgb="FFFFEB84"/>
        <color rgb="FF63BE7B"/>
      </colorScale>
    </cfRule>
  </conditionalFormatting>
  <conditionalFormatting sqref="P61">
    <cfRule type="colorScale" priority="2681">
      <colorScale>
        <cfvo type="min"/>
        <cfvo type="percentile" val="50"/>
        <cfvo type="max"/>
        <color rgb="FFF8696B"/>
        <color rgb="FFFFEB84"/>
        <color rgb="FF63BE7B"/>
      </colorScale>
    </cfRule>
  </conditionalFormatting>
  <conditionalFormatting sqref="P59">
    <cfRule type="colorScale" priority="2678">
      <colorScale>
        <cfvo type="min"/>
        <cfvo type="percentile" val="50"/>
        <cfvo type="max"/>
        <color rgb="FFF8696B"/>
        <color rgb="FFFFEB84"/>
        <color rgb="FF63BE7B"/>
      </colorScale>
    </cfRule>
  </conditionalFormatting>
  <conditionalFormatting sqref="P60">
    <cfRule type="colorScale" priority="2677">
      <colorScale>
        <cfvo type="min"/>
        <cfvo type="percentile" val="50"/>
        <cfvo type="max"/>
        <color rgb="FFF8696B"/>
        <color rgb="FFFFEB84"/>
        <color rgb="FF63BE7B"/>
      </colorScale>
    </cfRule>
  </conditionalFormatting>
  <conditionalFormatting sqref="P61">
    <cfRule type="colorScale" priority="2675">
      <colorScale>
        <cfvo type="min"/>
        <cfvo type="percentile" val="50"/>
        <cfvo type="max"/>
        <color rgb="FFF8696B"/>
        <color rgb="FFFFEB84"/>
        <color rgb="FF63BE7B"/>
      </colorScale>
    </cfRule>
  </conditionalFormatting>
  <conditionalFormatting sqref="P61">
    <cfRule type="colorScale" priority="2674">
      <colorScale>
        <cfvo type="min"/>
        <cfvo type="percentile" val="50"/>
        <cfvo type="max"/>
        <color rgb="FFF8696B"/>
        <color rgb="FFFFEB84"/>
        <color rgb="FF63BE7B"/>
      </colorScale>
    </cfRule>
  </conditionalFormatting>
  <conditionalFormatting sqref="P64">
    <cfRule type="colorScale" priority="2673">
      <colorScale>
        <cfvo type="min"/>
        <cfvo type="percentile" val="50"/>
        <cfvo type="max"/>
        <color rgb="FFF8696B"/>
        <color rgb="FFFFEB84"/>
        <color rgb="FF63BE7B"/>
      </colorScale>
    </cfRule>
  </conditionalFormatting>
  <conditionalFormatting sqref="P62">
    <cfRule type="colorScale" priority="2672">
      <colorScale>
        <cfvo type="min"/>
        <cfvo type="percentile" val="50"/>
        <cfvo type="max"/>
        <color rgb="FFF8696B"/>
        <color rgb="FFFFEB84"/>
        <color rgb="FF63BE7B"/>
      </colorScale>
    </cfRule>
  </conditionalFormatting>
  <conditionalFormatting sqref="P63">
    <cfRule type="colorScale" priority="2671">
      <colorScale>
        <cfvo type="min"/>
        <cfvo type="percentile" val="50"/>
        <cfvo type="max"/>
        <color rgb="FFF8696B"/>
        <color rgb="FFFFEB84"/>
        <color rgb="FF63BE7B"/>
      </colorScale>
    </cfRule>
  </conditionalFormatting>
  <conditionalFormatting sqref="P64">
    <cfRule type="colorScale" priority="2670">
      <colorScale>
        <cfvo type="min"/>
        <cfvo type="percentile" val="50"/>
        <cfvo type="max"/>
        <color rgb="FFF8696B"/>
        <color rgb="FFFFEB84"/>
        <color rgb="FF63BE7B"/>
      </colorScale>
    </cfRule>
  </conditionalFormatting>
  <conditionalFormatting sqref="P64">
    <cfRule type="colorScale" priority="2669">
      <colorScale>
        <cfvo type="min"/>
        <cfvo type="percentile" val="50"/>
        <cfvo type="max"/>
        <color rgb="FFF8696B"/>
        <color rgb="FFFFEB84"/>
        <color rgb="FF63BE7B"/>
      </colorScale>
    </cfRule>
  </conditionalFormatting>
  <conditionalFormatting sqref="P64">
    <cfRule type="colorScale" priority="2668">
      <colorScale>
        <cfvo type="min"/>
        <cfvo type="percentile" val="50"/>
        <cfvo type="max"/>
        <color rgb="FFF8696B"/>
        <color rgb="FFFFEB84"/>
        <color rgb="FF63BE7B"/>
      </colorScale>
    </cfRule>
  </conditionalFormatting>
  <conditionalFormatting sqref="P65">
    <cfRule type="colorScale" priority="2666">
      <colorScale>
        <cfvo type="min"/>
        <cfvo type="percentile" val="50"/>
        <cfvo type="max"/>
        <color rgb="FFF8696B"/>
        <color rgb="FFFFEB84"/>
        <color rgb="FF63BE7B"/>
      </colorScale>
    </cfRule>
  </conditionalFormatting>
  <conditionalFormatting sqref="P63">
    <cfRule type="colorScale" priority="2665">
      <colorScale>
        <cfvo type="min"/>
        <cfvo type="percentile" val="50"/>
        <cfvo type="max"/>
        <color rgb="FFF8696B"/>
        <color rgb="FFFFEB84"/>
        <color rgb="FF63BE7B"/>
      </colorScale>
    </cfRule>
  </conditionalFormatting>
  <conditionalFormatting sqref="P62">
    <cfRule type="colorScale" priority="2664">
      <colorScale>
        <cfvo type="min"/>
        <cfvo type="percentile" val="50"/>
        <cfvo type="max"/>
        <color rgb="FFF8696B"/>
        <color rgb="FFFFEB84"/>
        <color rgb="FF63BE7B"/>
      </colorScale>
    </cfRule>
  </conditionalFormatting>
  <conditionalFormatting sqref="P63">
    <cfRule type="colorScale" priority="2663">
      <colorScale>
        <cfvo type="min"/>
        <cfvo type="percentile" val="50"/>
        <cfvo type="max"/>
        <color rgb="FFF8696B"/>
        <color rgb="FFFFEB84"/>
        <color rgb="FF63BE7B"/>
      </colorScale>
    </cfRule>
  </conditionalFormatting>
  <conditionalFormatting sqref="P64">
    <cfRule type="colorScale" priority="2661">
      <colorScale>
        <cfvo type="min"/>
        <cfvo type="percentile" val="50"/>
        <cfvo type="max"/>
        <color rgb="FFF8696B"/>
        <color rgb="FFFFEB84"/>
        <color rgb="FF63BE7B"/>
      </colorScale>
    </cfRule>
  </conditionalFormatting>
  <conditionalFormatting sqref="P65">
    <cfRule type="colorScale" priority="2658">
      <colorScale>
        <cfvo type="min"/>
        <cfvo type="percentile" val="50"/>
        <cfvo type="max"/>
        <color rgb="FFF8696B"/>
        <color rgb="FFFFEB84"/>
        <color rgb="FF63BE7B"/>
      </colorScale>
    </cfRule>
  </conditionalFormatting>
  <conditionalFormatting sqref="P64">
    <cfRule type="colorScale" priority="2657">
      <colorScale>
        <cfvo type="min"/>
        <cfvo type="percentile" val="50"/>
        <cfvo type="max"/>
        <color rgb="FFF8696B"/>
        <color rgb="FFFFEB84"/>
        <color rgb="FF63BE7B"/>
      </colorScale>
    </cfRule>
  </conditionalFormatting>
  <conditionalFormatting sqref="P65">
    <cfRule type="colorScale" priority="2655">
      <colorScale>
        <cfvo type="min"/>
        <cfvo type="percentile" val="50"/>
        <cfvo type="max"/>
        <color rgb="FFF8696B"/>
        <color rgb="FFFFEB84"/>
        <color rgb="FF63BE7B"/>
      </colorScale>
    </cfRule>
  </conditionalFormatting>
  <conditionalFormatting sqref="P62">
    <cfRule type="colorScale" priority="2654">
      <colorScale>
        <cfvo type="min"/>
        <cfvo type="percentile" val="50"/>
        <cfvo type="max"/>
        <color rgb="FFF8696B"/>
        <color rgb="FFFFEB84"/>
        <color rgb="FF63BE7B"/>
      </colorScale>
    </cfRule>
  </conditionalFormatting>
  <conditionalFormatting sqref="P63">
    <cfRule type="colorScale" priority="2652">
      <colorScale>
        <cfvo type="min"/>
        <cfvo type="percentile" val="50"/>
        <cfvo type="max"/>
        <color rgb="FFF8696B"/>
        <color rgb="FFFFEB84"/>
        <color rgb="FF63BE7B"/>
      </colorScale>
    </cfRule>
  </conditionalFormatting>
  <conditionalFormatting sqref="P64">
    <cfRule type="colorScale" priority="2651">
      <colorScale>
        <cfvo type="min"/>
        <cfvo type="percentile" val="50"/>
        <cfvo type="max"/>
        <color rgb="FFF8696B"/>
        <color rgb="FFFFEB84"/>
        <color rgb="FF63BE7B"/>
      </colorScale>
    </cfRule>
  </conditionalFormatting>
  <conditionalFormatting sqref="P65">
    <cfRule type="colorScale" priority="2649">
      <colorScale>
        <cfvo type="min"/>
        <cfvo type="percentile" val="50"/>
        <cfvo type="max"/>
        <color rgb="FFF8696B"/>
        <color rgb="FFFFEB84"/>
        <color rgb="FF63BE7B"/>
      </colorScale>
    </cfRule>
  </conditionalFormatting>
  <conditionalFormatting sqref="P65">
    <cfRule type="colorScale" priority="2648">
      <colorScale>
        <cfvo type="min"/>
        <cfvo type="percentile" val="50"/>
        <cfvo type="max"/>
        <color rgb="FFF8696B"/>
        <color rgb="FFFFEB84"/>
        <color rgb="FF63BE7B"/>
      </colorScale>
    </cfRule>
  </conditionalFormatting>
  <conditionalFormatting sqref="P63">
    <cfRule type="colorScale" priority="2647">
      <colorScale>
        <cfvo type="min"/>
        <cfvo type="percentile" val="50"/>
        <cfvo type="max"/>
        <color rgb="FFF8696B"/>
        <color rgb="FFFFEB84"/>
        <color rgb="FF63BE7B"/>
      </colorScale>
    </cfRule>
  </conditionalFormatting>
  <conditionalFormatting sqref="P65">
    <cfRule type="colorScale" priority="2646">
      <colorScale>
        <cfvo type="min"/>
        <cfvo type="percentile" val="50"/>
        <cfvo type="max"/>
        <color rgb="FFF8696B"/>
        <color rgb="FFFFEB84"/>
        <color rgb="FF63BE7B"/>
      </colorScale>
    </cfRule>
  </conditionalFormatting>
  <conditionalFormatting sqref="P63">
    <cfRule type="colorScale" priority="2644">
      <colorScale>
        <cfvo type="min"/>
        <cfvo type="percentile" val="50"/>
        <cfvo type="max"/>
        <color rgb="FFF8696B"/>
        <color rgb="FFFFEB84"/>
        <color rgb="FF63BE7B"/>
      </colorScale>
    </cfRule>
  </conditionalFormatting>
  <conditionalFormatting sqref="P63">
    <cfRule type="colorScale" priority="2643">
      <colorScale>
        <cfvo type="min"/>
        <cfvo type="percentile" val="50"/>
        <cfvo type="max"/>
        <color rgb="FFF8696B"/>
        <color rgb="FFFFEB84"/>
        <color rgb="FF63BE7B"/>
      </colorScale>
    </cfRule>
  </conditionalFormatting>
  <conditionalFormatting sqref="P64">
    <cfRule type="colorScale" priority="2642">
      <colorScale>
        <cfvo type="min"/>
        <cfvo type="percentile" val="50"/>
        <cfvo type="max"/>
        <color rgb="FFF8696B"/>
        <color rgb="FFFFEB84"/>
        <color rgb="FF63BE7B"/>
      </colorScale>
    </cfRule>
  </conditionalFormatting>
  <conditionalFormatting sqref="P65">
    <cfRule type="colorScale" priority="2640">
      <colorScale>
        <cfvo type="min"/>
        <cfvo type="percentile" val="50"/>
        <cfvo type="max"/>
        <color rgb="FFF8696B"/>
        <color rgb="FFFFEB84"/>
        <color rgb="FF63BE7B"/>
      </colorScale>
    </cfRule>
  </conditionalFormatting>
  <conditionalFormatting sqref="P65">
    <cfRule type="colorScale" priority="2639">
      <colorScale>
        <cfvo type="min"/>
        <cfvo type="percentile" val="50"/>
        <cfvo type="max"/>
        <color rgb="FFF8696B"/>
        <color rgb="FFFFEB84"/>
        <color rgb="FF63BE7B"/>
      </colorScale>
    </cfRule>
  </conditionalFormatting>
  <conditionalFormatting sqref="P64">
    <cfRule type="colorScale" priority="2638">
      <colorScale>
        <cfvo type="min"/>
        <cfvo type="percentile" val="50"/>
        <cfvo type="max"/>
        <color rgb="FFF8696B"/>
        <color rgb="FFFFEB84"/>
        <color rgb="FF63BE7B"/>
      </colorScale>
    </cfRule>
  </conditionalFormatting>
  <conditionalFormatting sqref="P63">
    <cfRule type="colorScale" priority="2636">
      <colorScale>
        <cfvo type="min"/>
        <cfvo type="percentile" val="50"/>
        <cfvo type="max"/>
        <color rgb="FFF8696B"/>
        <color rgb="FFFFEB84"/>
        <color rgb="FF63BE7B"/>
      </colorScale>
    </cfRule>
  </conditionalFormatting>
  <conditionalFormatting sqref="P64">
    <cfRule type="colorScale" priority="2635">
      <colorScale>
        <cfvo type="min"/>
        <cfvo type="percentile" val="50"/>
        <cfvo type="max"/>
        <color rgb="FFF8696B"/>
        <color rgb="FFFFEB84"/>
        <color rgb="FF63BE7B"/>
      </colorScale>
    </cfRule>
  </conditionalFormatting>
  <conditionalFormatting sqref="P65">
    <cfRule type="colorScale" priority="2633">
      <colorScale>
        <cfvo type="min"/>
        <cfvo type="percentile" val="50"/>
        <cfvo type="max"/>
        <color rgb="FFF8696B"/>
        <color rgb="FFFFEB84"/>
        <color rgb="FF63BE7B"/>
      </colorScale>
    </cfRule>
  </conditionalFormatting>
  <conditionalFormatting sqref="P63">
    <cfRule type="colorScale" priority="2630">
      <colorScale>
        <cfvo type="min"/>
        <cfvo type="percentile" val="50"/>
        <cfvo type="max"/>
        <color rgb="FFF8696B"/>
        <color rgb="FFFFEB84"/>
        <color rgb="FF63BE7B"/>
      </colorScale>
    </cfRule>
  </conditionalFormatting>
  <conditionalFormatting sqref="P64">
    <cfRule type="colorScale" priority="2629">
      <colorScale>
        <cfvo type="min"/>
        <cfvo type="percentile" val="50"/>
        <cfvo type="max"/>
        <color rgb="FFF8696B"/>
        <color rgb="FFFFEB84"/>
        <color rgb="FF63BE7B"/>
      </colorScale>
    </cfRule>
  </conditionalFormatting>
  <conditionalFormatting sqref="P65">
    <cfRule type="colorScale" priority="2627">
      <colorScale>
        <cfvo type="min"/>
        <cfvo type="percentile" val="50"/>
        <cfvo type="max"/>
        <color rgb="FFF8696B"/>
        <color rgb="FFFFEB84"/>
        <color rgb="FF63BE7B"/>
      </colorScale>
    </cfRule>
  </conditionalFormatting>
  <conditionalFormatting sqref="P65">
    <cfRule type="colorScale" priority="2626">
      <colorScale>
        <cfvo type="min"/>
        <cfvo type="percentile" val="50"/>
        <cfvo type="max"/>
        <color rgb="FFF8696B"/>
        <color rgb="FFFFEB84"/>
        <color rgb="FF63BE7B"/>
      </colorScale>
    </cfRule>
  </conditionalFormatting>
  <conditionalFormatting sqref="P66">
    <cfRule type="colorScale" priority="2625">
      <colorScale>
        <cfvo type="min"/>
        <cfvo type="percentile" val="50"/>
        <cfvo type="max"/>
        <color rgb="FFF8696B"/>
        <color rgb="FFFFEB84"/>
        <color rgb="FF63BE7B"/>
      </colorScale>
    </cfRule>
  </conditionalFormatting>
  <conditionalFormatting sqref="P66">
    <cfRule type="colorScale" priority="2622">
      <colorScale>
        <cfvo type="min"/>
        <cfvo type="percentile" val="50"/>
        <cfvo type="max"/>
        <color rgb="FFF8696B"/>
        <color rgb="FFFFEB84"/>
        <color rgb="FF63BE7B"/>
      </colorScale>
    </cfRule>
  </conditionalFormatting>
  <conditionalFormatting sqref="P66">
    <cfRule type="colorScale" priority="2621">
      <colorScale>
        <cfvo type="min"/>
        <cfvo type="percentile" val="50"/>
        <cfvo type="max"/>
        <color rgb="FFF8696B"/>
        <color rgb="FFFFEB84"/>
        <color rgb="FF63BE7B"/>
      </colorScale>
    </cfRule>
  </conditionalFormatting>
  <conditionalFormatting sqref="P66">
    <cfRule type="colorScale" priority="2620">
      <colorScale>
        <cfvo type="min"/>
        <cfvo type="percentile" val="50"/>
        <cfvo type="max"/>
        <color rgb="FFF8696B"/>
        <color rgb="FFFFEB84"/>
        <color rgb="FF63BE7B"/>
      </colorScale>
    </cfRule>
  </conditionalFormatting>
  <conditionalFormatting sqref="P67">
    <cfRule type="colorScale" priority="2619">
      <colorScale>
        <cfvo type="min"/>
        <cfvo type="percentile" val="50"/>
        <cfvo type="max"/>
        <color rgb="FFF8696B"/>
        <color rgb="FFFFEB84"/>
        <color rgb="FF63BE7B"/>
      </colorScale>
    </cfRule>
  </conditionalFormatting>
  <conditionalFormatting sqref="P68">
    <cfRule type="colorScale" priority="2618">
      <colorScale>
        <cfvo type="min"/>
        <cfvo type="percentile" val="50"/>
        <cfvo type="max"/>
        <color rgb="FFF8696B"/>
        <color rgb="FFFFEB84"/>
        <color rgb="FF63BE7B"/>
      </colorScale>
    </cfRule>
  </conditionalFormatting>
  <conditionalFormatting sqref="P69">
    <cfRule type="colorScale" priority="2614">
      <colorScale>
        <cfvo type="min"/>
        <cfvo type="percentile" val="50"/>
        <cfvo type="max"/>
        <color rgb="FFF8696B"/>
        <color rgb="FFFFEB84"/>
        <color rgb="FF63BE7B"/>
      </colorScale>
    </cfRule>
  </conditionalFormatting>
  <conditionalFormatting sqref="P66">
    <cfRule type="colorScale" priority="2613">
      <colorScale>
        <cfvo type="min"/>
        <cfvo type="percentile" val="50"/>
        <cfvo type="max"/>
        <color rgb="FFF8696B"/>
        <color rgb="FFFFEB84"/>
        <color rgb="FF63BE7B"/>
      </colorScale>
    </cfRule>
  </conditionalFormatting>
  <conditionalFormatting sqref="P66">
    <cfRule type="colorScale" priority="2612">
      <colorScale>
        <cfvo type="min"/>
        <cfvo type="percentile" val="50"/>
        <cfvo type="max"/>
        <color rgb="FFF8696B"/>
        <color rgb="FFFFEB84"/>
        <color rgb="FF63BE7B"/>
      </colorScale>
    </cfRule>
  </conditionalFormatting>
  <conditionalFormatting sqref="P66">
    <cfRule type="colorScale" priority="2611">
      <colorScale>
        <cfvo type="min"/>
        <cfvo type="percentile" val="50"/>
        <cfvo type="max"/>
        <color rgb="FFF8696B"/>
        <color rgb="FFFFEB84"/>
        <color rgb="FF63BE7B"/>
      </colorScale>
    </cfRule>
  </conditionalFormatting>
  <conditionalFormatting sqref="P68">
    <cfRule type="colorScale" priority="2610">
      <colorScale>
        <cfvo type="min"/>
        <cfvo type="percentile" val="50"/>
        <cfvo type="max"/>
        <color rgb="FFF8696B"/>
        <color rgb="FFFFEB84"/>
        <color rgb="FF63BE7B"/>
      </colorScale>
    </cfRule>
  </conditionalFormatting>
  <conditionalFormatting sqref="P67">
    <cfRule type="colorScale" priority="2609">
      <colorScale>
        <cfvo type="min"/>
        <cfvo type="percentile" val="50"/>
        <cfvo type="max"/>
        <color rgb="FFF8696B"/>
        <color rgb="FFFFEB84"/>
        <color rgb="FF63BE7B"/>
      </colorScale>
    </cfRule>
  </conditionalFormatting>
  <conditionalFormatting sqref="P68">
    <cfRule type="colorScale" priority="2608">
      <colorScale>
        <cfvo type="min"/>
        <cfvo type="percentile" val="50"/>
        <cfvo type="max"/>
        <color rgb="FFF8696B"/>
        <color rgb="FFFFEB84"/>
        <color rgb="FF63BE7B"/>
      </colorScale>
    </cfRule>
  </conditionalFormatting>
  <conditionalFormatting sqref="P68">
    <cfRule type="colorScale" priority="2607">
      <colorScale>
        <cfvo type="min"/>
        <cfvo type="percentile" val="50"/>
        <cfvo type="max"/>
        <color rgb="FFF8696B"/>
        <color rgb="FFFFEB84"/>
        <color rgb="FF63BE7B"/>
      </colorScale>
    </cfRule>
  </conditionalFormatting>
  <conditionalFormatting sqref="P69">
    <cfRule type="colorScale" priority="2605">
      <colorScale>
        <cfvo type="min"/>
        <cfvo type="percentile" val="50"/>
        <cfvo type="max"/>
        <color rgb="FFF8696B"/>
        <color rgb="FFFFEB84"/>
        <color rgb="FF63BE7B"/>
      </colorScale>
    </cfRule>
  </conditionalFormatting>
  <conditionalFormatting sqref="P67">
    <cfRule type="colorScale" priority="2604">
      <colorScale>
        <cfvo type="min"/>
        <cfvo type="percentile" val="50"/>
        <cfvo type="max"/>
        <color rgb="FFF8696B"/>
        <color rgb="FFFFEB84"/>
        <color rgb="FF63BE7B"/>
      </colorScale>
    </cfRule>
  </conditionalFormatting>
  <conditionalFormatting sqref="P69">
    <cfRule type="colorScale" priority="2603">
      <colorScale>
        <cfvo type="min"/>
        <cfvo type="percentile" val="50"/>
        <cfvo type="max"/>
        <color rgb="FFF8696B"/>
        <color rgb="FFFFEB84"/>
        <color rgb="FF63BE7B"/>
      </colorScale>
    </cfRule>
  </conditionalFormatting>
  <conditionalFormatting sqref="P68">
    <cfRule type="colorScale" priority="2602">
      <colorScale>
        <cfvo type="min"/>
        <cfvo type="percentile" val="50"/>
        <cfvo type="max"/>
        <color rgb="FFF8696B"/>
        <color rgb="FFFFEB84"/>
        <color rgb="FF63BE7B"/>
      </colorScale>
    </cfRule>
  </conditionalFormatting>
  <conditionalFormatting sqref="P69">
    <cfRule type="colorScale" priority="2600">
      <colorScale>
        <cfvo type="min"/>
        <cfvo type="percentile" val="50"/>
        <cfvo type="max"/>
        <color rgb="FFF8696B"/>
        <color rgb="FFFFEB84"/>
        <color rgb="FF63BE7B"/>
      </colorScale>
    </cfRule>
  </conditionalFormatting>
  <conditionalFormatting sqref="P68">
    <cfRule type="colorScale" priority="2599">
      <colorScale>
        <cfvo type="min"/>
        <cfvo type="percentile" val="50"/>
        <cfvo type="max"/>
        <color rgb="FFF8696B"/>
        <color rgb="FFFFEB84"/>
        <color rgb="FF63BE7B"/>
      </colorScale>
    </cfRule>
  </conditionalFormatting>
  <conditionalFormatting sqref="P66">
    <cfRule type="colorScale" priority="2598">
      <colorScale>
        <cfvo type="min"/>
        <cfvo type="percentile" val="50"/>
        <cfvo type="max"/>
        <color rgb="FFF8696B"/>
        <color rgb="FFFFEB84"/>
        <color rgb="FF63BE7B"/>
      </colorScale>
    </cfRule>
  </conditionalFormatting>
  <conditionalFormatting sqref="P67">
    <cfRule type="colorScale" priority="2597">
      <colorScale>
        <cfvo type="min"/>
        <cfvo type="percentile" val="50"/>
        <cfvo type="max"/>
        <color rgb="FFF8696B"/>
        <color rgb="FFFFEB84"/>
        <color rgb="FF63BE7B"/>
      </colorScale>
    </cfRule>
  </conditionalFormatting>
  <conditionalFormatting sqref="P68">
    <cfRule type="colorScale" priority="2596">
      <colorScale>
        <cfvo type="min"/>
        <cfvo type="percentile" val="50"/>
        <cfvo type="max"/>
        <color rgb="FFF8696B"/>
        <color rgb="FFFFEB84"/>
        <color rgb="FF63BE7B"/>
      </colorScale>
    </cfRule>
  </conditionalFormatting>
  <conditionalFormatting sqref="P68">
    <cfRule type="colorScale" priority="2595">
      <colorScale>
        <cfvo type="min"/>
        <cfvo type="percentile" val="50"/>
        <cfvo type="max"/>
        <color rgb="FFF8696B"/>
        <color rgb="FFFFEB84"/>
        <color rgb="FF63BE7B"/>
      </colorScale>
    </cfRule>
  </conditionalFormatting>
  <conditionalFormatting sqref="P68">
    <cfRule type="colorScale" priority="2594">
      <colorScale>
        <cfvo type="min"/>
        <cfvo type="percentile" val="50"/>
        <cfvo type="max"/>
        <color rgb="FFF8696B"/>
        <color rgb="FFFFEB84"/>
        <color rgb="FF63BE7B"/>
      </colorScale>
    </cfRule>
  </conditionalFormatting>
  <conditionalFormatting sqref="P69">
    <cfRule type="colorScale" priority="2592">
      <colorScale>
        <cfvo type="min"/>
        <cfvo type="percentile" val="50"/>
        <cfvo type="max"/>
        <color rgb="FFF8696B"/>
        <color rgb="FFFFEB84"/>
        <color rgb="FF63BE7B"/>
      </colorScale>
    </cfRule>
  </conditionalFormatting>
  <conditionalFormatting sqref="P67">
    <cfRule type="colorScale" priority="2591">
      <colorScale>
        <cfvo type="min"/>
        <cfvo type="percentile" val="50"/>
        <cfvo type="max"/>
        <color rgb="FFF8696B"/>
        <color rgb="FFFFEB84"/>
        <color rgb="FF63BE7B"/>
      </colorScale>
    </cfRule>
  </conditionalFormatting>
  <conditionalFormatting sqref="P66">
    <cfRule type="colorScale" priority="2590">
      <colorScale>
        <cfvo type="min"/>
        <cfvo type="percentile" val="50"/>
        <cfvo type="max"/>
        <color rgb="FFF8696B"/>
        <color rgb="FFFFEB84"/>
        <color rgb="FF63BE7B"/>
      </colorScale>
    </cfRule>
  </conditionalFormatting>
  <conditionalFormatting sqref="P67">
    <cfRule type="colorScale" priority="2589">
      <colorScale>
        <cfvo type="min"/>
        <cfvo type="percentile" val="50"/>
        <cfvo type="max"/>
        <color rgb="FFF8696B"/>
        <color rgb="FFFFEB84"/>
        <color rgb="FF63BE7B"/>
      </colorScale>
    </cfRule>
  </conditionalFormatting>
  <conditionalFormatting sqref="P68">
    <cfRule type="colorScale" priority="2587">
      <colorScale>
        <cfvo type="min"/>
        <cfvo type="percentile" val="50"/>
        <cfvo type="max"/>
        <color rgb="FFF8696B"/>
        <color rgb="FFFFEB84"/>
        <color rgb="FF63BE7B"/>
      </colorScale>
    </cfRule>
  </conditionalFormatting>
  <conditionalFormatting sqref="P69">
    <cfRule type="colorScale" priority="2584">
      <colorScale>
        <cfvo type="min"/>
        <cfvo type="percentile" val="50"/>
        <cfvo type="max"/>
        <color rgb="FFF8696B"/>
        <color rgb="FFFFEB84"/>
        <color rgb="FF63BE7B"/>
      </colorScale>
    </cfRule>
  </conditionalFormatting>
  <conditionalFormatting sqref="P68">
    <cfRule type="colorScale" priority="2583">
      <colorScale>
        <cfvo type="min"/>
        <cfvo type="percentile" val="50"/>
        <cfvo type="max"/>
        <color rgb="FFF8696B"/>
        <color rgb="FFFFEB84"/>
        <color rgb="FF63BE7B"/>
      </colorScale>
    </cfRule>
  </conditionalFormatting>
  <conditionalFormatting sqref="P69">
    <cfRule type="colorScale" priority="2581">
      <colorScale>
        <cfvo type="min"/>
        <cfvo type="percentile" val="50"/>
        <cfvo type="max"/>
        <color rgb="FFF8696B"/>
        <color rgb="FFFFEB84"/>
        <color rgb="FF63BE7B"/>
      </colorScale>
    </cfRule>
  </conditionalFormatting>
  <conditionalFormatting sqref="P66">
    <cfRule type="colorScale" priority="2580">
      <colorScale>
        <cfvo type="min"/>
        <cfvo type="percentile" val="50"/>
        <cfvo type="max"/>
        <color rgb="FFF8696B"/>
        <color rgb="FFFFEB84"/>
        <color rgb="FF63BE7B"/>
      </colorScale>
    </cfRule>
  </conditionalFormatting>
  <conditionalFormatting sqref="P67">
    <cfRule type="colorScale" priority="2578">
      <colorScale>
        <cfvo type="min"/>
        <cfvo type="percentile" val="50"/>
        <cfvo type="max"/>
        <color rgb="FFF8696B"/>
        <color rgb="FFFFEB84"/>
        <color rgb="FF63BE7B"/>
      </colorScale>
    </cfRule>
  </conditionalFormatting>
  <conditionalFormatting sqref="P68">
    <cfRule type="colorScale" priority="2577">
      <colorScale>
        <cfvo type="min"/>
        <cfvo type="percentile" val="50"/>
        <cfvo type="max"/>
        <color rgb="FFF8696B"/>
        <color rgb="FFFFEB84"/>
        <color rgb="FF63BE7B"/>
      </colorScale>
    </cfRule>
  </conditionalFormatting>
  <conditionalFormatting sqref="P69">
    <cfRule type="colorScale" priority="2575">
      <colorScale>
        <cfvo type="min"/>
        <cfvo type="percentile" val="50"/>
        <cfvo type="max"/>
        <color rgb="FFF8696B"/>
        <color rgb="FFFFEB84"/>
        <color rgb="FF63BE7B"/>
      </colorScale>
    </cfRule>
  </conditionalFormatting>
  <conditionalFormatting sqref="P69">
    <cfRule type="colorScale" priority="2574">
      <colorScale>
        <cfvo type="min"/>
        <cfvo type="percentile" val="50"/>
        <cfvo type="max"/>
        <color rgb="FFF8696B"/>
        <color rgb="FFFFEB84"/>
        <color rgb="FF63BE7B"/>
      </colorScale>
    </cfRule>
  </conditionalFormatting>
  <conditionalFormatting sqref="P67">
    <cfRule type="colorScale" priority="2573">
      <colorScale>
        <cfvo type="min"/>
        <cfvo type="percentile" val="50"/>
        <cfvo type="max"/>
        <color rgb="FFF8696B"/>
        <color rgb="FFFFEB84"/>
        <color rgb="FF63BE7B"/>
      </colorScale>
    </cfRule>
  </conditionalFormatting>
  <conditionalFormatting sqref="P69">
    <cfRule type="colorScale" priority="2572">
      <colorScale>
        <cfvo type="min"/>
        <cfvo type="percentile" val="50"/>
        <cfvo type="max"/>
        <color rgb="FFF8696B"/>
        <color rgb="FFFFEB84"/>
        <color rgb="FF63BE7B"/>
      </colorScale>
    </cfRule>
  </conditionalFormatting>
  <conditionalFormatting sqref="P67">
    <cfRule type="colorScale" priority="2570">
      <colorScale>
        <cfvo type="min"/>
        <cfvo type="percentile" val="50"/>
        <cfvo type="max"/>
        <color rgb="FFF8696B"/>
        <color rgb="FFFFEB84"/>
        <color rgb="FF63BE7B"/>
      </colorScale>
    </cfRule>
  </conditionalFormatting>
  <conditionalFormatting sqref="P67">
    <cfRule type="colorScale" priority="2569">
      <colorScale>
        <cfvo type="min"/>
        <cfvo type="percentile" val="50"/>
        <cfvo type="max"/>
        <color rgb="FFF8696B"/>
        <color rgb="FFFFEB84"/>
        <color rgb="FF63BE7B"/>
      </colorScale>
    </cfRule>
  </conditionalFormatting>
  <conditionalFormatting sqref="P68">
    <cfRule type="colorScale" priority="2568">
      <colorScale>
        <cfvo type="min"/>
        <cfvo type="percentile" val="50"/>
        <cfvo type="max"/>
        <color rgb="FFF8696B"/>
        <color rgb="FFFFEB84"/>
        <color rgb="FF63BE7B"/>
      </colorScale>
    </cfRule>
  </conditionalFormatting>
  <conditionalFormatting sqref="P69">
    <cfRule type="colorScale" priority="2566">
      <colorScale>
        <cfvo type="min"/>
        <cfvo type="percentile" val="50"/>
        <cfvo type="max"/>
        <color rgb="FFF8696B"/>
        <color rgb="FFFFEB84"/>
        <color rgb="FF63BE7B"/>
      </colorScale>
    </cfRule>
  </conditionalFormatting>
  <conditionalFormatting sqref="P69">
    <cfRule type="colorScale" priority="2565">
      <colorScale>
        <cfvo type="min"/>
        <cfvo type="percentile" val="50"/>
        <cfvo type="max"/>
        <color rgb="FFF8696B"/>
        <color rgb="FFFFEB84"/>
        <color rgb="FF63BE7B"/>
      </colorScale>
    </cfRule>
  </conditionalFormatting>
  <conditionalFormatting sqref="P68">
    <cfRule type="colorScale" priority="2564">
      <colorScale>
        <cfvo type="min"/>
        <cfvo type="percentile" val="50"/>
        <cfvo type="max"/>
        <color rgb="FFF8696B"/>
        <color rgb="FFFFEB84"/>
        <color rgb="FF63BE7B"/>
      </colorScale>
    </cfRule>
  </conditionalFormatting>
  <conditionalFormatting sqref="P67">
    <cfRule type="colorScale" priority="2562">
      <colorScale>
        <cfvo type="min"/>
        <cfvo type="percentile" val="50"/>
        <cfvo type="max"/>
        <color rgb="FFF8696B"/>
        <color rgb="FFFFEB84"/>
        <color rgb="FF63BE7B"/>
      </colorScale>
    </cfRule>
  </conditionalFormatting>
  <conditionalFormatting sqref="P68">
    <cfRule type="colorScale" priority="2561">
      <colorScale>
        <cfvo type="min"/>
        <cfvo type="percentile" val="50"/>
        <cfvo type="max"/>
        <color rgb="FFF8696B"/>
        <color rgb="FFFFEB84"/>
        <color rgb="FF63BE7B"/>
      </colorScale>
    </cfRule>
  </conditionalFormatting>
  <conditionalFormatting sqref="P69">
    <cfRule type="colorScale" priority="2559">
      <colorScale>
        <cfvo type="min"/>
        <cfvo type="percentile" val="50"/>
        <cfvo type="max"/>
        <color rgb="FFF8696B"/>
        <color rgb="FFFFEB84"/>
        <color rgb="FF63BE7B"/>
      </colorScale>
    </cfRule>
  </conditionalFormatting>
  <conditionalFormatting sqref="P67">
    <cfRule type="colorScale" priority="2556">
      <colorScale>
        <cfvo type="min"/>
        <cfvo type="percentile" val="50"/>
        <cfvo type="max"/>
        <color rgb="FFF8696B"/>
        <color rgb="FFFFEB84"/>
        <color rgb="FF63BE7B"/>
      </colorScale>
    </cfRule>
  </conditionalFormatting>
  <conditionalFormatting sqref="P68">
    <cfRule type="colorScale" priority="2555">
      <colorScale>
        <cfvo type="min"/>
        <cfvo type="percentile" val="50"/>
        <cfvo type="max"/>
        <color rgb="FFF8696B"/>
        <color rgb="FFFFEB84"/>
        <color rgb="FF63BE7B"/>
      </colorScale>
    </cfRule>
  </conditionalFormatting>
  <conditionalFormatting sqref="P69">
    <cfRule type="colorScale" priority="2553">
      <colorScale>
        <cfvo type="min"/>
        <cfvo type="percentile" val="50"/>
        <cfvo type="max"/>
        <color rgb="FFF8696B"/>
        <color rgb="FFFFEB84"/>
        <color rgb="FF63BE7B"/>
      </colorScale>
    </cfRule>
  </conditionalFormatting>
  <conditionalFormatting sqref="P69">
    <cfRule type="colorScale" priority="2552">
      <colorScale>
        <cfvo type="min"/>
        <cfvo type="percentile" val="50"/>
        <cfvo type="max"/>
        <color rgb="FFF8696B"/>
        <color rgb="FFFFEB84"/>
        <color rgb="FF63BE7B"/>
      </colorScale>
    </cfRule>
  </conditionalFormatting>
  <conditionalFormatting sqref="P70">
    <cfRule type="colorScale" priority="2551">
      <colorScale>
        <cfvo type="min"/>
        <cfvo type="percentile" val="50"/>
        <cfvo type="max"/>
        <color rgb="FFF8696B"/>
        <color rgb="FFFFEB84"/>
        <color rgb="FF63BE7B"/>
      </colorScale>
    </cfRule>
  </conditionalFormatting>
  <conditionalFormatting sqref="P70">
    <cfRule type="colorScale" priority="2548">
      <colorScale>
        <cfvo type="min"/>
        <cfvo type="percentile" val="50"/>
        <cfvo type="max"/>
        <color rgb="FFF8696B"/>
        <color rgb="FFFFEB84"/>
        <color rgb="FF63BE7B"/>
      </colorScale>
    </cfRule>
  </conditionalFormatting>
  <conditionalFormatting sqref="P70">
    <cfRule type="colorScale" priority="2547">
      <colorScale>
        <cfvo type="min"/>
        <cfvo type="percentile" val="50"/>
        <cfvo type="max"/>
        <color rgb="FFF8696B"/>
        <color rgb="FFFFEB84"/>
        <color rgb="FF63BE7B"/>
      </colorScale>
    </cfRule>
  </conditionalFormatting>
  <conditionalFormatting sqref="P70">
    <cfRule type="colorScale" priority="2546">
      <colorScale>
        <cfvo type="min"/>
        <cfvo type="percentile" val="50"/>
        <cfvo type="max"/>
        <color rgb="FFF8696B"/>
        <color rgb="FFFFEB84"/>
        <color rgb="FF63BE7B"/>
      </colorScale>
    </cfRule>
  </conditionalFormatting>
  <conditionalFormatting sqref="P71">
    <cfRule type="colorScale" priority="2545">
      <colorScale>
        <cfvo type="min"/>
        <cfvo type="percentile" val="50"/>
        <cfvo type="max"/>
        <color rgb="FFF8696B"/>
        <color rgb="FFFFEB84"/>
        <color rgb="FF63BE7B"/>
      </colorScale>
    </cfRule>
  </conditionalFormatting>
  <conditionalFormatting sqref="P72">
    <cfRule type="colorScale" priority="2544">
      <colorScale>
        <cfvo type="min"/>
        <cfvo type="percentile" val="50"/>
        <cfvo type="max"/>
        <color rgb="FFF8696B"/>
        <color rgb="FFFFEB84"/>
        <color rgb="FF63BE7B"/>
      </colorScale>
    </cfRule>
  </conditionalFormatting>
  <conditionalFormatting sqref="P73">
    <cfRule type="colorScale" priority="2540">
      <colorScale>
        <cfvo type="min"/>
        <cfvo type="percentile" val="50"/>
        <cfvo type="max"/>
        <color rgb="FFF8696B"/>
        <color rgb="FFFFEB84"/>
        <color rgb="FF63BE7B"/>
      </colorScale>
    </cfRule>
  </conditionalFormatting>
  <conditionalFormatting sqref="P70">
    <cfRule type="colorScale" priority="2539">
      <colorScale>
        <cfvo type="min"/>
        <cfvo type="percentile" val="50"/>
        <cfvo type="max"/>
        <color rgb="FFF8696B"/>
        <color rgb="FFFFEB84"/>
        <color rgb="FF63BE7B"/>
      </colorScale>
    </cfRule>
  </conditionalFormatting>
  <conditionalFormatting sqref="P70">
    <cfRule type="colorScale" priority="2538">
      <colorScale>
        <cfvo type="min"/>
        <cfvo type="percentile" val="50"/>
        <cfvo type="max"/>
        <color rgb="FFF8696B"/>
        <color rgb="FFFFEB84"/>
        <color rgb="FF63BE7B"/>
      </colorScale>
    </cfRule>
  </conditionalFormatting>
  <conditionalFormatting sqref="P70">
    <cfRule type="colorScale" priority="2537">
      <colorScale>
        <cfvo type="min"/>
        <cfvo type="percentile" val="50"/>
        <cfvo type="max"/>
        <color rgb="FFF8696B"/>
        <color rgb="FFFFEB84"/>
        <color rgb="FF63BE7B"/>
      </colorScale>
    </cfRule>
  </conditionalFormatting>
  <conditionalFormatting sqref="P72">
    <cfRule type="colorScale" priority="2536">
      <colorScale>
        <cfvo type="min"/>
        <cfvo type="percentile" val="50"/>
        <cfvo type="max"/>
        <color rgb="FFF8696B"/>
        <color rgb="FFFFEB84"/>
        <color rgb="FF63BE7B"/>
      </colorScale>
    </cfRule>
  </conditionalFormatting>
  <conditionalFormatting sqref="P71">
    <cfRule type="colorScale" priority="2535">
      <colorScale>
        <cfvo type="min"/>
        <cfvo type="percentile" val="50"/>
        <cfvo type="max"/>
        <color rgb="FFF8696B"/>
        <color rgb="FFFFEB84"/>
        <color rgb="FF63BE7B"/>
      </colorScale>
    </cfRule>
  </conditionalFormatting>
  <conditionalFormatting sqref="P72">
    <cfRule type="colorScale" priority="2534">
      <colorScale>
        <cfvo type="min"/>
        <cfvo type="percentile" val="50"/>
        <cfvo type="max"/>
        <color rgb="FFF8696B"/>
        <color rgb="FFFFEB84"/>
        <color rgb="FF63BE7B"/>
      </colorScale>
    </cfRule>
  </conditionalFormatting>
  <conditionalFormatting sqref="P72">
    <cfRule type="colorScale" priority="2533">
      <colorScale>
        <cfvo type="min"/>
        <cfvo type="percentile" val="50"/>
        <cfvo type="max"/>
        <color rgb="FFF8696B"/>
        <color rgb="FFFFEB84"/>
        <color rgb="FF63BE7B"/>
      </colorScale>
    </cfRule>
  </conditionalFormatting>
  <conditionalFormatting sqref="P73">
    <cfRule type="colorScale" priority="2531">
      <colorScale>
        <cfvo type="min"/>
        <cfvo type="percentile" val="50"/>
        <cfvo type="max"/>
        <color rgb="FFF8696B"/>
        <color rgb="FFFFEB84"/>
        <color rgb="FF63BE7B"/>
      </colorScale>
    </cfRule>
  </conditionalFormatting>
  <conditionalFormatting sqref="P71">
    <cfRule type="colorScale" priority="2530">
      <colorScale>
        <cfvo type="min"/>
        <cfvo type="percentile" val="50"/>
        <cfvo type="max"/>
        <color rgb="FFF8696B"/>
        <color rgb="FFFFEB84"/>
        <color rgb="FF63BE7B"/>
      </colorScale>
    </cfRule>
  </conditionalFormatting>
  <conditionalFormatting sqref="P73">
    <cfRule type="colorScale" priority="2529">
      <colorScale>
        <cfvo type="min"/>
        <cfvo type="percentile" val="50"/>
        <cfvo type="max"/>
        <color rgb="FFF8696B"/>
        <color rgb="FFFFEB84"/>
        <color rgb="FF63BE7B"/>
      </colorScale>
    </cfRule>
  </conditionalFormatting>
  <conditionalFormatting sqref="P72">
    <cfRule type="colorScale" priority="2528">
      <colorScale>
        <cfvo type="min"/>
        <cfvo type="percentile" val="50"/>
        <cfvo type="max"/>
        <color rgb="FFF8696B"/>
        <color rgb="FFFFEB84"/>
        <color rgb="FF63BE7B"/>
      </colorScale>
    </cfRule>
  </conditionalFormatting>
  <conditionalFormatting sqref="P73">
    <cfRule type="colorScale" priority="2526">
      <colorScale>
        <cfvo type="min"/>
        <cfvo type="percentile" val="50"/>
        <cfvo type="max"/>
        <color rgb="FFF8696B"/>
        <color rgb="FFFFEB84"/>
        <color rgb="FF63BE7B"/>
      </colorScale>
    </cfRule>
  </conditionalFormatting>
  <conditionalFormatting sqref="P72">
    <cfRule type="colorScale" priority="2525">
      <colorScale>
        <cfvo type="min"/>
        <cfvo type="percentile" val="50"/>
        <cfvo type="max"/>
        <color rgb="FFF8696B"/>
        <color rgb="FFFFEB84"/>
        <color rgb="FF63BE7B"/>
      </colorScale>
    </cfRule>
  </conditionalFormatting>
  <conditionalFormatting sqref="P70">
    <cfRule type="colorScale" priority="2524">
      <colorScale>
        <cfvo type="min"/>
        <cfvo type="percentile" val="50"/>
        <cfvo type="max"/>
        <color rgb="FFF8696B"/>
        <color rgb="FFFFEB84"/>
        <color rgb="FF63BE7B"/>
      </colorScale>
    </cfRule>
  </conditionalFormatting>
  <conditionalFormatting sqref="P71">
    <cfRule type="colorScale" priority="2523">
      <colorScale>
        <cfvo type="min"/>
        <cfvo type="percentile" val="50"/>
        <cfvo type="max"/>
        <color rgb="FFF8696B"/>
        <color rgb="FFFFEB84"/>
        <color rgb="FF63BE7B"/>
      </colorScale>
    </cfRule>
  </conditionalFormatting>
  <conditionalFormatting sqref="P72">
    <cfRule type="colorScale" priority="2522">
      <colorScale>
        <cfvo type="min"/>
        <cfvo type="percentile" val="50"/>
        <cfvo type="max"/>
        <color rgb="FFF8696B"/>
        <color rgb="FFFFEB84"/>
        <color rgb="FF63BE7B"/>
      </colorScale>
    </cfRule>
  </conditionalFormatting>
  <conditionalFormatting sqref="P72">
    <cfRule type="colorScale" priority="2521">
      <colorScale>
        <cfvo type="min"/>
        <cfvo type="percentile" val="50"/>
        <cfvo type="max"/>
        <color rgb="FFF8696B"/>
        <color rgb="FFFFEB84"/>
        <color rgb="FF63BE7B"/>
      </colorScale>
    </cfRule>
  </conditionalFormatting>
  <conditionalFormatting sqref="P72">
    <cfRule type="colorScale" priority="2520">
      <colorScale>
        <cfvo type="min"/>
        <cfvo type="percentile" val="50"/>
        <cfvo type="max"/>
        <color rgb="FFF8696B"/>
        <color rgb="FFFFEB84"/>
        <color rgb="FF63BE7B"/>
      </colorScale>
    </cfRule>
  </conditionalFormatting>
  <conditionalFormatting sqref="P73">
    <cfRule type="colorScale" priority="2518">
      <colorScale>
        <cfvo type="min"/>
        <cfvo type="percentile" val="50"/>
        <cfvo type="max"/>
        <color rgb="FFF8696B"/>
        <color rgb="FFFFEB84"/>
        <color rgb="FF63BE7B"/>
      </colorScale>
    </cfRule>
  </conditionalFormatting>
  <conditionalFormatting sqref="P71">
    <cfRule type="colorScale" priority="2517">
      <colorScale>
        <cfvo type="min"/>
        <cfvo type="percentile" val="50"/>
        <cfvo type="max"/>
        <color rgb="FFF8696B"/>
        <color rgb="FFFFEB84"/>
        <color rgb="FF63BE7B"/>
      </colorScale>
    </cfRule>
  </conditionalFormatting>
  <conditionalFormatting sqref="P70">
    <cfRule type="colorScale" priority="2516">
      <colorScale>
        <cfvo type="min"/>
        <cfvo type="percentile" val="50"/>
        <cfvo type="max"/>
        <color rgb="FFF8696B"/>
        <color rgb="FFFFEB84"/>
        <color rgb="FF63BE7B"/>
      </colorScale>
    </cfRule>
  </conditionalFormatting>
  <conditionalFormatting sqref="P71">
    <cfRule type="colorScale" priority="2515">
      <colorScale>
        <cfvo type="min"/>
        <cfvo type="percentile" val="50"/>
        <cfvo type="max"/>
        <color rgb="FFF8696B"/>
        <color rgb="FFFFEB84"/>
        <color rgb="FF63BE7B"/>
      </colorScale>
    </cfRule>
  </conditionalFormatting>
  <conditionalFormatting sqref="P72">
    <cfRule type="colorScale" priority="2513">
      <colorScale>
        <cfvo type="min"/>
        <cfvo type="percentile" val="50"/>
        <cfvo type="max"/>
        <color rgb="FFF8696B"/>
        <color rgb="FFFFEB84"/>
        <color rgb="FF63BE7B"/>
      </colorScale>
    </cfRule>
  </conditionalFormatting>
  <conditionalFormatting sqref="P73">
    <cfRule type="colorScale" priority="2510">
      <colorScale>
        <cfvo type="min"/>
        <cfvo type="percentile" val="50"/>
        <cfvo type="max"/>
        <color rgb="FFF8696B"/>
        <color rgb="FFFFEB84"/>
        <color rgb="FF63BE7B"/>
      </colorScale>
    </cfRule>
  </conditionalFormatting>
  <conditionalFormatting sqref="P72">
    <cfRule type="colorScale" priority="2509">
      <colorScale>
        <cfvo type="min"/>
        <cfvo type="percentile" val="50"/>
        <cfvo type="max"/>
        <color rgb="FFF8696B"/>
        <color rgb="FFFFEB84"/>
        <color rgb="FF63BE7B"/>
      </colorScale>
    </cfRule>
  </conditionalFormatting>
  <conditionalFormatting sqref="P73">
    <cfRule type="colorScale" priority="2507">
      <colorScale>
        <cfvo type="min"/>
        <cfvo type="percentile" val="50"/>
        <cfvo type="max"/>
        <color rgb="FFF8696B"/>
        <color rgb="FFFFEB84"/>
        <color rgb="FF63BE7B"/>
      </colorScale>
    </cfRule>
  </conditionalFormatting>
  <conditionalFormatting sqref="P70">
    <cfRule type="colorScale" priority="2506">
      <colorScale>
        <cfvo type="min"/>
        <cfvo type="percentile" val="50"/>
        <cfvo type="max"/>
        <color rgb="FFF8696B"/>
        <color rgb="FFFFEB84"/>
        <color rgb="FF63BE7B"/>
      </colorScale>
    </cfRule>
  </conditionalFormatting>
  <conditionalFormatting sqref="P71">
    <cfRule type="colorScale" priority="2504">
      <colorScale>
        <cfvo type="min"/>
        <cfvo type="percentile" val="50"/>
        <cfvo type="max"/>
        <color rgb="FFF8696B"/>
        <color rgb="FFFFEB84"/>
        <color rgb="FF63BE7B"/>
      </colorScale>
    </cfRule>
  </conditionalFormatting>
  <conditionalFormatting sqref="P72">
    <cfRule type="colorScale" priority="2503">
      <colorScale>
        <cfvo type="min"/>
        <cfvo type="percentile" val="50"/>
        <cfvo type="max"/>
        <color rgb="FFF8696B"/>
        <color rgb="FFFFEB84"/>
        <color rgb="FF63BE7B"/>
      </colorScale>
    </cfRule>
  </conditionalFormatting>
  <conditionalFormatting sqref="P73">
    <cfRule type="colorScale" priority="2501">
      <colorScale>
        <cfvo type="min"/>
        <cfvo type="percentile" val="50"/>
        <cfvo type="max"/>
        <color rgb="FFF8696B"/>
        <color rgb="FFFFEB84"/>
        <color rgb="FF63BE7B"/>
      </colorScale>
    </cfRule>
  </conditionalFormatting>
  <conditionalFormatting sqref="P73">
    <cfRule type="colorScale" priority="2500">
      <colorScale>
        <cfvo type="min"/>
        <cfvo type="percentile" val="50"/>
        <cfvo type="max"/>
        <color rgb="FFF8696B"/>
        <color rgb="FFFFEB84"/>
        <color rgb="FF63BE7B"/>
      </colorScale>
    </cfRule>
  </conditionalFormatting>
  <conditionalFormatting sqref="P71">
    <cfRule type="colorScale" priority="2499">
      <colorScale>
        <cfvo type="min"/>
        <cfvo type="percentile" val="50"/>
        <cfvo type="max"/>
        <color rgb="FFF8696B"/>
        <color rgb="FFFFEB84"/>
        <color rgb="FF63BE7B"/>
      </colorScale>
    </cfRule>
  </conditionalFormatting>
  <conditionalFormatting sqref="P73">
    <cfRule type="colorScale" priority="2498">
      <colorScale>
        <cfvo type="min"/>
        <cfvo type="percentile" val="50"/>
        <cfvo type="max"/>
        <color rgb="FFF8696B"/>
        <color rgb="FFFFEB84"/>
        <color rgb="FF63BE7B"/>
      </colorScale>
    </cfRule>
  </conditionalFormatting>
  <conditionalFormatting sqref="P71">
    <cfRule type="colorScale" priority="2496">
      <colorScale>
        <cfvo type="min"/>
        <cfvo type="percentile" val="50"/>
        <cfvo type="max"/>
        <color rgb="FFF8696B"/>
        <color rgb="FFFFEB84"/>
        <color rgb="FF63BE7B"/>
      </colorScale>
    </cfRule>
  </conditionalFormatting>
  <conditionalFormatting sqref="P71">
    <cfRule type="colorScale" priority="2495">
      <colorScale>
        <cfvo type="min"/>
        <cfvo type="percentile" val="50"/>
        <cfvo type="max"/>
        <color rgb="FFF8696B"/>
        <color rgb="FFFFEB84"/>
        <color rgb="FF63BE7B"/>
      </colorScale>
    </cfRule>
  </conditionalFormatting>
  <conditionalFormatting sqref="P72">
    <cfRule type="colorScale" priority="2494">
      <colorScale>
        <cfvo type="min"/>
        <cfvo type="percentile" val="50"/>
        <cfvo type="max"/>
        <color rgb="FFF8696B"/>
        <color rgb="FFFFEB84"/>
        <color rgb="FF63BE7B"/>
      </colorScale>
    </cfRule>
  </conditionalFormatting>
  <conditionalFormatting sqref="P73">
    <cfRule type="colorScale" priority="2492">
      <colorScale>
        <cfvo type="min"/>
        <cfvo type="percentile" val="50"/>
        <cfvo type="max"/>
        <color rgb="FFF8696B"/>
        <color rgb="FFFFEB84"/>
        <color rgb="FF63BE7B"/>
      </colorScale>
    </cfRule>
  </conditionalFormatting>
  <conditionalFormatting sqref="P73">
    <cfRule type="colorScale" priority="2491">
      <colorScale>
        <cfvo type="min"/>
        <cfvo type="percentile" val="50"/>
        <cfvo type="max"/>
        <color rgb="FFF8696B"/>
        <color rgb="FFFFEB84"/>
        <color rgb="FF63BE7B"/>
      </colorScale>
    </cfRule>
  </conditionalFormatting>
  <conditionalFormatting sqref="P72">
    <cfRule type="colorScale" priority="2490">
      <colorScale>
        <cfvo type="min"/>
        <cfvo type="percentile" val="50"/>
        <cfvo type="max"/>
        <color rgb="FFF8696B"/>
        <color rgb="FFFFEB84"/>
        <color rgb="FF63BE7B"/>
      </colorScale>
    </cfRule>
  </conditionalFormatting>
  <conditionalFormatting sqref="P71">
    <cfRule type="colorScale" priority="2488">
      <colorScale>
        <cfvo type="min"/>
        <cfvo type="percentile" val="50"/>
        <cfvo type="max"/>
        <color rgb="FFF8696B"/>
        <color rgb="FFFFEB84"/>
        <color rgb="FF63BE7B"/>
      </colorScale>
    </cfRule>
  </conditionalFormatting>
  <conditionalFormatting sqref="P72">
    <cfRule type="colorScale" priority="2487">
      <colorScale>
        <cfvo type="min"/>
        <cfvo type="percentile" val="50"/>
        <cfvo type="max"/>
        <color rgb="FFF8696B"/>
        <color rgb="FFFFEB84"/>
        <color rgb="FF63BE7B"/>
      </colorScale>
    </cfRule>
  </conditionalFormatting>
  <conditionalFormatting sqref="P73">
    <cfRule type="colorScale" priority="2485">
      <colorScale>
        <cfvo type="min"/>
        <cfvo type="percentile" val="50"/>
        <cfvo type="max"/>
        <color rgb="FFF8696B"/>
        <color rgb="FFFFEB84"/>
        <color rgb="FF63BE7B"/>
      </colorScale>
    </cfRule>
  </conditionalFormatting>
  <conditionalFormatting sqref="P71">
    <cfRule type="colorScale" priority="2482">
      <colorScale>
        <cfvo type="min"/>
        <cfvo type="percentile" val="50"/>
        <cfvo type="max"/>
        <color rgb="FFF8696B"/>
        <color rgb="FFFFEB84"/>
        <color rgb="FF63BE7B"/>
      </colorScale>
    </cfRule>
  </conditionalFormatting>
  <conditionalFormatting sqref="P72">
    <cfRule type="colorScale" priority="2481">
      <colorScale>
        <cfvo type="min"/>
        <cfvo type="percentile" val="50"/>
        <cfvo type="max"/>
        <color rgb="FFF8696B"/>
        <color rgb="FFFFEB84"/>
        <color rgb="FF63BE7B"/>
      </colorScale>
    </cfRule>
  </conditionalFormatting>
  <conditionalFormatting sqref="P73">
    <cfRule type="colorScale" priority="2479">
      <colorScale>
        <cfvo type="min"/>
        <cfvo type="percentile" val="50"/>
        <cfvo type="max"/>
        <color rgb="FFF8696B"/>
        <color rgb="FFFFEB84"/>
        <color rgb="FF63BE7B"/>
      </colorScale>
    </cfRule>
  </conditionalFormatting>
  <conditionalFormatting sqref="P73">
    <cfRule type="colorScale" priority="2478">
      <colorScale>
        <cfvo type="min"/>
        <cfvo type="percentile" val="50"/>
        <cfvo type="max"/>
        <color rgb="FFF8696B"/>
        <color rgb="FFFFEB84"/>
        <color rgb="FF63BE7B"/>
      </colorScale>
    </cfRule>
  </conditionalFormatting>
  <conditionalFormatting sqref="P76">
    <cfRule type="colorScale" priority="2477">
      <colorScale>
        <cfvo type="min"/>
        <cfvo type="percentile" val="50"/>
        <cfvo type="max"/>
        <color rgb="FFF8696B"/>
        <color rgb="FFFFEB84"/>
        <color rgb="FF63BE7B"/>
      </colorScale>
    </cfRule>
  </conditionalFormatting>
  <conditionalFormatting sqref="P78">
    <cfRule type="colorScale" priority="2476">
      <colorScale>
        <cfvo type="min"/>
        <cfvo type="percentile" val="50"/>
        <cfvo type="max"/>
        <color rgb="FFF8696B"/>
        <color rgb="FFFFEB84"/>
        <color rgb="FF63BE7B"/>
      </colorScale>
    </cfRule>
  </conditionalFormatting>
  <conditionalFormatting sqref="P74">
    <cfRule type="colorScale" priority="2474">
      <colorScale>
        <cfvo type="min"/>
        <cfvo type="percentile" val="50"/>
        <cfvo type="max"/>
        <color rgb="FFF8696B"/>
        <color rgb="FFFFEB84"/>
        <color rgb="FF63BE7B"/>
      </colorScale>
    </cfRule>
  </conditionalFormatting>
  <conditionalFormatting sqref="P75">
    <cfRule type="colorScale" priority="2473">
      <colorScale>
        <cfvo type="min"/>
        <cfvo type="percentile" val="50"/>
        <cfvo type="max"/>
        <color rgb="FFF8696B"/>
        <color rgb="FFFFEB84"/>
        <color rgb="FF63BE7B"/>
      </colorScale>
    </cfRule>
  </conditionalFormatting>
  <conditionalFormatting sqref="P76">
    <cfRule type="colorScale" priority="2472">
      <colorScale>
        <cfvo type="min"/>
        <cfvo type="percentile" val="50"/>
        <cfvo type="max"/>
        <color rgb="FFF8696B"/>
        <color rgb="FFFFEB84"/>
        <color rgb="FF63BE7B"/>
      </colorScale>
    </cfRule>
  </conditionalFormatting>
  <conditionalFormatting sqref="P76">
    <cfRule type="colorScale" priority="2471">
      <colorScale>
        <cfvo type="min"/>
        <cfvo type="percentile" val="50"/>
        <cfvo type="max"/>
        <color rgb="FFF8696B"/>
        <color rgb="FFFFEB84"/>
        <color rgb="FF63BE7B"/>
      </colorScale>
    </cfRule>
  </conditionalFormatting>
  <conditionalFormatting sqref="P76">
    <cfRule type="colorScale" priority="2470">
      <colorScale>
        <cfvo type="min"/>
        <cfvo type="percentile" val="50"/>
        <cfvo type="max"/>
        <color rgb="FFF8696B"/>
        <color rgb="FFFFEB84"/>
        <color rgb="FF63BE7B"/>
      </colorScale>
    </cfRule>
  </conditionalFormatting>
  <conditionalFormatting sqref="P77">
    <cfRule type="colorScale" priority="2468">
      <colorScale>
        <cfvo type="min"/>
        <cfvo type="percentile" val="50"/>
        <cfvo type="max"/>
        <color rgb="FFF8696B"/>
        <color rgb="FFFFEB84"/>
        <color rgb="FF63BE7B"/>
      </colorScale>
    </cfRule>
  </conditionalFormatting>
  <conditionalFormatting sqref="P78">
    <cfRule type="colorScale" priority="2467">
      <colorScale>
        <cfvo type="min"/>
        <cfvo type="percentile" val="50"/>
        <cfvo type="max"/>
        <color rgb="FFF8696B"/>
        <color rgb="FFFFEB84"/>
        <color rgb="FF63BE7B"/>
      </colorScale>
    </cfRule>
  </conditionalFormatting>
  <conditionalFormatting sqref="P78">
    <cfRule type="colorScale" priority="2466">
      <colorScale>
        <cfvo type="min"/>
        <cfvo type="percentile" val="50"/>
        <cfvo type="max"/>
        <color rgb="FFF8696B"/>
        <color rgb="FFFFEB84"/>
        <color rgb="FF63BE7B"/>
      </colorScale>
    </cfRule>
  </conditionalFormatting>
  <conditionalFormatting sqref="P78">
    <cfRule type="colorScale" priority="2465">
      <colorScale>
        <cfvo type="min"/>
        <cfvo type="percentile" val="50"/>
        <cfvo type="max"/>
        <color rgb="FFF8696B"/>
        <color rgb="FFFFEB84"/>
        <color rgb="FF63BE7B"/>
      </colorScale>
    </cfRule>
  </conditionalFormatting>
  <conditionalFormatting sqref="P79">
    <cfRule type="colorScale" priority="2464">
      <colorScale>
        <cfvo type="min"/>
        <cfvo type="percentile" val="50"/>
        <cfvo type="max"/>
        <color rgb="FFF8696B"/>
        <color rgb="FFFFEB84"/>
        <color rgb="FF63BE7B"/>
      </colorScale>
    </cfRule>
  </conditionalFormatting>
  <conditionalFormatting sqref="P80">
    <cfRule type="colorScale" priority="2463">
      <colorScale>
        <cfvo type="min"/>
        <cfvo type="percentile" val="50"/>
        <cfvo type="max"/>
        <color rgb="FFF8696B"/>
        <color rgb="FFFFEB84"/>
        <color rgb="FF63BE7B"/>
      </colorScale>
    </cfRule>
  </conditionalFormatting>
  <conditionalFormatting sqref="P81">
    <cfRule type="colorScale" priority="2459">
      <colorScale>
        <cfvo type="min"/>
        <cfvo type="percentile" val="50"/>
        <cfvo type="max"/>
        <color rgb="FFF8696B"/>
        <color rgb="FFFFEB84"/>
        <color rgb="FF63BE7B"/>
      </colorScale>
    </cfRule>
  </conditionalFormatting>
  <conditionalFormatting sqref="P75">
    <cfRule type="colorScale" priority="2458">
      <colorScale>
        <cfvo type="min"/>
        <cfvo type="percentile" val="50"/>
        <cfvo type="max"/>
        <color rgb="FFF8696B"/>
        <color rgb="FFFFEB84"/>
        <color rgb="FF63BE7B"/>
      </colorScale>
    </cfRule>
  </conditionalFormatting>
  <conditionalFormatting sqref="P74">
    <cfRule type="colorScale" priority="2457">
      <colorScale>
        <cfvo type="min"/>
        <cfvo type="percentile" val="50"/>
        <cfvo type="max"/>
        <color rgb="FFF8696B"/>
        <color rgb="FFFFEB84"/>
        <color rgb="FF63BE7B"/>
      </colorScale>
    </cfRule>
  </conditionalFormatting>
  <conditionalFormatting sqref="P75">
    <cfRule type="colorScale" priority="2456">
      <colorScale>
        <cfvo type="min"/>
        <cfvo type="percentile" val="50"/>
        <cfvo type="max"/>
        <color rgb="FFF8696B"/>
        <color rgb="FFFFEB84"/>
        <color rgb="FF63BE7B"/>
      </colorScale>
    </cfRule>
  </conditionalFormatting>
  <conditionalFormatting sqref="P76">
    <cfRule type="colorScale" priority="2454">
      <colorScale>
        <cfvo type="min"/>
        <cfvo type="percentile" val="50"/>
        <cfvo type="max"/>
        <color rgb="FFF8696B"/>
        <color rgb="FFFFEB84"/>
        <color rgb="FF63BE7B"/>
      </colorScale>
    </cfRule>
  </conditionalFormatting>
  <conditionalFormatting sqref="P77">
    <cfRule type="colorScale" priority="2451">
      <colorScale>
        <cfvo type="min"/>
        <cfvo type="percentile" val="50"/>
        <cfvo type="max"/>
        <color rgb="FFF8696B"/>
        <color rgb="FFFFEB84"/>
        <color rgb="FF63BE7B"/>
      </colorScale>
    </cfRule>
  </conditionalFormatting>
  <conditionalFormatting sqref="P78">
    <cfRule type="colorScale" priority="2450">
      <colorScale>
        <cfvo type="min"/>
        <cfvo type="percentile" val="50"/>
        <cfvo type="max"/>
        <color rgb="FFF8696B"/>
        <color rgb="FFFFEB84"/>
        <color rgb="FF63BE7B"/>
      </colorScale>
    </cfRule>
  </conditionalFormatting>
  <conditionalFormatting sqref="P76">
    <cfRule type="colorScale" priority="2449">
      <colorScale>
        <cfvo type="min"/>
        <cfvo type="percentile" val="50"/>
        <cfvo type="max"/>
        <color rgb="FFF8696B"/>
        <color rgb="FFFFEB84"/>
        <color rgb="FF63BE7B"/>
      </colorScale>
    </cfRule>
  </conditionalFormatting>
  <conditionalFormatting sqref="P78">
    <cfRule type="colorScale" priority="2448">
      <colorScale>
        <cfvo type="min"/>
        <cfvo type="percentile" val="50"/>
        <cfvo type="max"/>
        <color rgb="FFF8696B"/>
        <color rgb="FFFFEB84"/>
        <color rgb="FF63BE7B"/>
      </colorScale>
    </cfRule>
  </conditionalFormatting>
  <conditionalFormatting sqref="P77">
    <cfRule type="colorScale" priority="2446">
      <colorScale>
        <cfvo type="min"/>
        <cfvo type="percentile" val="50"/>
        <cfvo type="max"/>
        <color rgb="FFF8696B"/>
        <color rgb="FFFFEB84"/>
        <color rgb="FF63BE7B"/>
      </colorScale>
    </cfRule>
  </conditionalFormatting>
  <conditionalFormatting sqref="P78">
    <cfRule type="colorScale" priority="2445">
      <colorScale>
        <cfvo type="min"/>
        <cfvo type="percentile" val="50"/>
        <cfvo type="max"/>
        <color rgb="FFF8696B"/>
        <color rgb="FFFFEB84"/>
        <color rgb="FF63BE7B"/>
      </colorScale>
    </cfRule>
  </conditionalFormatting>
  <conditionalFormatting sqref="P80">
    <cfRule type="colorScale" priority="2444">
      <colorScale>
        <cfvo type="min"/>
        <cfvo type="percentile" val="50"/>
        <cfvo type="max"/>
        <color rgb="FFF8696B"/>
        <color rgb="FFFFEB84"/>
        <color rgb="FF63BE7B"/>
      </colorScale>
    </cfRule>
  </conditionalFormatting>
  <conditionalFormatting sqref="P79">
    <cfRule type="colorScale" priority="2443">
      <colorScale>
        <cfvo type="min"/>
        <cfvo type="percentile" val="50"/>
        <cfvo type="max"/>
        <color rgb="FFF8696B"/>
        <color rgb="FFFFEB84"/>
        <color rgb="FF63BE7B"/>
      </colorScale>
    </cfRule>
  </conditionalFormatting>
  <conditionalFormatting sqref="P80">
    <cfRule type="colorScale" priority="2442">
      <colorScale>
        <cfvo type="min"/>
        <cfvo type="percentile" val="50"/>
        <cfvo type="max"/>
        <color rgb="FFF8696B"/>
        <color rgb="FFFFEB84"/>
        <color rgb="FF63BE7B"/>
      </colorScale>
    </cfRule>
  </conditionalFormatting>
  <conditionalFormatting sqref="P80">
    <cfRule type="colorScale" priority="2441">
      <colorScale>
        <cfvo type="min"/>
        <cfvo type="percentile" val="50"/>
        <cfvo type="max"/>
        <color rgb="FFF8696B"/>
        <color rgb="FFFFEB84"/>
        <color rgb="FF63BE7B"/>
      </colorScale>
    </cfRule>
  </conditionalFormatting>
  <conditionalFormatting sqref="P81">
    <cfRule type="colorScale" priority="2439">
      <colorScale>
        <cfvo type="min"/>
        <cfvo type="percentile" val="50"/>
        <cfvo type="max"/>
        <color rgb="FFF8696B"/>
        <color rgb="FFFFEB84"/>
        <color rgb="FF63BE7B"/>
      </colorScale>
    </cfRule>
  </conditionalFormatting>
  <conditionalFormatting sqref="P79">
    <cfRule type="colorScale" priority="2438">
      <colorScale>
        <cfvo type="min"/>
        <cfvo type="percentile" val="50"/>
        <cfvo type="max"/>
        <color rgb="FFF8696B"/>
        <color rgb="FFFFEB84"/>
        <color rgb="FF63BE7B"/>
      </colorScale>
    </cfRule>
  </conditionalFormatting>
  <conditionalFormatting sqref="P81">
    <cfRule type="colorScale" priority="2437">
      <colorScale>
        <cfvo type="min"/>
        <cfvo type="percentile" val="50"/>
        <cfvo type="max"/>
        <color rgb="FFF8696B"/>
        <color rgb="FFFFEB84"/>
        <color rgb="FF63BE7B"/>
      </colorScale>
    </cfRule>
  </conditionalFormatting>
  <conditionalFormatting sqref="P80">
    <cfRule type="colorScale" priority="2436">
      <colorScale>
        <cfvo type="min"/>
        <cfvo type="percentile" val="50"/>
        <cfvo type="max"/>
        <color rgb="FFF8696B"/>
        <color rgb="FFFFEB84"/>
        <color rgb="FF63BE7B"/>
      </colorScale>
    </cfRule>
  </conditionalFormatting>
  <conditionalFormatting sqref="P81">
    <cfRule type="colorScale" priority="2434">
      <colorScale>
        <cfvo type="min"/>
        <cfvo type="percentile" val="50"/>
        <cfvo type="max"/>
        <color rgb="FFF8696B"/>
        <color rgb="FFFFEB84"/>
        <color rgb="FF63BE7B"/>
      </colorScale>
    </cfRule>
  </conditionalFormatting>
  <conditionalFormatting sqref="P74">
    <cfRule type="colorScale" priority="2432">
      <colorScale>
        <cfvo type="min"/>
        <cfvo type="percentile" val="50"/>
        <cfvo type="max"/>
        <color rgb="FFF8696B"/>
        <color rgb="FFFFEB84"/>
        <color rgb="FF63BE7B"/>
      </colorScale>
    </cfRule>
  </conditionalFormatting>
  <conditionalFormatting sqref="P75">
    <cfRule type="colorScale" priority="2430">
      <colorScale>
        <cfvo type="min"/>
        <cfvo type="percentile" val="50"/>
        <cfvo type="max"/>
        <color rgb="FFF8696B"/>
        <color rgb="FFFFEB84"/>
        <color rgb="FF63BE7B"/>
      </colorScale>
    </cfRule>
  </conditionalFormatting>
  <conditionalFormatting sqref="P76">
    <cfRule type="colorScale" priority="2429">
      <colorScale>
        <cfvo type="min"/>
        <cfvo type="percentile" val="50"/>
        <cfvo type="max"/>
        <color rgb="FFF8696B"/>
        <color rgb="FFFFEB84"/>
        <color rgb="FF63BE7B"/>
      </colorScale>
    </cfRule>
  </conditionalFormatting>
  <conditionalFormatting sqref="P77">
    <cfRule type="colorScale" priority="2427">
      <colorScale>
        <cfvo type="min"/>
        <cfvo type="percentile" val="50"/>
        <cfvo type="max"/>
        <color rgb="FFF8696B"/>
        <color rgb="FFFFEB84"/>
        <color rgb="FF63BE7B"/>
      </colorScale>
    </cfRule>
  </conditionalFormatting>
  <conditionalFormatting sqref="P77">
    <cfRule type="colorScale" priority="2426">
      <colorScale>
        <cfvo type="min"/>
        <cfvo type="percentile" val="50"/>
        <cfvo type="max"/>
        <color rgb="FFF8696B"/>
        <color rgb="FFFFEB84"/>
        <color rgb="FF63BE7B"/>
      </colorScale>
    </cfRule>
  </conditionalFormatting>
  <conditionalFormatting sqref="P75">
    <cfRule type="colorScale" priority="2425">
      <colorScale>
        <cfvo type="min"/>
        <cfvo type="percentile" val="50"/>
        <cfvo type="max"/>
        <color rgb="FFF8696B"/>
        <color rgb="FFFFEB84"/>
        <color rgb="FF63BE7B"/>
      </colorScale>
    </cfRule>
  </conditionalFormatting>
  <conditionalFormatting sqref="P77">
    <cfRule type="colorScale" priority="2424">
      <colorScale>
        <cfvo type="min"/>
        <cfvo type="percentile" val="50"/>
        <cfvo type="max"/>
        <color rgb="FFF8696B"/>
        <color rgb="FFFFEB84"/>
        <color rgb="FF63BE7B"/>
      </colorScale>
    </cfRule>
  </conditionalFormatting>
  <conditionalFormatting sqref="P75">
    <cfRule type="colorScale" priority="2422">
      <colorScale>
        <cfvo type="min"/>
        <cfvo type="percentile" val="50"/>
        <cfvo type="max"/>
        <color rgb="FFF8696B"/>
        <color rgb="FFFFEB84"/>
        <color rgb="FF63BE7B"/>
      </colorScale>
    </cfRule>
  </conditionalFormatting>
  <conditionalFormatting sqref="P75">
    <cfRule type="colorScale" priority="2421">
      <colorScale>
        <cfvo type="min"/>
        <cfvo type="percentile" val="50"/>
        <cfvo type="max"/>
        <color rgb="FFF8696B"/>
        <color rgb="FFFFEB84"/>
        <color rgb="FF63BE7B"/>
      </colorScale>
    </cfRule>
  </conditionalFormatting>
  <conditionalFormatting sqref="P76">
    <cfRule type="colorScale" priority="2420">
      <colorScale>
        <cfvo type="min"/>
        <cfvo type="percentile" val="50"/>
        <cfvo type="max"/>
        <color rgb="FFF8696B"/>
        <color rgb="FFFFEB84"/>
        <color rgb="FF63BE7B"/>
      </colorScale>
    </cfRule>
  </conditionalFormatting>
  <conditionalFormatting sqref="P77">
    <cfRule type="colorScale" priority="2418">
      <colorScale>
        <cfvo type="min"/>
        <cfvo type="percentile" val="50"/>
        <cfvo type="max"/>
        <color rgb="FFF8696B"/>
        <color rgb="FFFFEB84"/>
        <color rgb="FF63BE7B"/>
      </colorScale>
    </cfRule>
  </conditionalFormatting>
  <conditionalFormatting sqref="P77">
    <cfRule type="colorScale" priority="2417">
      <colorScale>
        <cfvo type="min"/>
        <cfvo type="percentile" val="50"/>
        <cfvo type="max"/>
        <color rgb="FFF8696B"/>
        <color rgb="FFFFEB84"/>
        <color rgb="FF63BE7B"/>
      </colorScale>
    </cfRule>
  </conditionalFormatting>
  <conditionalFormatting sqref="P76">
    <cfRule type="colorScale" priority="2416">
      <colorScale>
        <cfvo type="min"/>
        <cfvo type="percentile" val="50"/>
        <cfvo type="max"/>
        <color rgb="FFF8696B"/>
        <color rgb="FFFFEB84"/>
        <color rgb="FF63BE7B"/>
      </colorScale>
    </cfRule>
  </conditionalFormatting>
  <conditionalFormatting sqref="P75">
    <cfRule type="colorScale" priority="2414">
      <colorScale>
        <cfvo type="min"/>
        <cfvo type="percentile" val="50"/>
        <cfvo type="max"/>
        <color rgb="FFF8696B"/>
        <color rgb="FFFFEB84"/>
        <color rgb="FF63BE7B"/>
      </colorScale>
    </cfRule>
  </conditionalFormatting>
  <conditionalFormatting sqref="P76">
    <cfRule type="colorScale" priority="2413">
      <colorScale>
        <cfvo type="min"/>
        <cfvo type="percentile" val="50"/>
        <cfvo type="max"/>
        <color rgb="FFF8696B"/>
        <color rgb="FFFFEB84"/>
        <color rgb="FF63BE7B"/>
      </colorScale>
    </cfRule>
  </conditionalFormatting>
  <conditionalFormatting sqref="P77">
    <cfRule type="colorScale" priority="2411">
      <colorScale>
        <cfvo type="min"/>
        <cfvo type="percentile" val="50"/>
        <cfvo type="max"/>
        <color rgb="FFF8696B"/>
        <color rgb="FFFFEB84"/>
        <color rgb="FF63BE7B"/>
      </colorScale>
    </cfRule>
  </conditionalFormatting>
  <conditionalFormatting sqref="P75">
    <cfRule type="colorScale" priority="2408">
      <colorScale>
        <cfvo type="min"/>
        <cfvo type="percentile" val="50"/>
        <cfvo type="max"/>
        <color rgb="FFF8696B"/>
        <color rgb="FFFFEB84"/>
        <color rgb="FF63BE7B"/>
      </colorScale>
    </cfRule>
  </conditionalFormatting>
  <conditionalFormatting sqref="P76">
    <cfRule type="colorScale" priority="2407">
      <colorScale>
        <cfvo type="min"/>
        <cfvo type="percentile" val="50"/>
        <cfvo type="max"/>
        <color rgb="FFF8696B"/>
        <color rgb="FFFFEB84"/>
        <color rgb="FF63BE7B"/>
      </colorScale>
    </cfRule>
  </conditionalFormatting>
  <conditionalFormatting sqref="P77">
    <cfRule type="colorScale" priority="2405">
      <colorScale>
        <cfvo type="min"/>
        <cfvo type="percentile" val="50"/>
        <cfvo type="max"/>
        <color rgb="FFF8696B"/>
        <color rgb="FFFFEB84"/>
        <color rgb="FF63BE7B"/>
      </colorScale>
    </cfRule>
  </conditionalFormatting>
  <conditionalFormatting sqref="P77">
    <cfRule type="colorScale" priority="2404">
      <colorScale>
        <cfvo type="min"/>
        <cfvo type="percentile" val="50"/>
        <cfvo type="max"/>
        <color rgb="FFF8696B"/>
        <color rgb="FFFFEB84"/>
        <color rgb="FF63BE7B"/>
      </colorScale>
    </cfRule>
  </conditionalFormatting>
  <conditionalFormatting sqref="P80">
    <cfRule type="colorScale" priority="2403">
      <colorScale>
        <cfvo type="min"/>
        <cfvo type="percentile" val="50"/>
        <cfvo type="max"/>
        <color rgb="FFF8696B"/>
        <color rgb="FFFFEB84"/>
        <color rgb="FF63BE7B"/>
      </colorScale>
    </cfRule>
  </conditionalFormatting>
  <conditionalFormatting sqref="P78">
    <cfRule type="colorScale" priority="2402">
      <colorScale>
        <cfvo type="min"/>
        <cfvo type="percentile" val="50"/>
        <cfvo type="max"/>
        <color rgb="FFF8696B"/>
        <color rgb="FFFFEB84"/>
        <color rgb="FF63BE7B"/>
      </colorScale>
    </cfRule>
  </conditionalFormatting>
  <conditionalFormatting sqref="P79">
    <cfRule type="colorScale" priority="2401">
      <colorScale>
        <cfvo type="min"/>
        <cfvo type="percentile" val="50"/>
        <cfvo type="max"/>
        <color rgb="FFF8696B"/>
        <color rgb="FFFFEB84"/>
        <color rgb="FF63BE7B"/>
      </colorScale>
    </cfRule>
  </conditionalFormatting>
  <conditionalFormatting sqref="P80">
    <cfRule type="colorScale" priority="2400">
      <colorScale>
        <cfvo type="min"/>
        <cfvo type="percentile" val="50"/>
        <cfvo type="max"/>
        <color rgb="FFF8696B"/>
        <color rgb="FFFFEB84"/>
        <color rgb="FF63BE7B"/>
      </colorScale>
    </cfRule>
  </conditionalFormatting>
  <conditionalFormatting sqref="P80">
    <cfRule type="colorScale" priority="2399">
      <colorScale>
        <cfvo type="min"/>
        <cfvo type="percentile" val="50"/>
        <cfvo type="max"/>
        <color rgb="FFF8696B"/>
        <color rgb="FFFFEB84"/>
        <color rgb="FF63BE7B"/>
      </colorScale>
    </cfRule>
  </conditionalFormatting>
  <conditionalFormatting sqref="P80">
    <cfRule type="colorScale" priority="2398">
      <colorScale>
        <cfvo type="min"/>
        <cfvo type="percentile" val="50"/>
        <cfvo type="max"/>
        <color rgb="FFF8696B"/>
        <color rgb="FFFFEB84"/>
        <color rgb="FF63BE7B"/>
      </colorScale>
    </cfRule>
  </conditionalFormatting>
  <conditionalFormatting sqref="P81">
    <cfRule type="colorScale" priority="2396">
      <colorScale>
        <cfvo type="min"/>
        <cfvo type="percentile" val="50"/>
        <cfvo type="max"/>
        <color rgb="FFF8696B"/>
        <color rgb="FFFFEB84"/>
        <color rgb="FF63BE7B"/>
      </colorScale>
    </cfRule>
  </conditionalFormatting>
  <conditionalFormatting sqref="P79">
    <cfRule type="colorScale" priority="2395">
      <colorScale>
        <cfvo type="min"/>
        <cfvo type="percentile" val="50"/>
        <cfvo type="max"/>
        <color rgb="FFF8696B"/>
        <color rgb="FFFFEB84"/>
        <color rgb="FF63BE7B"/>
      </colorScale>
    </cfRule>
  </conditionalFormatting>
  <conditionalFormatting sqref="P78">
    <cfRule type="colorScale" priority="2394">
      <colorScale>
        <cfvo type="min"/>
        <cfvo type="percentile" val="50"/>
        <cfvo type="max"/>
        <color rgb="FFF8696B"/>
        <color rgb="FFFFEB84"/>
        <color rgb="FF63BE7B"/>
      </colorScale>
    </cfRule>
  </conditionalFormatting>
  <conditionalFormatting sqref="P79">
    <cfRule type="colorScale" priority="2393">
      <colorScale>
        <cfvo type="min"/>
        <cfvo type="percentile" val="50"/>
        <cfvo type="max"/>
        <color rgb="FFF8696B"/>
        <color rgb="FFFFEB84"/>
        <color rgb="FF63BE7B"/>
      </colorScale>
    </cfRule>
  </conditionalFormatting>
  <conditionalFormatting sqref="P80">
    <cfRule type="colorScale" priority="2391">
      <colorScale>
        <cfvo type="min"/>
        <cfvo type="percentile" val="50"/>
        <cfvo type="max"/>
        <color rgb="FFF8696B"/>
        <color rgb="FFFFEB84"/>
        <color rgb="FF63BE7B"/>
      </colorScale>
    </cfRule>
  </conditionalFormatting>
  <conditionalFormatting sqref="P81">
    <cfRule type="colorScale" priority="2388">
      <colorScale>
        <cfvo type="min"/>
        <cfvo type="percentile" val="50"/>
        <cfvo type="max"/>
        <color rgb="FFF8696B"/>
        <color rgb="FFFFEB84"/>
        <color rgb="FF63BE7B"/>
      </colorScale>
    </cfRule>
  </conditionalFormatting>
  <conditionalFormatting sqref="P80">
    <cfRule type="colorScale" priority="2387">
      <colorScale>
        <cfvo type="min"/>
        <cfvo type="percentile" val="50"/>
        <cfvo type="max"/>
        <color rgb="FFF8696B"/>
        <color rgb="FFFFEB84"/>
        <color rgb="FF63BE7B"/>
      </colorScale>
    </cfRule>
  </conditionalFormatting>
  <conditionalFormatting sqref="P81">
    <cfRule type="colorScale" priority="2385">
      <colorScale>
        <cfvo type="min"/>
        <cfvo type="percentile" val="50"/>
        <cfvo type="max"/>
        <color rgb="FFF8696B"/>
        <color rgb="FFFFEB84"/>
        <color rgb="FF63BE7B"/>
      </colorScale>
    </cfRule>
  </conditionalFormatting>
  <conditionalFormatting sqref="P78">
    <cfRule type="colorScale" priority="2384">
      <colorScale>
        <cfvo type="min"/>
        <cfvo type="percentile" val="50"/>
        <cfvo type="max"/>
        <color rgb="FFF8696B"/>
        <color rgb="FFFFEB84"/>
        <color rgb="FF63BE7B"/>
      </colorScale>
    </cfRule>
  </conditionalFormatting>
  <conditionalFormatting sqref="P79">
    <cfRule type="colorScale" priority="2382">
      <colorScale>
        <cfvo type="min"/>
        <cfvo type="percentile" val="50"/>
        <cfvo type="max"/>
        <color rgb="FFF8696B"/>
        <color rgb="FFFFEB84"/>
        <color rgb="FF63BE7B"/>
      </colorScale>
    </cfRule>
  </conditionalFormatting>
  <conditionalFormatting sqref="P80">
    <cfRule type="colorScale" priority="2381">
      <colorScale>
        <cfvo type="min"/>
        <cfvo type="percentile" val="50"/>
        <cfvo type="max"/>
        <color rgb="FFF8696B"/>
        <color rgb="FFFFEB84"/>
        <color rgb="FF63BE7B"/>
      </colorScale>
    </cfRule>
  </conditionalFormatting>
  <conditionalFormatting sqref="P81">
    <cfRule type="colorScale" priority="2379">
      <colorScale>
        <cfvo type="min"/>
        <cfvo type="percentile" val="50"/>
        <cfvo type="max"/>
        <color rgb="FFF8696B"/>
        <color rgb="FFFFEB84"/>
        <color rgb="FF63BE7B"/>
      </colorScale>
    </cfRule>
  </conditionalFormatting>
  <conditionalFormatting sqref="P81">
    <cfRule type="colorScale" priority="2378">
      <colorScale>
        <cfvo type="min"/>
        <cfvo type="percentile" val="50"/>
        <cfvo type="max"/>
        <color rgb="FFF8696B"/>
        <color rgb="FFFFEB84"/>
        <color rgb="FF63BE7B"/>
      </colorScale>
    </cfRule>
  </conditionalFormatting>
  <conditionalFormatting sqref="P79">
    <cfRule type="colorScale" priority="2377">
      <colorScale>
        <cfvo type="min"/>
        <cfvo type="percentile" val="50"/>
        <cfvo type="max"/>
        <color rgb="FFF8696B"/>
        <color rgb="FFFFEB84"/>
        <color rgb="FF63BE7B"/>
      </colorScale>
    </cfRule>
  </conditionalFormatting>
  <conditionalFormatting sqref="P81">
    <cfRule type="colorScale" priority="2376">
      <colorScale>
        <cfvo type="min"/>
        <cfvo type="percentile" val="50"/>
        <cfvo type="max"/>
        <color rgb="FFF8696B"/>
        <color rgb="FFFFEB84"/>
        <color rgb="FF63BE7B"/>
      </colorScale>
    </cfRule>
  </conditionalFormatting>
  <conditionalFormatting sqref="P79">
    <cfRule type="colorScale" priority="2374">
      <colorScale>
        <cfvo type="min"/>
        <cfvo type="percentile" val="50"/>
        <cfvo type="max"/>
        <color rgb="FFF8696B"/>
        <color rgb="FFFFEB84"/>
        <color rgb="FF63BE7B"/>
      </colorScale>
    </cfRule>
  </conditionalFormatting>
  <conditionalFormatting sqref="P79">
    <cfRule type="colorScale" priority="2373">
      <colorScale>
        <cfvo type="min"/>
        <cfvo type="percentile" val="50"/>
        <cfvo type="max"/>
        <color rgb="FFF8696B"/>
        <color rgb="FFFFEB84"/>
        <color rgb="FF63BE7B"/>
      </colorScale>
    </cfRule>
  </conditionalFormatting>
  <conditionalFormatting sqref="P80">
    <cfRule type="colorScale" priority="2372">
      <colorScale>
        <cfvo type="min"/>
        <cfvo type="percentile" val="50"/>
        <cfvo type="max"/>
        <color rgb="FFF8696B"/>
        <color rgb="FFFFEB84"/>
        <color rgb="FF63BE7B"/>
      </colorScale>
    </cfRule>
  </conditionalFormatting>
  <conditionalFormatting sqref="P81">
    <cfRule type="colorScale" priority="2370">
      <colorScale>
        <cfvo type="min"/>
        <cfvo type="percentile" val="50"/>
        <cfvo type="max"/>
        <color rgb="FFF8696B"/>
        <color rgb="FFFFEB84"/>
        <color rgb="FF63BE7B"/>
      </colorScale>
    </cfRule>
  </conditionalFormatting>
  <conditionalFormatting sqref="P81">
    <cfRule type="colorScale" priority="2369">
      <colorScale>
        <cfvo type="min"/>
        <cfvo type="percentile" val="50"/>
        <cfvo type="max"/>
        <color rgb="FFF8696B"/>
        <color rgb="FFFFEB84"/>
        <color rgb="FF63BE7B"/>
      </colorScale>
    </cfRule>
  </conditionalFormatting>
  <conditionalFormatting sqref="P80">
    <cfRule type="colorScale" priority="2368">
      <colorScale>
        <cfvo type="min"/>
        <cfvo type="percentile" val="50"/>
        <cfvo type="max"/>
        <color rgb="FFF8696B"/>
        <color rgb="FFFFEB84"/>
        <color rgb="FF63BE7B"/>
      </colorScale>
    </cfRule>
  </conditionalFormatting>
  <conditionalFormatting sqref="P79">
    <cfRule type="colorScale" priority="2366">
      <colorScale>
        <cfvo type="min"/>
        <cfvo type="percentile" val="50"/>
        <cfvo type="max"/>
        <color rgb="FFF8696B"/>
        <color rgb="FFFFEB84"/>
        <color rgb="FF63BE7B"/>
      </colorScale>
    </cfRule>
  </conditionalFormatting>
  <conditionalFormatting sqref="P80">
    <cfRule type="colorScale" priority="2365">
      <colorScale>
        <cfvo type="min"/>
        <cfvo type="percentile" val="50"/>
        <cfvo type="max"/>
        <color rgb="FFF8696B"/>
        <color rgb="FFFFEB84"/>
        <color rgb="FF63BE7B"/>
      </colorScale>
    </cfRule>
  </conditionalFormatting>
  <conditionalFormatting sqref="P81">
    <cfRule type="colorScale" priority="2363">
      <colorScale>
        <cfvo type="min"/>
        <cfvo type="percentile" val="50"/>
        <cfvo type="max"/>
        <color rgb="FFF8696B"/>
        <color rgb="FFFFEB84"/>
        <color rgb="FF63BE7B"/>
      </colorScale>
    </cfRule>
  </conditionalFormatting>
  <conditionalFormatting sqref="P79">
    <cfRule type="colorScale" priority="2360">
      <colorScale>
        <cfvo type="min"/>
        <cfvo type="percentile" val="50"/>
        <cfvo type="max"/>
        <color rgb="FFF8696B"/>
        <color rgb="FFFFEB84"/>
        <color rgb="FF63BE7B"/>
      </colorScale>
    </cfRule>
  </conditionalFormatting>
  <conditionalFormatting sqref="P80">
    <cfRule type="colorScale" priority="2359">
      <colorScale>
        <cfvo type="min"/>
        <cfvo type="percentile" val="50"/>
        <cfvo type="max"/>
        <color rgb="FFF8696B"/>
        <color rgb="FFFFEB84"/>
        <color rgb="FF63BE7B"/>
      </colorScale>
    </cfRule>
  </conditionalFormatting>
  <conditionalFormatting sqref="P81">
    <cfRule type="colorScale" priority="2357">
      <colorScale>
        <cfvo type="min"/>
        <cfvo type="percentile" val="50"/>
        <cfvo type="max"/>
        <color rgb="FFF8696B"/>
        <color rgb="FFFFEB84"/>
        <color rgb="FF63BE7B"/>
      </colorScale>
    </cfRule>
  </conditionalFormatting>
  <conditionalFormatting sqref="P81">
    <cfRule type="colorScale" priority="2356">
      <colorScale>
        <cfvo type="min"/>
        <cfvo type="percentile" val="50"/>
        <cfvo type="max"/>
        <color rgb="FFF8696B"/>
        <color rgb="FFFFEB84"/>
        <color rgb="FF63BE7B"/>
      </colorScale>
    </cfRule>
  </conditionalFormatting>
  <conditionalFormatting sqref="P82">
    <cfRule type="colorScale" priority="2355">
      <colorScale>
        <cfvo type="min"/>
        <cfvo type="percentile" val="50"/>
        <cfvo type="max"/>
        <color rgb="FFF8696B"/>
        <color rgb="FFFFEB84"/>
        <color rgb="FF63BE7B"/>
      </colorScale>
    </cfRule>
  </conditionalFormatting>
  <conditionalFormatting sqref="P87">
    <cfRule type="colorScale" priority="2353">
      <colorScale>
        <cfvo type="min"/>
        <cfvo type="percentile" val="50"/>
        <cfvo type="max"/>
        <color rgb="FFF8696B"/>
        <color rgb="FFFFEB84"/>
        <color rgb="FF63BE7B"/>
      </colorScale>
    </cfRule>
  </conditionalFormatting>
  <conditionalFormatting sqref="P89">
    <cfRule type="colorScale" priority="2352">
      <colorScale>
        <cfvo type="min"/>
        <cfvo type="percentile" val="50"/>
        <cfvo type="max"/>
        <color rgb="FFF8696B"/>
        <color rgb="FFFFEB84"/>
        <color rgb="FF63BE7B"/>
      </colorScale>
    </cfRule>
  </conditionalFormatting>
  <conditionalFormatting sqref="P92">
    <cfRule type="colorScale" priority="2351">
      <colorScale>
        <cfvo type="min"/>
        <cfvo type="percentile" val="50"/>
        <cfvo type="max"/>
        <color rgb="FFF8696B"/>
        <color rgb="FFFFEB84"/>
        <color rgb="FF63BE7B"/>
      </colorScale>
    </cfRule>
  </conditionalFormatting>
  <conditionalFormatting sqref="P84">
    <cfRule type="colorScale" priority="2349">
      <colorScale>
        <cfvo type="min"/>
        <cfvo type="percentile" val="50"/>
        <cfvo type="max"/>
        <color rgb="FFF8696B"/>
        <color rgb="FFFFEB84"/>
        <color rgb="FF63BE7B"/>
      </colorScale>
    </cfRule>
  </conditionalFormatting>
  <conditionalFormatting sqref="P85">
    <cfRule type="colorScale" priority="2347">
      <colorScale>
        <cfvo type="min"/>
        <cfvo type="percentile" val="50"/>
        <cfvo type="max"/>
        <color rgb="FFF8696B"/>
        <color rgb="FFFFEB84"/>
        <color rgb="FF63BE7B"/>
      </colorScale>
    </cfRule>
  </conditionalFormatting>
  <conditionalFormatting sqref="P87">
    <cfRule type="colorScale" priority="2345">
      <colorScale>
        <cfvo type="min"/>
        <cfvo type="percentile" val="50"/>
        <cfvo type="max"/>
        <color rgb="FFF8696B"/>
        <color rgb="FFFFEB84"/>
        <color rgb="FF63BE7B"/>
      </colorScale>
    </cfRule>
  </conditionalFormatting>
  <conditionalFormatting sqref="P87">
    <cfRule type="colorScale" priority="2344">
      <colorScale>
        <cfvo type="min"/>
        <cfvo type="percentile" val="50"/>
        <cfvo type="max"/>
        <color rgb="FFF8696B"/>
        <color rgb="FFFFEB84"/>
        <color rgb="FF63BE7B"/>
      </colorScale>
    </cfRule>
  </conditionalFormatting>
  <conditionalFormatting sqref="P88">
    <cfRule type="colorScale" priority="2343">
      <colorScale>
        <cfvo type="min"/>
        <cfvo type="percentile" val="50"/>
        <cfvo type="max"/>
        <color rgb="FFF8696B"/>
        <color rgb="FFFFEB84"/>
        <color rgb="FF63BE7B"/>
      </colorScale>
    </cfRule>
  </conditionalFormatting>
  <conditionalFormatting sqref="P89">
    <cfRule type="colorScale" priority="2341">
      <colorScale>
        <cfvo type="min"/>
        <cfvo type="percentile" val="50"/>
        <cfvo type="max"/>
        <color rgb="FFF8696B"/>
        <color rgb="FFFFEB84"/>
        <color rgb="FF63BE7B"/>
      </colorScale>
    </cfRule>
  </conditionalFormatting>
  <conditionalFormatting sqref="P89">
    <cfRule type="colorScale" priority="2340">
      <colorScale>
        <cfvo type="min"/>
        <cfvo type="percentile" val="50"/>
        <cfvo type="max"/>
        <color rgb="FFF8696B"/>
        <color rgb="FFFFEB84"/>
        <color rgb="FF63BE7B"/>
      </colorScale>
    </cfRule>
  </conditionalFormatting>
  <conditionalFormatting sqref="P90">
    <cfRule type="colorScale" priority="2339">
      <colorScale>
        <cfvo type="min"/>
        <cfvo type="percentile" val="50"/>
        <cfvo type="max"/>
        <color rgb="FFF8696B"/>
        <color rgb="FFFFEB84"/>
        <color rgb="FF63BE7B"/>
      </colorScale>
    </cfRule>
  </conditionalFormatting>
  <conditionalFormatting sqref="P91">
    <cfRule type="colorScale" priority="2338">
      <colorScale>
        <cfvo type="min"/>
        <cfvo type="percentile" val="50"/>
        <cfvo type="max"/>
        <color rgb="FFF8696B"/>
        <color rgb="FFFFEB84"/>
        <color rgb="FF63BE7B"/>
      </colorScale>
    </cfRule>
  </conditionalFormatting>
  <conditionalFormatting sqref="P92">
    <cfRule type="colorScale" priority="2337">
      <colorScale>
        <cfvo type="min"/>
        <cfvo type="percentile" val="50"/>
        <cfvo type="max"/>
        <color rgb="FFF8696B"/>
        <color rgb="FFFFEB84"/>
        <color rgb="FF63BE7B"/>
      </colorScale>
    </cfRule>
  </conditionalFormatting>
  <conditionalFormatting sqref="P92">
    <cfRule type="colorScale" priority="2336">
      <colorScale>
        <cfvo type="min"/>
        <cfvo type="percentile" val="50"/>
        <cfvo type="max"/>
        <color rgb="FFF8696B"/>
        <color rgb="FFFFEB84"/>
        <color rgb="FF63BE7B"/>
      </colorScale>
    </cfRule>
  </conditionalFormatting>
  <conditionalFormatting sqref="P92">
    <cfRule type="colorScale" priority="2335">
      <colorScale>
        <cfvo type="min"/>
        <cfvo type="percentile" val="50"/>
        <cfvo type="max"/>
        <color rgb="FFF8696B"/>
        <color rgb="FFFFEB84"/>
        <color rgb="FF63BE7B"/>
      </colorScale>
    </cfRule>
  </conditionalFormatting>
  <conditionalFormatting sqref="P93">
    <cfRule type="colorScale" priority="2333">
      <colorScale>
        <cfvo type="min"/>
        <cfvo type="percentile" val="50"/>
        <cfvo type="max"/>
        <color rgb="FFF8696B"/>
        <color rgb="FFFFEB84"/>
        <color rgb="FF63BE7B"/>
      </colorScale>
    </cfRule>
  </conditionalFormatting>
  <conditionalFormatting sqref="P85">
    <cfRule type="colorScale" priority="2332">
      <colorScale>
        <cfvo type="min"/>
        <cfvo type="percentile" val="50"/>
        <cfvo type="max"/>
        <color rgb="FFF8696B"/>
        <color rgb="FFFFEB84"/>
        <color rgb="FF63BE7B"/>
      </colorScale>
    </cfRule>
  </conditionalFormatting>
  <conditionalFormatting sqref="P88">
    <cfRule type="colorScale" priority="2331">
      <colorScale>
        <cfvo type="min"/>
        <cfvo type="percentile" val="50"/>
        <cfvo type="max"/>
        <color rgb="FFF8696B"/>
        <color rgb="FFFFEB84"/>
        <color rgb="FF63BE7B"/>
      </colorScale>
    </cfRule>
  </conditionalFormatting>
  <conditionalFormatting sqref="P87">
    <cfRule type="colorScale" priority="2329">
      <colorScale>
        <cfvo type="min"/>
        <cfvo type="percentile" val="50"/>
        <cfvo type="max"/>
        <color rgb="FFF8696B"/>
        <color rgb="FFFFEB84"/>
        <color rgb="FF63BE7B"/>
      </colorScale>
    </cfRule>
  </conditionalFormatting>
  <conditionalFormatting sqref="P88">
    <cfRule type="colorScale" priority="2328">
      <colorScale>
        <cfvo type="min"/>
        <cfvo type="percentile" val="50"/>
        <cfvo type="max"/>
        <color rgb="FFF8696B"/>
        <color rgb="FFFFEB84"/>
        <color rgb="FF63BE7B"/>
      </colorScale>
    </cfRule>
  </conditionalFormatting>
  <conditionalFormatting sqref="P91">
    <cfRule type="colorScale" priority="2326">
      <colorScale>
        <cfvo type="min"/>
        <cfvo type="percentile" val="50"/>
        <cfvo type="max"/>
        <color rgb="FFF8696B"/>
        <color rgb="FFFFEB84"/>
        <color rgb="FF63BE7B"/>
      </colorScale>
    </cfRule>
  </conditionalFormatting>
  <conditionalFormatting sqref="P89">
    <cfRule type="colorScale" priority="2325">
      <colorScale>
        <cfvo type="min"/>
        <cfvo type="percentile" val="50"/>
        <cfvo type="max"/>
        <color rgb="FFF8696B"/>
        <color rgb="FFFFEB84"/>
        <color rgb="FF63BE7B"/>
      </colorScale>
    </cfRule>
  </conditionalFormatting>
  <conditionalFormatting sqref="P90">
    <cfRule type="colorScale" priority="2324">
      <colorScale>
        <cfvo type="min"/>
        <cfvo type="percentile" val="50"/>
        <cfvo type="max"/>
        <color rgb="FFF8696B"/>
        <color rgb="FFFFEB84"/>
        <color rgb="FF63BE7B"/>
      </colorScale>
    </cfRule>
  </conditionalFormatting>
  <conditionalFormatting sqref="P91">
    <cfRule type="colorScale" priority="2323">
      <colorScale>
        <cfvo type="min"/>
        <cfvo type="percentile" val="50"/>
        <cfvo type="max"/>
        <color rgb="FFF8696B"/>
        <color rgb="FFFFEB84"/>
        <color rgb="FF63BE7B"/>
      </colorScale>
    </cfRule>
  </conditionalFormatting>
  <conditionalFormatting sqref="P92">
    <cfRule type="colorScale" priority="2321">
      <colorScale>
        <cfvo type="min"/>
        <cfvo type="percentile" val="50"/>
        <cfvo type="max"/>
        <color rgb="FFF8696B"/>
        <color rgb="FFFFEB84"/>
        <color rgb="FF63BE7B"/>
      </colorScale>
    </cfRule>
  </conditionalFormatting>
  <conditionalFormatting sqref="P93">
    <cfRule type="colorScale" priority="2318">
      <colorScale>
        <cfvo type="min"/>
        <cfvo type="percentile" val="50"/>
        <cfvo type="max"/>
        <color rgb="FFF8696B"/>
        <color rgb="FFFFEB84"/>
        <color rgb="FF63BE7B"/>
      </colorScale>
    </cfRule>
  </conditionalFormatting>
  <conditionalFormatting sqref="P92">
    <cfRule type="colorScale" priority="2317">
      <colorScale>
        <cfvo type="min"/>
        <cfvo type="percentile" val="50"/>
        <cfvo type="max"/>
        <color rgb="FFF8696B"/>
        <color rgb="FFFFEB84"/>
        <color rgb="FF63BE7B"/>
      </colorScale>
    </cfRule>
  </conditionalFormatting>
  <conditionalFormatting sqref="P93">
    <cfRule type="colorScale" priority="2315">
      <colorScale>
        <cfvo type="min"/>
        <cfvo type="percentile" val="50"/>
        <cfvo type="max"/>
        <color rgb="FFF8696B"/>
        <color rgb="FFFFEB84"/>
        <color rgb="FF63BE7B"/>
      </colorScale>
    </cfRule>
  </conditionalFormatting>
  <conditionalFormatting sqref="P87">
    <cfRule type="colorScale" priority="2312">
      <colorScale>
        <cfvo type="min"/>
        <cfvo type="percentile" val="50"/>
        <cfvo type="max"/>
        <color rgb="FFF8696B"/>
        <color rgb="FFFFEB84"/>
        <color rgb="FF63BE7B"/>
      </colorScale>
    </cfRule>
  </conditionalFormatting>
  <conditionalFormatting sqref="P88">
    <cfRule type="colorScale" priority="2311">
      <colorScale>
        <cfvo type="min"/>
        <cfvo type="percentile" val="50"/>
        <cfvo type="max"/>
        <color rgb="FFF8696B"/>
        <color rgb="FFFFEB84"/>
        <color rgb="FF63BE7B"/>
      </colorScale>
    </cfRule>
  </conditionalFormatting>
  <conditionalFormatting sqref="P89">
    <cfRule type="colorScale" priority="2309">
      <colorScale>
        <cfvo type="min"/>
        <cfvo type="percentile" val="50"/>
        <cfvo type="max"/>
        <color rgb="FFF8696B"/>
        <color rgb="FFFFEB84"/>
        <color rgb="FF63BE7B"/>
      </colorScale>
    </cfRule>
  </conditionalFormatting>
  <conditionalFormatting sqref="P89">
    <cfRule type="colorScale" priority="2308">
      <colorScale>
        <cfvo type="min"/>
        <cfvo type="percentile" val="50"/>
        <cfvo type="max"/>
        <color rgb="FFF8696B"/>
        <color rgb="FFFFEB84"/>
        <color rgb="FF63BE7B"/>
      </colorScale>
    </cfRule>
  </conditionalFormatting>
  <conditionalFormatting sqref="P83">
    <cfRule type="colorScale" priority="2307">
      <colorScale>
        <cfvo type="min"/>
        <cfvo type="percentile" val="50"/>
        <cfvo type="max"/>
        <color rgb="FFF8696B"/>
        <color rgb="FFFFEB84"/>
        <color rgb="FF63BE7B"/>
      </colorScale>
    </cfRule>
  </conditionalFormatting>
  <conditionalFormatting sqref="P85">
    <cfRule type="colorScale" priority="2306">
      <colorScale>
        <cfvo type="min"/>
        <cfvo type="percentile" val="50"/>
        <cfvo type="max"/>
        <color rgb="FFF8696B"/>
        <color rgb="FFFFEB84"/>
        <color rgb="FF63BE7B"/>
      </colorScale>
    </cfRule>
  </conditionalFormatting>
  <conditionalFormatting sqref="P83">
    <cfRule type="colorScale" priority="2304">
      <colorScale>
        <cfvo type="min"/>
        <cfvo type="percentile" val="50"/>
        <cfvo type="max"/>
        <color rgb="FFF8696B"/>
        <color rgb="FFFFEB84"/>
        <color rgb="FF63BE7B"/>
      </colorScale>
    </cfRule>
  </conditionalFormatting>
  <conditionalFormatting sqref="P83">
    <cfRule type="colorScale" priority="2303">
      <colorScale>
        <cfvo type="min"/>
        <cfvo type="percentile" val="50"/>
        <cfvo type="max"/>
        <color rgb="FFF8696B"/>
        <color rgb="FFFFEB84"/>
        <color rgb="FF63BE7B"/>
      </colorScale>
    </cfRule>
  </conditionalFormatting>
  <conditionalFormatting sqref="P84">
    <cfRule type="colorScale" priority="2302">
      <colorScale>
        <cfvo type="min"/>
        <cfvo type="percentile" val="50"/>
        <cfvo type="max"/>
        <color rgb="FFF8696B"/>
        <color rgb="FFFFEB84"/>
        <color rgb="FF63BE7B"/>
      </colorScale>
    </cfRule>
  </conditionalFormatting>
  <conditionalFormatting sqref="P85">
    <cfRule type="colorScale" priority="2300">
      <colorScale>
        <cfvo type="min"/>
        <cfvo type="percentile" val="50"/>
        <cfvo type="max"/>
        <color rgb="FFF8696B"/>
        <color rgb="FFFFEB84"/>
        <color rgb="FF63BE7B"/>
      </colorScale>
    </cfRule>
  </conditionalFormatting>
  <conditionalFormatting sqref="P85">
    <cfRule type="colorScale" priority="2299">
      <colorScale>
        <cfvo type="min"/>
        <cfvo type="percentile" val="50"/>
        <cfvo type="max"/>
        <color rgb="FFF8696B"/>
        <color rgb="FFFFEB84"/>
        <color rgb="FF63BE7B"/>
      </colorScale>
    </cfRule>
  </conditionalFormatting>
  <conditionalFormatting sqref="P84">
    <cfRule type="colorScale" priority="2298">
      <colorScale>
        <cfvo type="min"/>
        <cfvo type="percentile" val="50"/>
        <cfvo type="max"/>
        <color rgb="FFF8696B"/>
        <color rgb="FFFFEB84"/>
        <color rgb="FF63BE7B"/>
      </colorScale>
    </cfRule>
  </conditionalFormatting>
  <conditionalFormatting sqref="P83">
    <cfRule type="colorScale" priority="2296">
      <colorScale>
        <cfvo type="min"/>
        <cfvo type="percentile" val="50"/>
        <cfvo type="max"/>
        <color rgb="FFF8696B"/>
        <color rgb="FFFFEB84"/>
        <color rgb="FF63BE7B"/>
      </colorScale>
    </cfRule>
  </conditionalFormatting>
  <conditionalFormatting sqref="P84">
    <cfRule type="colorScale" priority="2295">
      <colorScale>
        <cfvo type="min"/>
        <cfvo type="percentile" val="50"/>
        <cfvo type="max"/>
        <color rgb="FFF8696B"/>
        <color rgb="FFFFEB84"/>
        <color rgb="FF63BE7B"/>
      </colorScale>
    </cfRule>
  </conditionalFormatting>
  <conditionalFormatting sqref="P85">
    <cfRule type="colorScale" priority="2293">
      <colorScale>
        <cfvo type="min"/>
        <cfvo type="percentile" val="50"/>
        <cfvo type="max"/>
        <color rgb="FFF8696B"/>
        <color rgb="FFFFEB84"/>
        <color rgb="FF63BE7B"/>
      </colorScale>
    </cfRule>
  </conditionalFormatting>
  <conditionalFormatting sqref="P83">
    <cfRule type="colorScale" priority="2290">
      <colorScale>
        <cfvo type="min"/>
        <cfvo type="percentile" val="50"/>
        <cfvo type="max"/>
        <color rgb="FFF8696B"/>
        <color rgb="FFFFEB84"/>
        <color rgb="FF63BE7B"/>
      </colorScale>
    </cfRule>
  </conditionalFormatting>
  <conditionalFormatting sqref="P84">
    <cfRule type="colorScale" priority="2289">
      <colorScale>
        <cfvo type="min"/>
        <cfvo type="percentile" val="50"/>
        <cfvo type="max"/>
        <color rgb="FFF8696B"/>
        <color rgb="FFFFEB84"/>
        <color rgb="FF63BE7B"/>
      </colorScale>
    </cfRule>
  </conditionalFormatting>
  <conditionalFormatting sqref="P85">
    <cfRule type="colorScale" priority="2287">
      <colorScale>
        <cfvo type="min"/>
        <cfvo type="percentile" val="50"/>
        <cfvo type="max"/>
        <color rgb="FFF8696B"/>
        <color rgb="FFFFEB84"/>
        <color rgb="FF63BE7B"/>
      </colorScale>
    </cfRule>
  </conditionalFormatting>
  <conditionalFormatting sqref="P85">
    <cfRule type="colorScale" priority="2286">
      <colorScale>
        <cfvo type="min"/>
        <cfvo type="percentile" val="50"/>
        <cfvo type="max"/>
        <color rgb="FFF8696B"/>
        <color rgb="FFFFEB84"/>
        <color rgb="FF63BE7B"/>
      </colorScale>
    </cfRule>
  </conditionalFormatting>
  <conditionalFormatting sqref="P90">
    <cfRule type="colorScale" priority="2285">
      <colorScale>
        <cfvo type="min"/>
        <cfvo type="percentile" val="50"/>
        <cfvo type="max"/>
        <color rgb="FFF8696B"/>
        <color rgb="FFFFEB84"/>
        <color rgb="FF63BE7B"/>
      </colorScale>
    </cfRule>
  </conditionalFormatting>
  <conditionalFormatting sqref="P91">
    <cfRule type="colorScale" priority="2283">
      <colorScale>
        <cfvo type="min"/>
        <cfvo type="percentile" val="50"/>
        <cfvo type="max"/>
        <color rgb="FFF8696B"/>
        <color rgb="FFFFEB84"/>
        <color rgb="FF63BE7B"/>
      </colorScale>
    </cfRule>
  </conditionalFormatting>
  <conditionalFormatting sqref="P92">
    <cfRule type="colorScale" priority="2282">
      <colorScale>
        <cfvo type="min"/>
        <cfvo type="percentile" val="50"/>
        <cfvo type="max"/>
        <color rgb="FFF8696B"/>
        <color rgb="FFFFEB84"/>
        <color rgb="FF63BE7B"/>
      </colorScale>
    </cfRule>
  </conditionalFormatting>
  <conditionalFormatting sqref="P93">
    <cfRule type="colorScale" priority="2280">
      <colorScale>
        <cfvo type="min"/>
        <cfvo type="percentile" val="50"/>
        <cfvo type="max"/>
        <color rgb="FFF8696B"/>
        <color rgb="FFFFEB84"/>
        <color rgb="FF63BE7B"/>
      </colorScale>
    </cfRule>
  </conditionalFormatting>
  <conditionalFormatting sqref="P93">
    <cfRule type="colorScale" priority="2279">
      <colorScale>
        <cfvo type="min"/>
        <cfvo type="percentile" val="50"/>
        <cfvo type="max"/>
        <color rgb="FFF8696B"/>
        <color rgb="FFFFEB84"/>
        <color rgb="FF63BE7B"/>
      </colorScale>
    </cfRule>
  </conditionalFormatting>
  <conditionalFormatting sqref="P91">
    <cfRule type="colorScale" priority="2278">
      <colorScale>
        <cfvo type="min"/>
        <cfvo type="percentile" val="50"/>
        <cfvo type="max"/>
        <color rgb="FFF8696B"/>
        <color rgb="FFFFEB84"/>
        <color rgb="FF63BE7B"/>
      </colorScale>
    </cfRule>
  </conditionalFormatting>
  <conditionalFormatting sqref="P93">
    <cfRule type="colorScale" priority="2277">
      <colorScale>
        <cfvo type="min"/>
        <cfvo type="percentile" val="50"/>
        <cfvo type="max"/>
        <color rgb="FFF8696B"/>
        <color rgb="FFFFEB84"/>
        <color rgb="FF63BE7B"/>
      </colorScale>
    </cfRule>
  </conditionalFormatting>
  <conditionalFormatting sqref="P91">
    <cfRule type="colorScale" priority="2275">
      <colorScale>
        <cfvo type="min"/>
        <cfvo type="percentile" val="50"/>
        <cfvo type="max"/>
        <color rgb="FFF8696B"/>
        <color rgb="FFFFEB84"/>
        <color rgb="FF63BE7B"/>
      </colorScale>
    </cfRule>
  </conditionalFormatting>
  <conditionalFormatting sqref="P91">
    <cfRule type="colorScale" priority="2274">
      <colorScale>
        <cfvo type="min"/>
        <cfvo type="percentile" val="50"/>
        <cfvo type="max"/>
        <color rgb="FFF8696B"/>
        <color rgb="FFFFEB84"/>
        <color rgb="FF63BE7B"/>
      </colorScale>
    </cfRule>
  </conditionalFormatting>
  <conditionalFormatting sqref="P92">
    <cfRule type="colorScale" priority="2273">
      <colorScale>
        <cfvo type="min"/>
        <cfvo type="percentile" val="50"/>
        <cfvo type="max"/>
        <color rgb="FFF8696B"/>
        <color rgb="FFFFEB84"/>
        <color rgb="FF63BE7B"/>
      </colorScale>
    </cfRule>
  </conditionalFormatting>
  <conditionalFormatting sqref="P93">
    <cfRule type="colorScale" priority="2271">
      <colorScale>
        <cfvo type="min"/>
        <cfvo type="percentile" val="50"/>
        <cfvo type="max"/>
        <color rgb="FFF8696B"/>
        <color rgb="FFFFEB84"/>
        <color rgb="FF63BE7B"/>
      </colorScale>
    </cfRule>
  </conditionalFormatting>
  <conditionalFormatting sqref="P93">
    <cfRule type="colorScale" priority="2270">
      <colorScale>
        <cfvo type="min"/>
        <cfvo type="percentile" val="50"/>
        <cfvo type="max"/>
        <color rgb="FFF8696B"/>
        <color rgb="FFFFEB84"/>
        <color rgb="FF63BE7B"/>
      </colorScale>
    </cfRule>
  </conditionalFormatting>
  <conditionalFormatting sqref="P92">
    <cfRule type="colorScale" priority="2269">
      <colorScale>
        <cfvo type="min"/>
        <cfvo type="percentile" val="50"/>
        <cfvo type="max"/>
        <color rgb="FFF8696B"/>
        <color rgb="FFFFEB84"/>
        <color rgb="FF63BE7B"/>
      </colorScale>
    </cfRule>
  </conditionalFormatting>
  <conditionalFormatting sqref="P91">
    <cfRule type="colorScale" priority="2267">
      <colorScale>
        <cfvo type="min"/>
        <cfvo type="percentile" val="50"/>
        <cfvo type="max"/>
        <color rgb="FFF8696B"/>
        <color rgb="FFFFEB84"/>
        <color rgb="FF63BE7B"/>
      </colorScale>
    </cfRule>
  </conditionalFormatting>
  <conditionalFormatting sqref="P92">
    <cfRule type="colorScale" priority="2266">
      <colorScale>
        <cfvo type="min"/>
        <cfvo type="percentile" val="50"/>
        <cfvo type="max"/>
        <color rgb="FFF8696B"/>
        <color rgb="FFFFEB84"/>
        <color rgb="FF63BE7B"/>
      </colorScale>
    </cfRule>
  </conditionalFormatting>
  <conditionalFormatting sqref="P93">
    <cfRule type="colorScale" priority="2264">
      <colorScale>
        <cfvo type="min"/>
        <cfvo type="percentile" val="50"/>
        <cfvo type="max"/>
        <color rgb="FFF8696B"/>
        <color rgb="FFFFEB84"/>
        <color rgb="FF63BE7B"/>
      </colorScale>
    </cfRule>
  </conditionalFormatting>
  <conditionalFormatting sqref="P91">
    <cfRule type="colorScale" priority="2261">
      <colorScale>
        <cfvo type="min"/>
        <cfvo type="percentile" val="50"/>
        <cfvo type="max"/>
        <color rgb="FFF8696B"/>
        <color rgb="FFFFEB84"/>
        <color rgb="FF63BE7B"/>
      </colorScale>
    </cfRule>
  </conditionalFormatting>
  <conditionalFormatting sqref="P92">
    <cfRule type="colorScale" priority="2260">
      <colorScale>
        <cfvo type="min"/>
        <cfvo type="percentile" val="50"/>
        <cfvo type="max"/>
        <color rgb="FFF8696B"/>
        <color rgb="FFFFEB84"/>
        <color rgb="FF63BE7B"/>
      </colorScale>
    </cfRule>
  </conditionalFormatting>
  <conditionalFormatting sqref="P93">
    <cfRule type="colorScale" priority="2258">
      <colorScale>
        <cfvo type="min"/>
        <cfvo type="percentile" val="50"/>
        <cfvo type="max"/>
        <color rgb="FFF8696B"/>
        <color rgb="FFFFEB84"/>
        <color rgb="FF63BE7B"/>
      </colorScale>
    </cfRule>
  </conditionalFormatting>
  <conditionalFormatting sqref="P93">
    <cfRule type="colorScale" priority="2257">
      <colorScale>
        <cfvo type="min"/>
        <cfvo type="percentile" val="50"/>
        <cfvo type="max"/>
        <color rgb="FFF8696B"/>
        <color rgb="FFFFEB84"/>
        <color rgb="FF63BE7B"/>
      </colorScale>
    </cfRule>
  </conditionalFormatting>
  <conditionalFormatting sqref="P50">
    <cfRule type="colorScale" priority="2256">
      <colorScale>
        <cfvo type="min"/>
        <cfvo type="percentile" val="50"/>
        <cfvo type="max"/>
        <color rgb="FFF8696B"/>
        <color rgb="FFFFEB84"/>
        <color rgb="FF63BE7B"/>
      </colorScale>
    </cfRule>
  </conditionalFormatting>
  <conditionalFormatting sqref="P50">
    <cfRule type="colorScale" priority="2253">
      <colorScale>
        <cfvo type="min"/>
        <cfvo type="percentile" val="50"/>
        <cfvo type="max"/>
        <color rgb="FFF8696B"/>
        <color rgb="FFFFEB84"/>
        <color rgb="FF63BE7B"/>
      </colorScale>
    </cfRule>
  </conditionalFormatting>
  <conditionalFormatting sqref="P50">
    <cfRule type="colorScale" priority="2252">
      <colorScale>
        <cfvo type="min"/>
        <cfvo type="percentile" val="50"/>
        <cfvo type="max"/>
        <color rgb="FFF8696B"/>
        <color rgb="FFFFEB84"/>
        <color rgb="FF63BE7B"/>
      </colorScale>
    </cfRule>
  </conditionalFormatting>
  <conditionalFormatting sqref="P50">
    <cfRule type="colorScale" priority="2251">
      <colorScale>
        <cfvo type="min"/>
        <cfvo type="percentile" val="50"/>
        <cfvo type="max"/>
        <color rgb="FFF8696B"/>
        <color rgb="FFFFEB84"/>
        <color rgb="FF63BE7B"/>
      </colorScale>
    </cfRule>
  </conditionalFormatting>
  <conditionalFormatting sqref="P51">
    <cfRule type="colorScale" priority="2250">
      <colorScale>
        <cfvo type="min"/>
        <cfvo type="percentile" val="50"/>
        <cfvo type="max"/>
        <color rgb="FFF8696B"/>
        <color rgb="FFFFEB84"/>
        <color rgb="FF63BE7B"/>
      </colorScale>
    </cfRule>
  </conditionalFormatting>
  <conditionalFormatting sqref="P52">
    <cfRule type="colorScale" priority="2249">
      <colorScale>
        <cfvo type="min"/>
        <cfvo type="percentile" val="50"/>
        <cfvo type="max"/>
        <color rgb="FFF8696B"/>
        <color rgb="FFFFEB84"/>
        <color rgb="FF63BE7B"/>
      </colorScale>
    </cfRule>
  </conditionalFormatting>
  <conditionalFormatting sqref="P53">
    <cfRule type="colorScale" priority="2245">
      <colorScale>
        <cfvo type="min"/>
        <cfvo type="percentile" val="50"/>
        <cfvo type="max"/>
        <color rgb="FFF8696B"/>
        <color rgb="FFFFEB84"/>
        <color rgb="FF63BE7B"/>
      </colorScale>
    </cfRule>
  </conditionalFormatting>
  <conditionalFormatting sqref="P50">
    <cfRule type="colorScale" priority="2244">
      <colorScale>
        <cfvo type="min"/>
        <cfvo type="percentile" val="50"/>
        <cfvo type="max"/>
        <color rgb="FFF8696B"/>
        <color rgb="FFFFEB84"/>
        <color rgb="FF63BE7B"/>
      </colorScale>
    </cfRule>
  </conditionalFormatting>
  <conditionalFormatting sqref="P50">
    <cfRule type="colorScale" priority="2243">
      <colorScale>
        <cfvo type="min"/>
        <cfvo type="percentile" val="50"/>
        <cfvo type="max"/>
        <color rgb="FFF8696B"/>
        <color rgb="FFFFEB84"/>
        <color rgb="FF63BE7B"/>
      </colorScale>
    </cfRule>
  </conditionalFormatting>
  <conditionalFormatting sqref="P50">
    <cfRule type="colorScale" priority="2242">
      <colorScale>
        <cfvo type="min"/>
        <cfvo type="percentile" val="50"/>
        <cfvo type="max"/>
        <color rgb="FFF8696B"/>
        <color rgb="FFFFEB84"/>
        <color rgb="FF63BE7B"/>
      </colorScale>
    </cfRule>
  </conditionalFormatting>
  <conditionalFormatting sqref="P52">
    <cfRule type="colorScale" priority="2241">
      <colorScale>
        <cfvo type="min"/>
        <cfvo type="percentile" val="50"/>
        <cfvo type="max"/>
        <color rgb="FFF8696B"/>
        <color rgb="FFFFEB84"/>
        <color rgb="FF63BE7B"/>
      </colorScale>
    </cfRule>
  </conditionalFormatting>
  <conditionalFormatting sqref="P51">
    <cfRule type="colorScale" priority="2240">
      <colorScale>
        <cfvo type="min"/>
        <cfvo type="percentile" val="50"/>
        <cfvo type="max"/>
        <color rgb="FFF8696B"/>
        <color rgb="FFFFEB84"/>
        <color rgb="FF63BE7B"/>
      </colorScale>
    </cfRule>
  </conditionalFormatting>
  <conditionalFormatting sqref="P52">
    <cfRule type="colorScale" priority="2239">
      <colorScale>
        <cfvo type="min"/>
        <cfvo type="percentile" val="50"/>
        <cfvo type="max"/>
        <color rgb="FFF8696B"/>
        <color rgb="FFFFEB84"/>
        <color rgb="FF63BE7B"/>
      </colorScale>
    </cfRule>
  </conditionalFormatting>
  <conditionalFormatting sqref="P52">
    <cfRule type="colorScale" priority="2238">
      <colorScale>
        <cfvo type="min"/>
        <cfvo type="percentile" val="50"/>
        <cfvo type="max"/>
        <color rgb="FFF8696B"/>
        <color rgb="FFFFEB84"/>
        <color rgb="FF63BE7B"/>
      </colorScale>
    </cfRule>
  </conditionalFormatting>
  <conditionalFormatting sqref="P53">
    <cfRule type="colorScale" priority="2236">
      <colorScale>
        <cfvo type="min"/>
        <cfvo type="percentile" val="50"/>
        <cfvo type="max"/>
        <color rgb="FFF8696B"/>
        <color rgb="FFFFEB84"/>
        <color rgb="FF63BE7B"/>
      </colorScale>
    </cfRule>
  </conditionalFormatting>
  <conditionalFormatting sqref="P51">
    <cfRule type="colorScale" priority="2235">
      <colorScale>
        <cfvo type="min"/>
        <cfvo type="percentile" val="50"/>
        <cfvo type="max"/>
        <color rgb="FFF8696B"/>
        <color rgb="FFFFEB84"/>
        <color rgb="FF63BE7B"/>
      </colorScale>
    </cfRule>
  </conditionalFormatting>
  <conditionalFormatting sqref="P53">
    <cfRule type="colorScale" priority="2234">
      <colorScale>
        <cfvo type="min"/>
        <cfvo type="percentile" val="50"/>
        <cfvo type="max"/>
        <color rgb="FFF8696B"/>
        <color rgb="FFFFEB84"/>
        <color rgb="FF63BE7B"/>
      </colorScale>
    </cfRule>
  </conditionalFormatting>
  <conditionalFormatting sqref="P52">
    <cfRule type="colorScale" priority="2233">
      <colorScale>
        <cfvo type="min"/>
        <cfvo type="percentile" val="50"/>
        <cfvo type="max"/>
        <color rgb="FFF8696B"/>
        <color rgb="FFFFEB84"/>
        <color rgb="FF63BE7B"/>
      </colorScale>
    </cfRule>
  </conditionalFormatting>
  <conditionalFormatting sqref="P53">
    <cfRule type="colorScale" priority="2231">
      <colorScale>
        <cfvo type="min"/>
        <cfvo type="percentile" val="50"/>
        <cfvo type="max"/>
        <color rgb="FFF8696B"/>
        <color rgb="FFFFEB84"/>
        <color rgb="FF63BE7B"/>
      </colorScale>
    </cfRule>
  </conditionalFormatting>
  <conditionalFormatting sqref="P52">
    <cfRule type="colorScale" priority="2230">
      <colorScale>
        <cfvo type="min"/>
        <cfvo type="percentile" val="50"/>
        <cfvo type="max"/>
        <color rgb="FFF8696B"/>
        <color rgb="FFFFEB84"/>
        <color rgb="FF63BE7B"/>
      </colorScale>
    </cfRule>
  </conditionalFormatting>
  <conditionalFormatting sqref="P50">
    <cfRule type="colorScale" priority="2229">
      <colorScale>
        <cfvo type="min"/>
        <cfvo type="percentile" val="50"/>
        <cfvo type="max"/>
        <color rgb="FFF8696B"/>
        <color rgb="FFFFEB84"/>
        <color rgb="FF63BE7B"/>
      </colorScale>
    </cfRule>
  </conditionalFormatting>
  <conditionalFormatting sqref="P51">
    <cfRule type="colorScale" priority="2228">
      <colorScale>
        <cfvo type="min"/>
        <cfvo type="percentile" val="50"/>
        <cfvo type="max"/>
        <color rgb="FFF8696B"/>
        <color rgb="FFFFEB84"/>
        <color rgb="FF63BE7B"/>
      </colorScale>
    </cfRule>
  </conditionalFormatting>
  <conditionalFormatting sqref="P52">
    <cfRule type="colorScale" priority="2227">
      <colorScale>
        <cfvo type="min"/>
        <cfvo type="percentile" val="50"/>
        <cfvo type="max"/>
        <color rgb="FFF8696B"/>
        <color rgb="FFFFEB84"/>
        <color rgb="FF63BE7B"/>
      </colorScale>
    </cfRule>
  </conditionalFormatting>
  <conditionalFormatting sqref="P52">
    <cfRule type="colorScale" priority="2226">
      <colorScale>
        <cfvo type="min"/>
        <cfvo type="percentile" val="50"/>
        <cfvo type="max"/>
        <color rgb="FFF8696B"/>
        <color rgb="FFFFEB84"/>
        <color rgb="FF63BE7B"/>
      </colorScale>
    </cfRule>
  </conditionalFormatting>
  <conditionalFormatting sqref="P52">
    <cfRule type="colorScale" priority="2225">
      <colorScale>
        <cfvo type="min"/>
        <cfvo type="percentile" val="50"/>
        <cfvo type="max"/>
        <color rgb="FFF8696B"/>
        <color rgb="FFFFEB84"/>
        <color rgb="FF63BE7B"/>
      </colorScale>
    </cfRule>
  </conditionalFormatting>
  <conditionalFormatting sqref="P53">
    <cfRule type="colorScale" priority="2223">
      <colorScale>
        <cfvo type="min"/>
        <cfvo type="percentile" val="50"/>
        <cfvo type="max"/>
        <color rgb="FFF8696B"/>
        <color rgb="FFFFEB84"/>
        <color rgb="FF63BE7B"/>
      </colorScale>
    </cfRule>
  </conditionalFormatting>
  <conditionalFormatting sqref="P51">
    <cfRule type="colorScale" priority="2222">
      <colorScale>
        <cfvo type="min"/>
        <cfvo type="percentile" val="50"/>
        <cfvo type="max"/>
        <color rgb="FFF8696B"/>
        <color rgb="FFFFEB84"/>
        <color rgb="FF63BE7B"/>
      </colorScale>
    </cfRule>
  </conditionalFormatting>
  <conditionalFormatting sqref="P50">
    <cfRule type="colorScale" priority="2221">
      <colorScale>
        <cfvo type="min"/>
        <cfvo type="percentile" val="50"/>
        <cfvo type="max"/>
        <color rgb="FFF8696B"/>
        <color rgb="FFFFEB84"/>
        <color rgb="FF63BE7B"/>
      </colorScale>
    </cfRule>
  </conditionalFormatting>
  <conditionalFormatting sqref="P51">
    <cfRule type="colorScale" priority="2220">
      <colorScale>
        <cfvo type="min"/>
        <cfvo type="percentile" val="50"/>
        <cfvo type="max"/>
        <color rgb="FFF8696B"/>
        <color rgb="FFFFEB84"/>
        <color rgb="FF63BE7B"/>
      </colorScale>
    </cfRule>
  </conditionalFormatting>
  <conditionalFormatting sqref="P52">
    <cfRule type="colorScale" priority="2218">
      <colorScale>
        <cfvo type="min"/>
        <cfvo type="percentile" val="50"/>
        <cfvo type="max"/>
        <color rgb="FFF8696B"/>
        <color rgb="FFFFEB84"/>
        <color rgb="FF63BE7B"/>
      </colorScale>
    </cfRule>
  </conditionalFormatting>
  <conditionalFormatting sqref="P53">
    <cfRule type="colorScale" priority="2215">
      <colorScale>
        <cfvo type="min"/>
        <cfvo type="percentile" val="50"/>
        <cfvo type="max"/>
        <color rgb="FFF8696B"/>
        <color rgb="FFFFEB84"/>
        <color rgb="FF63BE7B"/>
      </colorScale>
    </cfRule>
  </conditionalFormatting>
  <conditionalFormatting sqref="P52">
    <cfRule type="colorScale" priority="2214">
      <colorScale>
        <cfvo type="min"/>
        <cfvo type="percentile" val="50"/>
        <cfvo type="max"/>
        <color rgb="FFF8696B"/>
        <color rgb="FFFFEB84"/>
        <color rgb="FF63BE7B"/>
      </colorScale>
    </cfRule>
  </conditionalFormatting>
  <conditionalFormatting sqref="P53">
    <cfRule type="colorScale" priority="2212">
      <colorScale>
        <cfvo type="min"/>
        <cfvo type="percentile" val="50"/>
        <cfvo type="max"/>
        <color rgb="FFF8696B"/>
        <color rgb="FFFFEB84"/>
        <color rgb="FF63BE7B"/>
      </colorScale>
    </cfRule>
  </conditionalFormatting>
  <conditionalFormatting sqref="P50">
    <cfRule type="colorScale" priority="2211">
      <colorScale>
        <cfvo type="min"/>
        <cfvo type="percentile" val="50"/>
        <cfvo type="max"/>
        <color rgb="FFF8696B"/>
        <color rgb="FFFFEB84"/>
        <color rgb="FF63BE7B"/>
      </colorScale>
    </cfRule>
  </conditionalFormatting>
  <conditionalFormatting sqref="P51">
    <cfRule type="colorScale" priority="2209">
      <colorScale>
        <cfvo type="min"/>
        <cfvo type="percentile" val="50"/>
        <cfvo type="max"/>
        <color rgb="FFF8696B"/>
        <color rgb="FFFFEB84"/>
        <color rgb="FF63BE7B"/>
      </colorScale>
    </cfRule>
  </conditionalFormatting>
  <conditionalFormatting sqref="P52">
    <cfRule type="colorScale" priority="2208">
      <colorScale>
        <cfvo type="min"/>
        <cfvo type="percentile" val="50"/>
        <cfvo type="max"/>
        <color rgb="FFF8696B"/>
        <color rgb="FFFFEB84"/>
        <color rgb="FF63BE7B"/>
      </colorScale>
    </cfRule>
  </conditionalFormatting>
  <conditionalFormatting sqref="P53">
    <cfRule type="colorScale" priority="2206">
      <colorScale>
        <cfvo type="min"/>
        <cfvo type="percentile" val="50"/>
        <cfvo type="max"/>
        <color rgb="FFF8696B"/>
        <color rgb="FFFFEB84"/>
        <color rgb="FF63BE7B"/>
      </colorScale>
    </cfRule>
  </conditionalFormatting>
  <conditionalFormatting sqref="P53">
    <cfRule type="colorScale" priority="2205">
      <colorScale>
        <cfvo type="min"/>
        <cfvo type="percentile" val="50"/>
        <cfvo type="max"/>
        <color rgb="FFF8696B"/>
        <color rgb="FFFFEB84"/>
        <color rgb="FF63BE7B"/>
      </colorScale>
    </cfRule>
  </conditionalFormatting>
  <conditionalFormatting sqref="P51">
    <cfRule type="colorScale" priority="2204">
      <colorScale>
        <cfvo type="min"/>
        <cfvo type="percentile" val="50"/>
        <cfvo type="max"/>
        <color rgb="FFF8696B"/>
        <color rgb="FFFFEB84"/>
        <color rgb="FF63BE7B"/>
      </colorScale>
    </cfRule>
  </conditionalFormatting>
  <conditionalFormatting sqref="P53">
    <cfRule type="colorScale" priority="2203">
      <colorScale>
        <cfvo type="min"/>
        <cfvo type="percentile" val="50"/>
        <cfvo type="max"/>
        <color rgb="FFF8696B"/>
        <color rgb="FFFFEB84"/>
        <color rgb="FF63BE7B"/>
      </colorScale>
    </cfRule>
  </conditionalFormatting>
  <conditionalFormatting sqref="P51">
    <cfRule type="colorScale" priority="2201">
      <colorScale>
        <cfvo type="min"/>
        <cfvo type="percentile" val="50"/>
        <cfvo type="max"/>
        <color rgb="FFF8696B"/>
        <color rgb="FFFFEB84"/>
        <color rgb="FF63BE7B"/>
      </colorScale>
    </cfRule>
  </conditionalFormatting>
  <conditionalFormatting sqref="P51">
    <cfRule type="colorScale" priority="2200">
      <colorScale>
        <cfvo type="min"/>
        <cfvo type="percentile" val="50"/>
        <cfvo type="max"/>
        <color rgb="FFF8696B"/>
        <color rgb="FFFFEB84"/>
        <color rgb="FF63BE7B"/>
      </colorScale>
    </cfRule>
  </conditionalFormatting>
  <conditionalFormatting sqref="P52">
    <cfRule type="colorScale" priority="2199">
      <colorScale>
        <cfvo type="min"/>
        <cfvo type="percentile" val="50"/>
        <cfvo type="max"/>
        <color rgb="FFF8696B"/>
        <color rgb="FFFFEB84"/>
        <color rgb="FF63BE7B"/>
      </colorScale>
    </cfRule>
  </conditionalFormatting>
  <conditionalFormatting sqref="P53">
    <cfRule type="colorScale" priority="2197">
      <colorScale>
        <cfvo type="min"/>
        <cfvo type="percentile" val="50"/>
        <cfvo type="max"/>
        <color rgb="FFF8696B"/>
        <color rgb="FFFFEB84"/>
        <color rgb="FF63BE7B"/>
      </colorScale>
    </cfRule>
  </conditionalFormatting>
  <conditionalFormatting sqref="P53">
    <cfRule type="colorScale" priority="2196">
      <colorScale>
        <cfvo type="min"/>
        <cfvo type="percentile" val="50"/>
        <cfvo type="max"/>
        <color rgb="FFF8696B"/>
        <color rgb="FFFFEB84"/>
        <color rgb="FF63BE7B"/>
      </colorScale>
    </cfRule>
  </conditionalFormatting>
  <conditionalFormatting sqref="P52">
    <cfRule type="colorScale" priority="2195">
      <colorScale>
        <cfvo type="min"/>
        <cfvo type="percentile" val="50"/>
        <cfvo type="max"/>
        <color rgb="FFF8696B"/>
        <color rgb="FFFFEB84"/>
        <color rgb="FF63BE7B"/>
      </colorScale>
    </cfRule>
  </conditionalFormatting>
  <conditionalFormatting sqref="P51">
    <cfRule type="colorScale" priority="2193">
      <colorScale>
        <cfvo type="min"/>
        <cfvo type="percentile" val="50"/>
        <cfvo type="max"/>
        <color rgb="FFF8696B"/>
        <color rgb="FFFFEB84"/>
        <color rgb="FF63BE7B"/>
      </colorScale>
    </cfRule>
  </conditionalFormatting>
  <conditionalFormatting sqref="P52">
    <cfRule type="colorScale" priority="2192">
      <colorScale>
        <cfvo type="min"/>
        <cfvo type="percentile" val="50"/>
        <cfvo type="max"/>
        <color rgb="FFF8696B"/>
        <color rgb="FFFFEB84"/>
        <color rgb="FF63BE7B"/>
      </colorScale>
    </cfRule>
  </conditionalFormatting>
  <conditionalFormatting sqref="P53">
    <cfRule type="colorScale" priority="2190">
      <colorScale>
        <cfvo type="min"/>
        <cfvo type="percentile" val="50"/>
        <cfvo type="max"/>
        <color rgb="FFF8696B"/>
        <color rgb="FFFFEB84"/>
        <color rgb="FF63BE7B"/>
      </colorScale>
    </cfRule>
  </conditionalFormatting>
  <conditionalFormatting sqref="P51">
    <cfRule type="colorScale" priority="2187">
      <colorScale>
        <cfvo type="min"/>
        <cfvo type="percentile" val="50"/>
        <cfvo type="max"/>
        <color rgb="FFF8696B"/>
        <color rgb="FFFFEB84"/>
        <color rgb="FF63BE7B"/>
      </colorScale>
    </cfRule>
  </conditionalFormatting>
  <conditionalFormatting sqref="P52">
    <cfRule type="colorScale" priority="2186">
      <colorScale>
        <cfvo type="min"/>
        <cfvo type="percentile" val="50"/>
        <cfvo type="max"/>
        <color rgb="FFF8696B"/>
        <color rgb="FFFFEB84"/>
        <color rgb="FF63BE7B"/>
      </colorScale>
    </cfRule>
  </conditionalFormatting>
  <conditionalFormatting sqref="P53">
    <cfRule type="colorScale" priority="2184">
      <colorScale>
        <cfvo type="min"/>
        <cfvo type="percentile" val="50"/>
        <cfvo type="max"/>
        <color rgb="FFF8696B"/>
        <color rgb="FFFFEB84"/>
        <color rgb="FF63BE7B"/>
      </colorScale>
    </cfRule>
  </conditionalFormatting>
  <conditionalFormatting sqref="P53">
    <cfRule type="colorScale" priority="2183">
      <colorScale>
        <cfvo type="min"/>
        <cfvo type="percentile" val="50"/>
        <cfvo type="max"/>
        <color rgb="FFF8696B"/>
        <color rgb="FFFFEB84"/>
        <color rgb="FF63BE7B"/>
      </colorScale>
    </cfRule>
  </conditionalFormatting>
  <conditionalFormatting sqref="P54">
    <cfRule type="colorScale" priority="2181">
      <colorScale>
        <cfvo type="min"/>
        <cfvo type="percentile" val="50"/>
        <cfvo type="max"/>
        <color rgb="FFF8696B"/>
        <color rgb="FFFFEB84"/>
        <color rgb="FF63BE7B"/>
      </colorScale>
    </cfRule>
  </conditionalFormatting>
  <conditionalFormatting sqref="P55">
    <cfRule type="colorScale" priority="2182">
      <colorScale>
        <cfvo type="min"/>
        <cfvo type="percentile" val="50"/>
        <cfvo type="max"/>
        <color rgb="FFF8696B"/>
        <color rgb="FFFFEB84"/>
        <color rgb="FF63BE7B"/>
      </colorScale>
    </cfRule>
  </conditionalFormatting>
  <conditionalFormatting sqref="P56">
    <cfRule type="colorScale" priority="2179">
      <colorScale>
        <cfvo type="min"/>
        <cfvo type="percentile" val="50"/>
        <cfvo type="max"/>
        <color rgb="FFF8696B"/>
        <color rgb="FFFFEB84"/>
        <color rgb="FF63BE7B"/>
      </colorScale>
    </cfRule>
  </conditionalFormatting>
  <conditionalFormatting sqref="P57">
    <cfRule type="colorScale" priority="2177">
      <colorScale>
        <cfvo type="min"/>
        <cfvo type="percentile" val="50"/>
        <cfvo type="max"/>
        <color rgb="FFF8696B"/>
        <color rgb="FFFFEB84"/>
        <color rgb="FF63BE7B"/>
      </colorScale>
    </cfRule>
  </conditionalFormatting>
  <conditionalFormatting sqref="P57">
    <cfRule type="colorScale" priority="2176">
      <colorScale>
        <cfvo type="min"/>
        <cfvo type="percentile" val="50"/>
        <cfvo type="max"/>
        <color rgb="FFF8696B"/>
        <color rgb="FFFFEB84"/>
        <color rgb="FF63BE7B"/>
      </colorScale>
    </cfRule>
  </conditionalFormatting>
  <conditionalFormatting sqref="P55">
    <cfRule type="colorScale" priority="2175">
      <colorScale>
        <cfvo type="min"/>
        <cfvo type="percentile" val="50"/>
        <cfvo type="max"/>
        <color rgb="FFF8696B"/>
        <color rgb="FFFFEB84"/>
        <color rgb="FF63BE7B"/>
      </colorScale>
    </cfRule>
  </conditionalFormatting>
  <conditionalFormatting sqref="P57">
    <cfRule type="colorScale" priority="2174">
      <colorScale>
        <cfvo type="min"/>
        <cfvo type="percentile" val="50"/>
        <cfvo type="max"/>
        <color rgb="FFF8696B"/>
        <color rgb="FFFFEB84"/>
        <color rgb="FF63BE7B"/>
      </colorScale>
    </cfRule>
  </conditionalFormatting>
  <conditionalFormatting sqref="P55">
    <cfRule type="colorScale" priority="2172">
      <colorScale>
        <cfvo type="min"/>
        <cfvo type="percentile" val="50"/>
        <cfvo type="max"/>
        <color rgb="FFF8696B"/>
        <color rgb="FFFFEB84"/>
        <color rgb="FF63BE7B"/>
      </colorScale>
    </cfRule>
  </conditionalFormatting>
  <conditionalFormatting sqref="P55">
    <cfRule type="colorScale" priority="2171">
      <colorScale>
        <cfvo type="min"/>
        <cfvo type="percentile" val="50"/>
        <cfvo type="max"/>
        <color rgb="FFF8696B"/>
        <color rgb="FFFFEB84"/>
        <color rgb="FF63BE7B"/>
      </colorScale>
    </cfRule>
  </conditionalFormatting>
  <conditionalFormatting sqref="P56">
    <cfRule type="colorScale" priority="2170">
      <colorScale>
        <cfvo type="min"/>
        <cfvo type="percentile" val="50"/>
        <cfvo type="max"/>
        <color rgb="FFF8696B"/>
        <color rgb="FFFFEB84"/>
        <color rgb="FF63BE7B"/>
      </colorScale>
    </cfRule>
  </conditionalFormatting>
  <conditionalFormatting sqref="P57">
    <cfRule type="colorScale" priority="2168">
      <colorScale>
        <cfvo type="min"/>
        <cfvo type="percentile" val="50"/>
        <cfvo type="max"/>
        <color rgb="FFF8696B"/>
        <color rgb="FFFFEB84"/>
        <color rgb="FF63BE7B"/>
      </colorScale>
    </cfRule>
  </conditionalFormatting>
  <conditionalFormatting sqref="P57">
    <cfRule type="colorScale" priority="2167">
      <colorScale>
        <cfvo type="min"/>
        <cfvo type="percentile" val="50"/>
        <cfvo type="max"/>
        <color rgb="FFF8696B"/>
        <color rgb="FFFFEB84"/>
        <color rgb="FF63BE7B"/>
      </colorScale>
    </cfRule>
  </conditionalFormatting>
  <conditionalFormatting sqref="P56">
    <cfRule type="colorScale" priority="2166">
      <colorScale>
        <cfvo type="min"/>
        <cfvo type="percentile" val="50"/>
        <cfvo type="max"/>
        <color rgb="FFF8696B"/>
        <color rgb="FFFFEB84"/>
        <color rgb="FF63BE7B"/>
      </colorScale>
    </cfRule>
  </conditionalFormatting>
  <conditionalFormatting sqref="P55">
    <cfRule type="colorScale" priority="2164">
      <colorScale>
        <cfvo type="min"/>
        <cfvo type="percentile" val="50"/>
        <cfvo type="max"/>
        <color rgb="FFF8696B"/>
        <color rgb="FFFFEB84"/>
        <color rgb="FF63BE7B"/>
      </colorScale>
    </cfRule>
  </conditionalFormatting>
  <conditionalFormatting sqref="P56">
    <cfRule type="colorScale" priority="2163">
      <colorScale>
        <cfvo type="min"/>
        <cfvo type="percentile" val="50"/>
        <cfvo type="max"/>
        <color rgb="FFF8696B"/>
        <color rgb="FFFFEB84"/>
        <color rgb="FF63BE7B"/>
      </colorScale>
    </cfRule>
  </conditionalFormatting>
  <conditionalFormatting sqref="P57">
    <cfRule type="colorScale" priority="2161">
      <colorScale>
        <cfvo type="min"/>
        <cfvo type="percentile" val="50"/>
        <cfvo type="max"/>
        <color rgb="FFF8696B"/>
        <color rgb="FFFFEB84"/>
        <color rgb="FF63BE7B"/>
      </colorScale>
    </cfRule>
  </conditionalFormatting>
  <conditionalFormatting sqref="P55">
    <cfRule type="colorScale" priority="2158">
      <colorScale>
        <cfvo type="min"/>
        <cfvo type="percentile" val="50"/>
        <cfvo type="max"/>
        <color rgb="FFF8696B"/>
        <color rgb="FFFFEB84"/>
        <color rgb="FF63BE7B"/>
      </colorScale>
    </cfRule>
  </conditionalFormatting>
  <conditionalFormatting sqref="P56">
    <cfRule type="colorScale" priority="2157">
      <colorScale>
        <cfvo type="min"/>
        <cfvo type="percentile" val="50"/>
        <cfvo type="max"/>
        <color rgb="FFF8696B"/>
        <color rgb="FFFFEB84"/>
        <color rgb="FF63BE7B"/>
      </colorScale>
    </cfRule>
  </conditionalFormatting>
  <conditionalFormatting sqref="P57">
    <cfRule type="colorScale" priority="2155">
      <colorScale>
        <cfvo type="min"/>
        <cfvo type="percentile" val="50"/>
        <cfvo type="max"/>
        <color rgb="FFF8696B"/>
        <color rgb="FFFFEB84"/>
        <color rgb="FF63BE7B"/>
      </colorScale>
    </cfRule>
  </conditionalFormatting>
  <conditionalFormatting sqref="P57">
    <cfRule type="colorScale" priority="2154">
      <colorScale>
        <cfvo type="min"/>
        <cfvo type="percentile" val="50"/>
        <cfvo type="max"/>
        <color rgb="FFF8696B"/>
        <color rgb="FFFFEB84"/>
        <color rgb="FF63BE7B"/>
      </colorScale>
    </cfRule>
  </conditionalFormatting>
  <conditionalFormatting sqref="P54">
    <cfRule type="colorScale" priority="2153">
      <colorScale>
        <cfvo type="min"/>
        <cfvo type="percentile" val="50"/>
        <cfvo type="max"/>
        <color rgb="FFF8696B"/>
        <color rgb="FFFFEB84"/>
        <color rgb="FF63BE7B"/>
      </colorScale>
    </cfRule>
  </conditionalFormatting>
  <conditionalFormatting sqref="P54">
    <cfRule type="colorScale" priority="2150">
      <colorScale>
        <cfvo type="min"/>
        <cfvo type="percentile" val="50"/>
        <cfvo type="max"/>
        <color rgb="FFF8696B"/>
        <color rgb="FFFFEB84"/>
        <color rgb="FF63BE7B"/>
      </colorScale>
    </cfRule>
  </conditionalFormatting>
  <conditionalFormatting sqref="P54">
    <cfRule type="colorScale" priority="2149">
      <colorScale>
        <cfvo type="min"/>
        <cfvo type="percentile" val="50"/>
        <cfvo type="max"/>
        <color rgb="FFF8696B"/>
        <color rgb="FFFFEB84"/>
        <color rgb="FF63BE7B"/>
      </colorScale>
    </cfRule>
  </conditionalFormatting>
  <conditionalFormatting sqref="P54">
    <cfRule type="colorScale" priority="2148">
      <colorScale>
        <cfvo type="min"/>
        <cfvo type="percentile" val="50"/>
        <cfvo type="max"/>
        <color rgb="FFF8696B"/>
        <color rgb="FFFFEB84"/>
        <color rgb="FF63BE7B"/>
      </colorScale>
    </cfRule>
  </conditionalFormatting>
  <conditionalFormatting sqref="P55">
    <cfRule type="colorScale" priority="2147">
      <colorScale>
        <cfvo type="min"/>
        <cfvo type="percentile" val="50"/>
        <cfvo type="max"/>
        <color rgb="FFF8696B"/>
        <color rgb="FFFFEB84"/>
        <color rgb="FF63BE7B"/>
      </colorScale>
    </cfRule>
  </conditionalFormatting>
  <conditionalFormatting sqref="P56">
    <cfRule type="colorScale" priority="2146">
      <colorScale>
        <cfvo type="min"/>
        <cfvo type="percentile" val="50"/>
        <cfvo type="max"/>
        <color rgb="FFF8696B"/>
        <color rgb="FFFFEB84"/>
        <color rgb="FF63BE7B"/>
      </colorScale>
    </cfRule>
  </conditionalFormatting>
  <conditionalFormatting sqref="P57">
    <cfRule type="colorScale" priority="2142">
      <colorScale>
        <cfvo type="min"/>
        <cfvo type="percentile" val="50"/>
        <cfvo type="max"/>
        <color rgb="FFF8696B"/>
        <color rgb="FFFFEB84"/>
        <color rgb="FF63BE7B"/>
      </colorScale>
    </cfRule>
  </conditionalFormatting>
  <conditionalFormatting sqref="P54">
    <cfRule type="colorScale" priority="2141">
      <colorScale>
        <cfvo type="min"/>
        <cfvo type="percentile" val="50"/>
        <cfvo type="max"/>
        <color rgb="FFF8696B"/>
        <color rgb="FFFFEB84"/>
        <color rgb="FF63BE7B"/>
      </colorScale>
    </cfRule>
  </conditionalFormatting>
  <conditionalFormatting sqref="P54">
    <cfRule type="colorScale" priority="2140">
      <colorScale>
        <cfvo type="min"/>
        <cfvo type="percentile" val="50"/>
        <cfvo type="max"/>
        <color rgb="FFF8696B"/>
        <color rgb="FFFFEB84"/>
        <color rgb="FF63BE7B"/>
      </colorScale>
    </cfRule>
  </conditionalFormatting>
  <conditionalFormatting sqref="P54">
    <cfRule type="colorScale" priority="2139">
      <colorScale>
        <cfvo type="min"/>
        <cfvo type="percentile" val="50"/>
        <cfvo type="max"/>
        <color rgb="FFF8696B"/>
        <color rgb="FFFFEB84"/>
        <color rgb="FF63BE7B"/>
      </colorScale>
    </cfRule>
  </conditionalFormatting>
  <conditionalFormatting sqref="P56">
    <cfRule type="colorScale" priority="2138">
      <colorScale>
        <cfvo type="min"/>
        <cfvo type="percentile" val="50"/>
        <cfvo type="max"/>
        <color rgb="FFF8696B"/>
        <color rgb="FFFFEB84"/>
        <color rgb="FF63BE7B"/>
      </colorScale>
    </cfRule>
  </conditionalFormatting>
  <conditionalFormatting sqref="P55">
    <cfRule type="colorScale" priority="2137">
      <colorScale>
        <cfvo type="min"/>
        <cfvo type="percentile" val="50"/>
        <cfvo type="max"/>
        <color rgb="FFF8696B"/>
        <color rgb="FFFFEB84"/>
        <color rgb="FF63BE7B"/>
      </colorScale>
    </cfRule>
  </conditionalFormatting>
  <conditionalFormatting sqref="P56">
    <cfRule type="colorScale" priority="2136">
      <colorScale>
        <cfvo type="min"/>
        <cfvo type="percentile" val="50"/>
        <cfvo type="max"/>
        <color rgb="FFF8696B"/>
        <color rgb="FFFFEB84"/>
        <color rgb="FF63BE7B"/>
      </colorScale>
    </cfRule>
  </conditionalFormatting>
  <conditionalFormatting sqref="P56">
    <cfRule type="colorScale" priority="2135">
      <colorScale>
        <cfvo type="min"/>
        <cfvo type="percentile" val="50"/>
        <cfvo type="max"/>
        <color rgb="FFF8696B"/>
        <color rgb="FFFFEB84"/>
        <color rgb="FF63BE7B"/>
      </colorScale>
    </cfRule>
  </conditionalFormatting>
  <conditionalFormatting sqref="P57">
    <cfRule type="colorScale" priority="2133">
      <colorScale>
        <cfvo type="min"/>
        <cfvo type="percentile" val="50"/>
        <cfvo type="max"/>
        <color rgb="FFF8696B"/>
        <color rgb="FFFFEB84"/>
        <color rgb="FF63BE7B"/>
      </colorScale>
    </cfRule>
  </conditionalFormatting>
  <conditionalFormatting sqref="P55">
    <cfRule type="colorScale" priority="2132">
      <colorScale>
        <cfvo type="min"/>
        <cfvo type="percentile" val="50"/>
        <cfvo type="max"/>
        <color rgb="FFF8696B"/>
        <color rgb="FFFFEB84"/>
        <color rgb="FF63BE7B"/>
      </colorScale>
    </cfRule>
  </conditionalFormatting>
  <conditionalFormatting sqref="P57">
    <cfRule type="colorScale" priority="2131">
      <colorScale>
        <cfvo type="min"/>
        <cfvo type="percentile" val="50"/>
        <cfvo type="max"/>
        <color rgb="FFF8696B"/>
        <color rgb="FFFFEB84"/>
        <color rgb="FF63BE7B"/>
      </colorScale>
    </cfRule>
  </conditionalFormatting>
  <conditionalFormatting sqref="P56">
    <cfRule type="colorScale" priority="2130">
      <colorScale>
        <cfvo type="min"/>
        <cfvo type="percentile" val="50"/>
        <cfvo type="max"/>
        <color rgb="FFF8696B"/>
        <color rgb="FFFFEB84"/>
        <color rgb="FF63BE7B"/>
      </colorScale>
    </cfRule>
  </conditionalFormatting>
  <conditionalFormatting sqref="P57">
    <cfRule type="colorScale" priority="2128">
      <colorScale>
        <cfvo type="min"/>
        <cfvo type="percentile" val="50"/>
        <cfvo type="max"/>
        <color rgb="FFF8696B"/>
        <color rgb="FFFFEB84"/>
        <color rgb="FF63BE7B"/>
      </colorScale>
    </cfRule>
  </conditionalFormatting>
  <conditionalFormatting sqref="P56">
    <cfRule type="colorScale" priority="2127">
      <colorScale>
        <cfvo type="min"/>
        <cfvo type="percentile" val="50"/>
        <cfvo type="max"/>
        <color rgb="FFF8696B"/>
        <color rgb="FFFFEB84"/>
        <color rgb="FF63BE7B"/>
      </colorScale>
    </cfRule>
  </conditionalFormatting>
  <conditionalFormatting sqref="P54">
    <cfRule type="colorScale" priority="2126">
      <colorScale>
        <cfvo type="min"/>
        <cfvo type="percentile" val="50"/>
        <cfvo type="max"/>
        <color rgb="FFF8696B"/>
        <color rgb="FFFFEB84"/>
        <color rgb="FF63BE7B"/>
      </colorScale>
    </cfRule>
  </conditionalFormatting>
  <conditionalFormatting sqref="P55">
    <cfRule type="colorScale" priority="2125">
      <colorScale>
        <cfvo type="min"/>
        <cfvo type="percentile" val="50"/>
        <cfvo type="max"/>
        <color rgb="FFF8696B"/>
        <color rgb="FFFFEB84"/>
        <color rgb="FF63BE7B"/>
      </colorScale>
    </cfRule>
  </conditionalFormatting>
  <conditionalFormatting sqref="P56">
    <cfRule type="colorScale" priority="2124">
      <colorScale>
        <cfvo type="min"/>
        <cfvo type="percentile" val="50"/>
        <cfvo type="max"/>
        <color rgb="FFF8696B"/>
        <color rgb="FFFFEB84"/>
        <color rgb="FF63BE7B"/>
      </colorScale>
    </cfRule>
  </conditionalFormatting>
  <conditionalFormatting sqref="P56">
    <cfRule type="colorScale" priority="2123">
      <colorScale>
        <cfvo type="min"/>
        <cfvo type="percentile" val="50"/>
        <cfvo type="max"/>
        <color rgb="FFF8696B"/>
        <color rgb="FFFFEB84"/>
        <color rgb="FF63BE7B"/>
      </colorScale>
    </cfRule>
  </conditionalFormatting>
  <conditionalFormatting sqref="P56">
    <cfRule type="colorScale" priority="2122">
      <colorScale>
        <cfvo type="min"/>
        <cfvo type="percentile" val="50"/>
        <cfvo type="max"/>
        <color rgb="FFF8696B"/>
        <color rgb="FFFFEB84"/>
        <color rgb="FF63BE7B"/>
      </colorScale>
    </cfRule>
  </conditionalFormatting>
  <conditionalFormatting sqref="P57">
    <cfRule type="colorScale" priority="2120">
      <colorScale>
        <cfvo type="min"/>
        <cfvo type="percentile" val="50"/>
        <cfvo type="max"/>
        <color rgb="FFF8696B"/>
        <color rgb="FFFFEB84"/>
        <color rgb="FF63BE7B"/>
      </colorScale>
    </cfRule>
  </conditionalFormatting>
  <conditionalFormatting sqref="P55">
    <cfRule type="colorScale" priority="2119">
      <colorScale>
        <cfvo type="min"/>
        <cfvo type="percentile" val="50"/>
        <cfvo type="max"/>
        <color rgb="FFF8696B"/>
        <color rgb="FFFFEB84"/>
        <color rgb="FF63BE7B"/>
      </colorScale>
    </cfRule>
  </conditionalFormatting>
  <conditionalFormatting sqref="P54">
    <cfRule type="colorScale" priority="2118">
      <colorScale>
        <cfvo type="min"/>
        <cfvo type="percentile" val="50"/>
        <cfvo type="max"/>
        <color rgb="FFF8696B"/>
        <color rgb="FFFFEB84"/>
        <color rgb="FF63BE7B"/>
      </colorScale>
    </cfRule>
  </conditionalFormatting>
  <conditionalFormatting sqref="P55">
    <cfRule type="colorScale" priority="2117">
      <colorScale>
        <cfvo type="min"/>
        <cfvo type="percentile" val="50"/>
        <cfvo type="max"/>
        <color rgb="FFF8696B"/>
        <color rgb="FFFFEB84"/>
        <color rgb="FF63BE7B"/>
      </colorScale>
    </cfRule>
  </conditionalFormatting>
  <conditionalFormatting sqref="P56">
    <cfRule type="colorScale" priority="2115">
      <colorScale>
        <cfvo type="min"/>
        <cfvo type="percentile" val="50"/>
        <cfvo type="max"/>
        <color rgb="FFF8696B"/>
        <color rgb="FFFFEB84"/>
        <color rgb="FF63BE7B"/>
      </colorScale>
    </cfRule>
  </conditionalFormatting>
  <conditionalFormatting sqref="P57">
    <cfRule type="colorScale" priority="2112">
      <colorScale>
        <cfvo type="min"/>
        <cfvo type="percentile" val="50"/>
        <cfvo type="max"/>
        <color rgb="FFF8696B"/>
        <color rgb="FFFFEB84"/>
        <color rgb="FF63BE7B"/>
      </colorScale>
    </cfRule>
  </conditionalFormatting>
  <conditionalFormatting sqref="P56">
    <cfRule type="colorScale" priority="2111">
      <colorScale>
        <cfvo type="min"/>
        <cfvo type="percentile" val="50"/>
        <cfvo type="max"/>
        <color rgb="FFF8696B"/>
        <color rgb="FFFFEB84"/>
        <color rgb="FF63BE7B"/>
      </colorScale>
    </cfRule>
  </conditionalFormatting>
  <conditionalFormatting sqref="P57">
    <cfRule type="colorScale" priority="2109">
      <colorScale>
        <cfvo type="min"/>
        <cfvo type="percentile" val="50"/>
        <cfvo type="max"/>
        <color rgb="FFF8696B"/>
        <color rgb="FFFFEB84"/>
        <color rgb="FF63BE7B"/>
      </colorScale>
    </cfRule>
  </conditionalFormatting>
  <conditionalFormatting sqref="P54">
    <cfRule type="colorScale" priority="2108">
      <colorScale>
        <cfvo type="min"/>
        <cfvo type="percentile" val="50"/>
        <cfvo type="max"/>
        <color rgb="FFF8696B"/>
        <color rgb="FFFFEB84"/>
        <color rgb="FF63BE7B"/>
      </colorScale>
    </cfRule>
  </conditionalFormatting>
  <conditionalFormatting sqref="P55">
    <cfRule type="colorScale" priority="2106">
      <colorScale>
        <cfvo type="min"/>
        <cfvo type="percentile" val="50"/>
        <cfvo type="max"/>
        <color rgb="FFF8696B"/>
        <color rgb="FFFFEB84"/>
        <color rgb="FF63BE7B"/>
      </colorScale>
    </cfRule>
  </conditionalFormatting>
  <conditionalFormatting sqref="P56">
    <cfRule type="colorScale" priority="2105">
      <colorScale>
        <cfvo type="min"/>
        <cfvo type="percentile" val="50"/>
        <cfvo type="max"/>
        <color rgb="FFF8696B"/>
        <color rgb="FFFFEB84"/>
        <color rgb="FF63BE7B"/>
      </colorScale>
    </cfRule>
  </conditionalFormatting>
  <conditionalFormatting sqref="P57">
    <cfRule type="colorScale" priority="2103">
      <colorScale>
        <cfvo type="min"/>
        <cfvo type="percentile" val="50"/>
        <cfvo type="max"/>
        <color rgb="FFF8696B"/>
        <color rgb="FFFFEB84"/>
        <color rgb="FF63BE7B"/>
      </colorScale>
    </cfRule>
  </conditionalFormatting>
  <conditionalFormatting sqref="P57">
    <cfRule type="colorScale" priority="2102">
      <colorScale>
        <cfvo type="min"/>
        <cfvo type="percentile" val="50"/>
        <cfvo type="max"/>
        <color rgb="FFF8696B"/>
        <color rgb="FFFFEB84"/>
        <color rgb="FF63BE7B"/>
      </colorScale>
    </cfRule>
  </conditionalFormatting>
  <conditionalFormatting sqref="P55">
    <cfRule type="colorScale" priority="2101">
      <colorScale>
        <cfvo type="min"/>
        <cfvo type="percentile" val="50"/>
        <cfvo type="max"/>
        <color rgb="FFF8696B"/>
        <color rgb="FFFFEB84"/>
        <color rgb="FF63BE7B"/>
      </colorScale>
    </cfRule>
  </conditionalFormatting>
  <conditionalFormatting sqref="P57">
    <cfRule type="colorScale" priority="2100">
      <colorScale>
        <cfvo type="min"/>
        <cfvo type="percentile" val="50"/>
        <cfvo type="max"/>
        <color rgb="FFF8696B"/>
        <color rgb="FFFFEB84"/>
        <color rgb="FF63BE7B"/>
      </colorScale>
    </cfRule>
  </conditionalFormatting>
  <conditionalFormatting sqref="P55">
    <cfRule type="colorScale" priority="2098">
      <colorScale>
        <cfvo type="min"/>
        <cfvo type="percentile" val="50"/>
        <cfvo type="max"/>
        <color rgb="FFF8696B"/>
        <color rgb="FFFFEB84"/>
        <color rgb="FF63BE7B"/>
      </colorScale>
    </cfRule>
  </conditionalFormatting>
  <conditionalFormatting sqref="P55">
    <cfRule type="colorScale" priority="2097">
      <colorScale>
        <cfvo type="min"/>
        <cfvo type="percentile" val="50"/>
        <cfvo type="max"/>
        <color rgb="FFF8696B"/>
        <color rgb="FFFFEB84"/>
        <color rgb="FF63BE7B"/>
      </colorScale>
    </cfRule>
  </conditionalFormatting>
  <conditionalFormatting sqref="P56">
    <cfRule type="colorScale" priority="2096">
      <colorScale>
        <cfvo type="min"/>
        <cfvo type="percentile" val="50"/>
        <cfvo type="max"/>
        <color rgb="FFF8696B"/>
        <color rgb="FFFFEB84"/>
        <color rgb="FF63BE7B"/>
      </colorScale>
    </cfRule>
  </conditionalFormatting>
  <conditionalFormatting sqref="P57">
    <cfRule type="colorScale" priority="2094">
      <colorScale>
        <cfvo type="min"/>
        <cfvo type="percentile" val="50"/>
        <cfvo type="max"/>
        <color rgb="FFF8696B"/>
        <color rgb="FFFFEB84"/>
        <color rgb="FF63BE7B"/>
      </colorScale>
    </cfRule>
  </conditionalFormatting>
  <conditionalFormatting sqref="P57">
    <cfRule type="colorScale" priority="2093">
      <colorScale>
        <cfvo type="min"/>
        <cfvo type="percentile" val="50"/>
        <cfvo type="max"/>
        <color rgb="FFF8696B"/>
        <color rgb="FFFFEB84"/>
        <color rgb="FF63BE7B"/>
      </colorScale>
    </cfRule>
  </conditionalFormatting>
  <conditionalFormatting sqref="P56">
    <cfRule type="colorScale" priority="2092">
      <colorScale>
        <cfvo type="min"/>
        <cfvo type="percentile" val="50"/>
        <cfvo type="max"/>
        <color rgb="FFF8696B"/>
        <color rgb="FFFFEB84"/>
        <color rgb="FF63BE7B"/>
      </colorScale>
    </cfRule>
  </conditionalFormatting>
  <conditionalFormatting sqref="P55">
    <cfRule type="colorScale" priority="2090">
      <colorScale>
        <cfvo type="min"/>
        <cfvo type="percentile" val="50"/>
        <cfvo type="max"/>
        <color rgb="FFF8696B"/>
        <color rgb="FFFFEB84"/>
        <color rgb="FF63BE7B"/>
      </colorScale>
    </cfRule>
  </conditionalFormatting>
  <conditionalFormatting sqref="P56">
    <cfRule type="colorScale" priority="2089">
      <colorScale>
        <cfvo type="min"/>
        <cfvo type="percentile" val="50"/>
        <cfvo type="max"/>
        <color rgb="FFF8696B"/>
        <color rgb="FFFFEB84"/>
        <color rgb="FF63BE7B"/>
      </colorScale>
    </cfRule>
  </conditionalFormatting>
  <conditionalFormatting sqref="P57">
    <cfRule type="colorScale" priority="2087">
      <colorScale>
        <cfvo type="min"/>
        <cfvo type="percentile" val="50"/>
        <cfvo type="max"/>
        <color rgb="FFF8696B"/>
        <color rgb="FFFFEB84"/>
        <color rgb="FF63BE7B"/>
      </colorScale>
    </cfRule>
  </conditionalFormatting>
  <conditionalFormatting sqref="P55">
    <cfRule type="colorScale" priority="2084">
      <colorScale>
        <cfvo type="min"/>
        <cfvo type="percentile" val="50"/>
        <cfvo type="max"/>
        <color rgb="FFF8696B"/>
        <color rgb="FFFFEB84"/>
        <color rgb="FF63BE7B"/>
      </colorScale>
    </cfRule>
  </conditionalFormatting>
  <conditionalFormatting sqref="P56">
    <cfRule type="colorScale" priority="2083">
      <colorScale>
        <cfvo type="min"/>
        <cfvo type="percentile" val="50"/>
        <cfvo type="max"/>
        <color rgb="FFF8696B"/>
        <color rgb="FFFFEB84"/>
        <color rgb="FF63BE7B"/>
      </colorScale>
    </cfRule>
  </conditionalFormatting>
  <conditionalFormatting sqref="P57">
    <cfRule type="colorScale" priority="2081">
      <colorScale>
        <cfvo type="min"/>
        <cfvo type="percentile" val="50"/>
        <cfvo type="max"/>
        <color rgb="FFF8696B"/>
        <color rgb="FFFFEB84"/>
        <color rgb="FF63BE7B"/>
      </colorScale>
    </cfRule>
  </conditionalFormatting>
  <conditionalFormatting sqref="P57">
    <cfRule type="colorScale" priority="2080">
      <colorScale>
        <cfvo type="min"/>
        <cfvo type="percentile" val="50"/>
        <cfvo type="max"/>
        <color rgb="FFF8696B"/>
        <color rgb="FFFFEB84"/>
        <color rgb="FF63BE7B"/>
      </colorScale>
    </cfRule>
  </conditionalFormatting>
  <conditionalFormatting sqref="P58">
    <cfRule type="colorScale" priority="2078">
      <colorScale>
        <cfvo type="min"/>
        <cfvo type="percentile" val="50"/>
        <cfvo type="max"/>
        <color rgb="FFF8696B"/>
        <color rgb="FFFFEB84"/>
        <color rgb="FF63BE7B"/>
      </colorScale>
    </cfRule>
  </conditionalFormatting>
  <conditionalFormatting sqref="P59">
    <cfRule type="colorScale" priority="2079">
      <colorScale>
        <cfvo type="min"/>
        <cfvo type="percentile" val="50"/>
        <cfvo type="max"/>
        <color rgb="FFF8696B"/>
        <color rgb="FFFFEB84"/>
        <color rgb="FF63BE7B"/>
      </colorScale>
    </cfRule>
  </conditionalFormatting>
  <conditionalFormatting sqref="P60">
    <cfRule type="colorScale" priority="2076">
      <colorScale>
        <cfvo type="min"/>
        <cfvo type="percentile" val="50"/>
        <cfvo type="max"/>
        <color rgb="FFF8696B"/>
        <color rgb="FFFFEB84"/>
        <color rgb="FF63BE7B"/>
      </colorScale>
    </cfRule>
  </conditionalFormatting>
  <conditionalFormatting sqref="P61">
    <cfRule type="colorScale" priority="2074">
      <colorScale>
        <cfvo type="min"/>
        <cfvo type="percentile" val="50"/>
        <cfvo type="max"/>
        <color rgb="FFF8696B"/>
        <color rgb="FFFFEB84"/>
        <color rgb="FF63BE7B"/>
      </colorScale>
    </cfRule>
  </conditionalFormatting>
  <conditionalFormatting sqref="P61">
    <cfRule type="colorScale" priority="2073">
      <colorScale>
        <cfvo type="min"/>
        <cfvo type="percentile" val="50"/>
        <cfvo type="max"/>
        <color rgb="FFF8696B"/>
        <color rgb="FFFFEB84"/>
        <color rgb="FF63BE7B"/>
      </colorScale>
    </cfRule>
  </conditionalFormatting>
  <conditionalFormatting sqref="P59">
    <cfRule type="colorScale" priority="2072">
      <colorScale>
        <cfvo type="min"/>
        <cfvo type="percentile" val="50"/>
        <cfvo type="max"/>
        <color rgb="FFF8696B"/>
        <color rgb="FFFFEB84"/>
        <color rgb="FF63BE7B"/>
      </colorScale>
    </cfRule>
  </conditionalFormatting>
  <conditionalFormatting sqref="P61">
    <cfRule type="colorScale" priority="2071">
      <colorScale>
        <cfvo type="min"/>
        <cfvo type="percentile" val="50"/>
        <cfvo type="max"/>
        <color rgb="FFF8696B"/>
        <color rgb="FFFFEB84"/>
        <color rgb="FF63BE7B"/>
      </colorScale>
    </cfRule>
  </conditionalFormatting>
  <conditionalFormatting sqref="P59">
    <cfRule type="colorScale" priority="2069">
      <colorScale>
        <cfvo type="min"/>
        <cfvo type="percentile" val="50"/>
        <cfvo type="max"/>
        <color rgb="FFF8696B"/>
        <color rgb="FFFFEB84"/>
        <color rgb="FF63BE7B"/>
      </colorScale>
    </cfRule>
  </conditionalFormatting>
  <conditionalFormatting sqref="P59">
    <cfRule type="colorScale" priority="2068">
      <colorScale>
        <cfvo type="min"/>
        <cfvo type="percentile" val="50"/>
        <cfvo type="max"/>
        <color rgb="FFF8696B"/>
        <color rgb="FFFFEB84"/>
        <color rgb="FF63BE7B"/>
      </colorScale>
    </cfRule>
  </conditionalFormatting>
  <conditionalFormatting sqref="P60">
    <cfRule type="colorScale" priority="2067">
      <colorScale>
        <cfvo type="min"/>
        <cfvo type="percentile" val="50"/>
        <cfvo type="max"/>
        <color rgb="FFF8696B"/>
        <color rgb="FFFFEB84"/>
        <color rgb="FF63BE7B"/>
      </colorScale>
    </cfRule>
  </conditionalFormatting>
  <conditionalFormatting sqref="P61">
    <cfRule type="colorScale" priority="2065">
      <colorScale>
        <cfvo type="min"/>
        <cfvo type="percentile" val="50"/>
        <cfvo type="max"/>
        <color rgb="FFF8696B"/>
        <color rgb="FFFFEB84"/>
        <color rgb="FF63BE7B"/>
      </colorScale>
    </cfRule>
  </conditionalFormatting>
  <conditionalFormatting sqref="P61">
    <cfRule type="colorScale" priority="2064">
      <colorScale>
        <cfvo type="min"/>
        <cfvo type="percentile" val="50"/>
        <cfvo type="max"/>
        <color rgb="FFF8696B"/>
        <color rgb="FFFFEB84"/>
        <color rgb="FF63BE7B"/>
      </colorScale>
    </cfRule>
  </conditionalFormatting>
  <conditionalFormatting sqref="P60">
    <cfRule type="colorScale" priority="2063">
      <colorScale>
        <cfvo type="min"/>
        <cfvo type="percentile" val="50"/>
        <cfvo type="max"/>
        <color rgb="FFF8696B"/>
        <color rgb="FFFFEB84"/>
        <color rgb="FF63BE7B"/>
      </colorScale>
    </cfRule>
  </conditionalFormatting>
  <conditionalFormatting sqref="P59">
    <cfRule type="colorScale" priority="2061">
      <colorScale>
        <cfvo type="min"/>
        <cfvo type="percentile" val="50"/>
        <cfvo type="max"/>
        <color rgb="FFF8696B"/>
        <color rgb="FFFFEB84"/>
        <color rgb="FF63BE7B"/>
      </colorScale>
    </cfRule>
  </conditionalFormatting>
  <conditionalFormatting sqref="P60">
    <cfRule type="colorScale" priority="2060">
      <colorScale>
        <cfvo type="min"/>
        <cfvo type="percentile" val="50"/>
        <cfvo type="max"/>
        <color rgb="FFF8696B"/>
        <color rgb="FFFFEB84"/>
        <color rgb="FF63BE7B"/>
      </colorScale>
    </cfRule>
  </conditionalFormatting>
  <conditionalFormatting sqref="P61">
    <cfRule type="colorScale" priority="2058">
      <colorScale>
        <cfvo type="min"/>
        <cfvo type="percentile" val="50"/>
        <cfvo type="max"/>
        <color rgb="FFF8696B"/>
        <color rgb="FFFFEB84"/>
        <color rgb="FF63BE7B"/>
      </colorScale>
    </cfRule>
  </conditionalFormatting>
  <conditionalFormatting sqref="P59">
    <cfRule type="colorScale" priority="2055">
      <colorScale>
        <cfvo type="min"/>
        <cfvo type="percentile" val="50"/>
        <cfvo type="max"/>
        <color rgb="FFF8696B"/>
        <color rgb="FFFFEB84"/>
        <color rgb="FF63BE7B"/>
      </colorScale>
    </cfRule>
  </conditionalFormatting>
  <conditionalFormatting sqref="P60">
    <cfRule type="colorScale" priority="2054">
      <colorScale>
        <cfvo type="min"/>
        <cfvo type="percentile" val="50"/>
        <cfvo type="max"/>
        <color rgb="FFF8696B"/>
        <color rgb="FFFFEB84"/>
        <color rgb="FF63BE7B"/>
      </colorScale>
    </cfRule>
  </conditionalFormatting>
  <conditionalFormatting sqref="P61">
    <cfRule type="colorScale" priority="2052">
      <colorScale>
        <cfvo type="min"/>
        <cfvo type="percentile" val="50"/>
        <cfvo type="max"/>
        <color rgb="FFF8696B"/>
        <color rgb="FFFFEB84"/>
        <color rgb="FF63BE7B"/>
      </colorScale>
    </cfRule>
  </conditionalFormatting>
  <conditionalFormatting sqref="P61">
    <cfRule type="colorScale" priority="2051">
      <colorScale>
        <cfvo type="min"/>
        <cfvo type="percentile" val="50"/>
        <cfvo type="max"/>
        <color rgb="FFF8696B"/>
        <color rgb="FFFFEB84"/>
        <color rgb="FF63BE7B"/>
      </colorScale>
    </cfRule>
  </conditionalFormatting>
  <conditionalFormatting sqref="P58">
    <cfRule type="colorScale" priority="2050">
      <colorScale>
        <cfvo type="min"/>
        <cfvo type="percentile" val="50"/>
        <cfvo type="max"/>
        <color rgb="FFF8696B"/>
        <color rgb="FFFFEB84"/>
        <color rgb="FF63BE7B"/>
      </colorScale>
    </cfRule>
  </conditionalFormatting>
  <conditionalFormatting sqref="P58">
    <cfRule type="colorScale" priority="2047">
      <colorScale>
        <cfvo type="min"/>
        <cfvo type="percentile" val="50"/>
        <cfvo type="max"/>
        <color rgb="FFF8696B"/>
        <color rgb="FFFFEB84"/>
        <color rgb="FF63BE7B"/>
      </colorScale>
    </cfRule>
  </conditionalFormatting>
  <conditionalFormatting sqref="P58">
    <cfRule type="colorScale" priority="2046">
      <colorScale>
        <cfvo type="min"/>
        <cfvo type="percentile" val="50"/>
        <cfvo type="max"/>
        <color rgb="FFF8696B"/>
        <color rgb="FFFFEB84"/>
        <color rgb="FF63BE7B"/>
      </colorScale>
    </cfRule>
  </conditionalFormatting>
  <conditionalFormatting sqref="P58">
    <cfRule type="colorScale" priority="2045">
      <colorScale>
        <cfvo type="min"/>
        <cfvo type="percentile" val="50"/>
        <cfvo type="max"/>
        <color rgb="FFF8696B"/>
        <color rgb="FFFFEB84"/>
        <color rgb="FF63BE7B"/>
      </colorScale>
    </cfRule>
  </conditionalFormatting>
  <conditionalFormatting sqref="P59">
    <cfRule type="colorScale" priority="2044">
      <colorScale>
        <cfvo type="min"/>
        <cfvo type="percentile" val="50"/>
        <cfvo type="max"/>
        <color rgb="FFF8696B"/>
        <color rgb="FFFFEB84"/>
        <color rgb="FF63BE7B"/>
      </colorScale>
    </cfRule>
  </conditionalFormatting>
  <conditionalFormatting sqref="P60">
    <cfRule type="colorScale" priority="2043">
      <colorScale>
        <cfvo type="min"/>
        <cfvo type="percentile" val="50"/>
        <cfvo type="max"/>
        <color rgb="FFF8696B"/>
        <color rgb="FFFFEB84"/>
        <color rgb="FF63BE7B"/>
      </colorScale>
    </cfRule>
  </conditionalFormatting>
  <conditionalFormatting sqref="P61">
    <cfRule type="colorScale" priority="2039">
      <colorScale>
        <cfvo type="min"/>
        <cfvo type="percentile" val="50"/>
        <cfvo type="max"/>
        <color rgb="FFF8696B"/>
        <color rgb="FFFFEB84"/>
        <color rgb="FF63BE7B"/>
      </colorScale>
    </cfRule>
  </conditionalFormatting>
  <conditionalFormatting sqref="P58">
    <cfRule type="colorScale" priority="2038">
      <colorScale>
        <cfvo type="min"/>
        <cfvo type="percentile" val="50"/>
        <cfvo type="max"/>
        <color rgb="FFF8696B"/>
        <color rgb="FFFFEB84"/>
        <color rgb="FF63BE7B"/>
      </colorScale>
    </cfRule>
  </conditionalFormatting>
  <conditionalFormatting sqref="P58">
    <cfRule type="colorScale" priority="2037">
      <colorScale>
        <cfvo type="min"/>
        <cfvo type="percentile" val="50"/>
        <cfvo type="max"/>
        <color rgb="FFF8696B"/>
        <color rgb="FFFFEB84"/>
        <color rgb="FF63BE7B"/>
      </colorScale>
    </cfRule>
  </conditionalFormatting>
  <conditionalFormatting sqref="P58">
    <cfRule type="colorScale" priority="2036">
      <colorScale>
        <cfvo type="min"/>
        <cfvo type="percentile" val="50"/>
        <cfvo type="max"/>
        <color rgb="FFF8696B"/>
        <color rgb="FFFFEB84"/>
        <color rgb="FF63BE7B"/>
      </colorScale>
    </cfRule>
  </conditionalFormatting>
  <conditionalFormatting sqref="P60">
    <cfRule type="colorScale" priority="2035">
      <colorScale>
        <cfvo type="min"/>
        <cfvo type="percentile" val="50"/>
        <cfvo type="max"/>
        <color rgb="FFF8696B"/>
        <color rgb="FFFFEB84"/>
        <color rgb="FF63BE7B"/>
      </colorScale>
    </cfRule>
  </conditionalFormatting>
  <conditionalFormatting sqref="P59">
    <cfRule type="colorScale" priority="2034">
      <colorScale>
        <cfvo type="min"/>
        <cfvo type="percentile" val="50"/>
        <cfvo type="max"/>
        <color rgb="FFF8696B"/>
        <color rgb="FFFFEB84"/>
        <color rgb="FF63BE7B"/>
      </colorScale>
    </cfRule>
  </conditionalFormatting>
  <conditionalFormatting sqref="P60">
    <cfRule type="colorScale" priority="2033">
      <colorScale>
        <cfvo type="min"/>
        <cfvo type="percentile" val="50"/>
        <cfvo type="max"/>
        <color rgb="FFF8696B"/>
        <color rgb="FFFFEB84"/>
        <color rgb="FF63BE7B"/>
      </colorScale>
    </cfRule>
  </conditionalFormatting>
  <conditionalFormatting sqref="P60">
    <cfRule type="colorScale" priority="2032">
      <colorScale>
        <cfvo type="min"/>
        <cfvo type="percentile" val="50"/>
        <cfvo type="max"/>
        <color rgb="FFF8696B"/>
        <color rgb="FFFFEB84"/>
        <color rgb="FF63BE7B"/>
      </colorScale>
    </cfRule>
  </conditionalFormatting>
  <conditionalFormatting sqref="P61">
    <cfRule type="colorScale" priority="2030">
      <colorScale>
        <cfvo type="min"/>
        <cfvo type="percentile" val="50"/>
        <cfvo type="max"/>
        <color rgb="FFF8696B"/>
        <color rgb="FFFFEB84"/>
        <color rgb="FF63BE7B"/>
      </colorScale>
    </cfRule>
  </conditionalFormatting>
  <conditionalFormatting sqref="P59">
    <cfRule type="colorScale" priority="2029">
      <colorScale>
        <cfvo type="min"/>
        <cfvo type="percentile" val="50"/>
        <cfvo type="max"/>
        <color rgb="FFF8696B"/>
        <color rgb="FFFFEB84"/>
        <color rgb="FF63BE7B"/>
      </colorScale>
    </cfRule>
  </conditionalFormatting>
  <conditionalFormatting sqref="P61">
    <cfRule type="colorScale" priority="2028">
      <colorScale>
        <cfvo type="min"/>
        <cfvo type="percentile" val="50"/>
        <cfvo type="max"/>
        <color rgb="FFF8696B"/>
        <color rgb="FFFFEB84"/>
        <color rgb="FF63BE7B"/>
      </colorScale>
    </cfRule>
  </conditionalFormatting>
  <conditionalFormatting sqref="P60">
    <cfRule type="colorScale" priority="2027">
      <colorScale>
        <cfvo type="min"/>
        <cfvo type="percentile" val="50"/>
        <cfvo type="max"/>
        <color rgb="FFF8696B"/>
        <color rgb="FFFFEB84"/>
        <color rgb="FF63BE7B"/>
      </colorScale>
    </cfRule>
  </conditionalFormatting>
  <conditionalFormatting sqref="P61">
    <cfRule type="colorScale" priority="2025">
      <colorScale>
        <cfvo type="min"/>
        <cfvo type="percentile" val="50"/>
        <cfvo type="max"/>
        <color rgb="FFF8696B"/>
        <color rgb="FFFFEB84"/>
        <color rgb="FF63BE7B"/>
      </colorScale>
    </cfRule>
  </conditionalFormatting>
  <conditionalFormatting sqref="P60">
    <cfRule type="colorScale" priority="2024">
      <colorScale>
        <cfvo type="min"/>
        <cfvo type="percentile" val="50"/>
        <cfvo type="max"/>
        <color rgb="FFF8696B"/>
        <color rgb="FFFFEB84"/>
        <color rgb="FF63BE7B"/>
      </colorScale>
    </cfRule>
  </conditionalFormatting>
  <conditionalFormatting sqref="P58">
    <cfRule type="colorScale" priority="2023">
      <colorScale>
        <cfvo type="min"/>
        <cfvo type="percentile" val="50"/>
        <cfvo type="max"/>
        <color rgb="FFF8696B"/>
        <color rgb="FFFFEB84"/>
        <color rgb="FF63BE7B"/>
      </colorScale>
    </cfRule>
  </conditionalFormatting>
  <conditionalFormatting sqref="P59">
    <cfRule type="colorScale" priority="2022">
      <colorScale>
        <cfvo type="min"/>
        <cfvo type="percentile" val="50"/>
        <cfvo type="max"/>
        <color rgb="FFF8696B"/>
        <color rgb="FFFFEB84"/>
        <color rgb="FF63BE7B"/>
      </colorScale>
    </cfRule>
  </conditionalFormatting>
  <conditionalFormatting sqref="P60">
    <cfRule type="colorScale" priority="2021">
      <colorScale>
        <cfvo type="min"/>
        <cfvo type="percentile" val="50"/>
        <cfvo type="max"/>
        <color rgb="FFF8696B"/>
        <color rgb="FFFFEB84"/>
        <color rgb="FF63BE7B"/>
      </colorScale>
    </cfRule>
  </conditionalFormatting>
  <conditionalFormatting sqref="P60">
    <cfRule type="colorScale" priority="2020">
      <colorScale>
        <cfvo type="min"/>
        <cfvo type="percentile" val="50"/>
        <cfvo type="max"/>
        <color rgb="FFF8696B"/>
        <color rgb="FFFFEB84"/>
        <color rgb="FF63BE7B"/>
      </colorScale>
    </cfRule>
  </conditionalFormatting>
  <conditionalFormatting sqref="P60">
    <cfRule type="colorScale" priority="2019">
      <colorScale>
        <cfvo type="min"/>
        <cfvo type="percentile" val="50"/>
        <cfvo type="max"/>
        <color rgb="FFF8696B"/>
        <color rgb="FFFFEB84"/>
        <color rgb="FF63BE7B"/>
      </colorScale>
    </cfRule>
  </conditionalFormatting>
  <conditionalFormatting sqref="P61">
    <cfRule type="colorScale" priority="2017">
      <colorScale>
        <cfvo type="min"/>
        <cfvo type="percentile" val="50"/>
        <cfvo type="max"/>
        <color rgb="FFF8696B"/>
        <color rgb="FFFFEB84"/>
        <color rgb="FF63BE7B"/>
      </colorScale>
    </cfRule>
  </conditionalFormatting>
  <conditionalFormatting sqref="P59">
    <cfRule type="colorScale" priority="2016">
      <colorScale>
        <cfvo type="min"/>
        <cfvo type="percentile" val="50"/>
        <cfvo type="max"/>
        <color rgb="FFF8696B"/>
        <color rgb="FFFFEB84"/>
        <color rgb="FF63BE7B"/>
      </colorScale>
    </cfRule>
  </conditionalFormatting>
  <conditionalFormatting sqref="P58">
    <cfRule type="colorScale" priority="2015">
      <colorScale>
        <cfvo type="min"/>
        <cfvo type="percentile" val="50"/>
        <cfvo type="max"/>
        <color rgb="FFF8696B"/>
        <color rgb="FFFFEB84"/>
        <color rgb="FF63BE7B"/>
      </colorScale>
    </cfRule>
  </conditionalFormatting>
  <conditionalFormatting sqref="P59">
    <cfRule type="colorScale" priority="2014">
      <colorScale>
        <cfvo type="min"/>
        <cfvo type="percentile" val="50"/>
        <cfvo type="max"/>
        <color rgb="FFF8696B"/>
        <color rgb="FFFFEB84"/>
        <color rgb="FF63BE7B"/>
      </colorScale>
    </cfRule>
  </conditionalFormatting>
  <conditionalFormatting sqref="P60">
    <cfRule type="colorScale" priority="2012">
      <colorScale>
        <cfvo type="min"/>
        <cfvo type="percentile" val="50"/>
        <cfvo type="max"/>
        <color rgb="FFF8696B"/>
        <color rgb="FFFFEB84"/>
        <color rgb="FF63BE7B"/>
      </colorScale>
    </cfRule>
  </conditionalFormatting>
  <conditionalFormatting sqref="P61">
    <cfRule type="colorScale" priority="2009">
      <colorScale>
        <cfvo type="min"/>
        <cfvo type="percentile" val="50"/>
        <cfvo type="max"/>
        <color rgb="FFF8696B"/>
        <color rgb="FFFFEB84"/>
        <color rgb="FF63BE7B"/>
      </colorScale>
    </cfRule>
  </conditionalFormatting>
  <conditionalFormatting sqref="P60">
    <cfRule type="colorScale" priority="2008">
      <colorScale>
        <cfvo type="min"/>
        <cfvo type="percentile" val="50"/>
        <cfvo type="max"/>
        <color rgb="FFF8696B"/>
        <color rgb="FFFFEB84"/>
        <color rgb="FF63BE7B"/>
      </colorScale>
    </cfRule>
  </conditionalFormatting>
  <conditionalFormatting sqref="P61">
    <cfRule type="colorScale" priority="2006">
      <colorScale>
        <cfvo type="min"/>
        <cfvo type="percentile" val="50"/>
        <cfvo type="max"/>
        <color rgb="FFF8696B"/>
        <color rgb="FFFFEB84"/>
        <color rgb="FF63BE7B"/>
      </colorScale>
    </cfRule>
  </conditionalFormatting>
  <conditionalFormatting sqref="P58">
    <cfRule type="colorScale" priority="2005">
      <colorScale>
        <cfvo type="min"/>
        <cfvo type="percentile" val="50"/>
        <cfvo type="max"/>
        <color rgb="FFF8696B"/>
        <color rgb="FFFFEB84"/>
        <color rgb="FF63BE7B"/>
      </colorScale>
    </cfRule>
  </conditionalFormatting>
  <conditionalFormatting sqref="P59">
    <cfRule type="colorScale" priority="2003">
      <colorScale>
        <cfvo type="min"/>
        <cfvo type="percentile" val="50"/>
        <cfvo type="max"/>
        <color rgb="FFF8696B"/>
        <color rgb="FFFFEB84"/>
        <color rgb="FF63BE7B"/>
      </colorScale>
    </cfRule>
  </conditionalFormatting>
  <conditionalFormatting sqref="P60">
    <cfRule type="colorScale" priority="2002">
      <colorScale>
        <cfvo type="min"/>
        <cfvo type="percentile" val="50"/>
        <cfvo type="max"/>
        <color rgb="FFF8696B"/>
        <color rgb="FFFFEB84"/>
        <color rgb="FF63BE7B"/>
      </colorScale>
    </cfRule>
  </conditionalFormatting>
  <conditionalFormatting sqref="P61">
    <cfRule type="colorScale" priority="2000">
      <colorScale>
        <cfvo type="min"/>
        <cfvo type="percentile" val="50"/>
        <cfvo type="max"/>
        <color rgb="FFF8696B"/>
        <color rgb="FFFFEB84"/>
        <color rgb="FF63BE7B"/>
      </colorScale>
    </cfRule>
  </conditionalFormatting>
  <conditionalFormatting sqref="P61">
    <cfRule type="colorScale" priority="1999">
      <colorScale>
        <cfvo type="min"/>
        <cfvo type="percentile" val="50"/>
        <cfvo type="max"/>
        <color rgb="FFF8696B"/>
        <color rgb="FFFFEB84"/>
        <color rgb="FF63BE7B"/>
      </colorScale>
    </cfRule>
  </conditionalFormatting>
  <conditionalFormatting sqref="P59">
    <cfRule type="colorScale" priority="1998">
      <colorScale>
        <cfvo type="min"/>
        <cfvo type="percentile" val="50"/>
        <cfvo type="max"/>
        <color rgb="FFF8696B"/>
        <color rgb="FFFFEB84"/>
        <color rgb="FF63BE7B"/>
      </colorScale>
    </cfRule>
  </conditionalFormatting>
  <conditionalFormatting sqref="P61">
    <cfRule type="colorScale" priority="1997">
      <colorScale>
        <cfvo type="min"/>
        <cfvo type="percentile" val="50"/>
        <cfvo type="max"/>
        <color rgb="FFF8696B"/>
        <color rgb="FFFFEB84"/>
        <color rgb="FF63BE7B"/>
      </colorScale>
    </cfRule>
  </conditionalFormatting>
  <conditionalFormatting sqref="P59">
    <cfRule type="colorScale" priority="1995">
      <colorScale>
        <cfvo type="min"/>
        <cfvo type="percentile" val="50"/>
        <cfvo type="max"/>
        <color rgb="FFF8696B"/>
        <color rgb="FFFFEB84"/>
        <color rgb="FF63BE7B"/>
      </colorScale>
    </cfRule>
  </conditionalFormatting>
  <conditionalFormatting sqref="P59">
    <cfRule type="colorScale" priority="1994">
      <colorScale>
        <cfvo type="min"/>
        <cfvo type="percentile" val="50"/>
        <cfvo type="max"/>
        <color rgb="FFF8696B"/>
        <color rgb="FFFFEB84"/>
        <color rgb="FF63BE7B"/>
      </colorScale>
    </cfRule>
  </conditionalFormatting>
  <conditionalFormatting sqref="P60">
    <cfRule type="colorScale" priority="1993">
      <colorScale>
        <cfvo type="min"/>
        <cfvo type="percentile" val="50"/>
        <cfvo type="max"/>
        <color rgb="FFF8696B"/>
        <color rgb="FFFFEB84"/>
        <color rgb="FF63BE7B"/>
      </colorScale>
    </cfRule>
  </conditionalFormatting>
  <conditionalFormatting sqref="P61">
    <cfRule type="colorScale" priority="1991">
      <colorScale>
        <cfvo type="min"/>
        <cfvo type="percentile" val="50"/>
        <cfvo type="max"/>
        <color rgb="FFF8696B"/>
        <color rgb="FFFFEB84"/>
        <color rgb="FF63BE7B"/>
      </colorScale>
    </cfRule>
  </conditionalFormatting>
  <conditionalFormatting sqref="P61">
    <cfRule type="colorScale" priority="1990">
      <colorScale>
        <cfvo type="min"/>
        <cfvo type="percentile" val="50"/>
        <cfvo type="max"/>
        <color rgb="FFF8696B"/>
        <color rgb="FFFFEB84"/>
        <color rgb="FF63BE7B"/>
      </colorScale>
    </cfRule>
  </conditionalFormatting>
  <conditionalFormatting sqref="P60">
    <cfRule type="colorScale" priority="1989">
      <colorScale>
        <cfvo type="min"/>
        <cfvo type="percentile" val="50"/>
        <cfvo type="max"/>
        <color rgb="FFF8696B"/>
        <color rgb="FFFFEB84"/>
        <color rgb="FF63BE7B"/>
      </colorScale>
    </cfRule>
  </conditionalFormatting>
  <conditionalFormatting sqref="P59">
    <cfRule type="colorScale" priority="1987">
      <colorScale>
        <cfvo type="min"/>
        <cfvo type="percentile" val="50"/>
        <cfvo type="max"/>
        <color rgb="FFF8696B"/>
        <color rgb="FFFFEB84"/>
        <color rgb="FF63BE7B"/>
      </colorScale>
    </cfRule>
  </conditionalFormatting>
  <conditionalFormatting sqref="P60">
    <cfRule type="colorScale" priority="1986">
      <colorScale>
        <cfvo type="min"/>
        <cfvo type="percentile" val="50"/>
        <cfvo type="max"/>
        <color rgb="FFF8696B"/>
        <color rgb="FFFFEB84"/>
        <color rgb="FF63BE7B"/>
      </colorScale>
    </cfRule>
  </conditionalFormatting>
  <conditionalFormatting sqref="P61">
    <cfRule type="colorScale" priority="1984">
      <colorScale>
        <cfvo type="min"/>
        <cfvo type="percentile" val="50"/>
        <cfvo type="max"/>
        <color rgb="FFF8696B"/>
        <color rgb="FFFFEB84"/>
        <color rgb="FF63BE7B"/>
      </colorScale>
    </cfRule>
  </conditionalFormatting>
  <conditionalFormatting sqref="P59">
    <cfRule type="colorScale" priority="1981">
      <colorScale>
        <cfvo type="min"/>
        <cfvo type="percentile" val="50"/>
        <cfvo type="max"/>
        <color rgb="FFF8696B"/>
        <color rgb="FFFFEB84"/>
        <color rgb="FF63BE7B"/>
      </colorScale>
    </cfRule>
  </conditionalFormatting>
  <conditionalFormatting sqref="P60">
    <cfRule type="colorScale" priority="1980">
      <colorScale>
        <cfvo type="min"/>
        <cfvo type="percentile" val="50"/>
        <cfvo type="max"/>
        <color rgb="FFF8696B"/>
        <color rgb="FFFFEB84"/>
        <color rgb="FF63BE7B"/>
      </colorScale>
    </cfRule>
  </conditionalFormatting>
  <conditionalFormatting sqref="P61">
    <cfRule type="colorScale" priority="1978">
      <colorScale>
        <cfvo type="min"/>
        <cfvo type="percentile" val="50"/>
        <cfvo type="max"/>
        <color rgb="FFF8696B"/>
        <color rgb="FFFFEB84"/>
        <color rgb="FF63BE7B"/>
      </colorScale>
    </cfRule>
  </conditionalFormatting>
  <conditionalFormatting sqref="P61">
    <cfRule type="colorScale" priority="1977">
      <colorScale>
        <cfvo type="min"/>
        <cfvo type="percentile" val="50"/>
        <cfvo type="max"/>
        <color rgb="FFF8696B"/>
        <color rgb="FFFFEB84"/>
        <color rgb="FF63BE7B"/>
      </colorScale>
    </cfRule>
  </conditionalFormatting>
  <conditionalFormatting sqref="P62">
    <cfRule type="colorScale" priority="1975">
      <colorScale>
        <cfvo type="min"/>
        <cfvo type="percentile" val="50"/>
        <cfvo type="max"/>
        <color rgb="FFF8696B"/>
        <color rgb="FFFFEB84"/>
        <color rgb="FF63BE7B"/>
      </colorScale>
    </cfRule>
  </conditionalFormatting>
  <conditionalFormatting sqref="P63">
    <cfRule type="colorScale" priority="1976">
      <colorScale>
        <cfvo type="min"/>
        <cfvo type="percentile" val="50"/>
        <cfvo type="max"/>
        <color rgb="FFF8696B"/>
        <color rgb="FFFFEB84"/>
        <color rgb="FF63BE7B"/>
      </colorScale>
    </cfRule>
  </conditionalFormatting>
  <conditionalFormatting sqref="P64">
    <cfRule type="colorScale" priority="1973">
      <colorScale>
        <cfvo type="min"/>
        <cfvo type="percentile" val="50"/>
        <cfvo type="max"/>
        <color rgb="FFF8696B"/>
        <color rgb="FFFFEB84"/>
        <color rgb="FF63BE7B"/>
      </colorScale>
    </cfRule>
  </conditionalFormatting>
  <conditionalFormatting sqref="P65">
    <cfRule type="colorScale" priority="1971">
      <colorScale>
        <cfvo type="min"/>
        <cfvo type="percentile" val="50"/>
        <cfvo type="max"/>
        <color rgb="FFF8696B"/>
        <color rgb="FFFFEB84"/>
        <color rgb="FF63BE7B"/>
      </colorScale>
    </cfRule>
  </conditionalFormatting>
  <conditionalFormatting sqref="P65">
    <cfRule type="colorScale" priority="1970">
      <colorScale>
        <cfvo type="min"/>
        <cfvo type="percentile" val="50"/>
        <cfvo type="max"/>
        <color rgb="FFF8696B"/>
        <color rgb="FFFFEB84"/>
        <color rgb="FF63BE7B"/>
      </colorScale>
    </cfRule>
  </conditionalFormatting>
  <conditionalFormatting sqref="P63">
    <cfRule type="colorScale" priority="1969">
      <colorScale>
        <cfvo type="min"/>
        <cfvo type="percentile" val="50"/>
        <cfvo type="max"/>
        <color rgb="FFF8696B"/>
        <color rgb="FFFFEB84"/>
        <color rgb="FF63BE7B"/>
      </colorScale>
    </cfRule>
  </conditionalFormatting>
  <conditionalFormatting sqref="P65">
    <cfRule type="colorScale" priority="1968">
      <colorScale>
        <cfvo type="min"/>
        <cfvo type="percentile" val="50"/>
        <cfvo type="max"/>
        <color rgb="FFF8696B"/>
        <color rgb="FFFFEB84"/>
        <color rgb="FF63BE7B"/>
      </colorScale>
    </cfRule>
  </conditionalFormatting>
  <conditionalFormatting sqref="P63">
    <cfRule type="colorScale" priority="1966">
      <colorScale>
        <cfvo type="min"/>
        <cfvo type="percentile" val="50"/>
        <cfvo type="max"/>
        <color rgb="FFF8696B"/>
        <color rgb="FFFFEB84"/>
        <color rgb="FF63BE7B"/>
      </colorScale>
    </cfRule>
  </conditionalFormatting>
  <conditionalFormatting sqref="P63">
    <cfRule type="colorScale" priority="1965">
      <colorScale>
        <cfvo type="min"/>
        <cfvo type="percentile" val="50"/>
        <cfvo type="max"/>
        <color rgb="FFF8696B"/>
        <color rgb="FFFFEB84"/>
        <color rgb="FF63BE7B"/>
      </colorScale>
    </cfRule>
  </conditionalFormatting>
  <conditionalFormatting sqref="P64">
    <cfRule type="colorScale" priority="1964">
      <colorScale>
        <cfvo type="min"/>
        <cfvo type="percentile" val="50"/>
        <cfvo type="max"/>
        <color rgb="FFF8696B"/>
        <color rgb="FFFFEB84"/>
        <color rgb="FF63BE7B"/>
      </colorScale>
    </cfRule>
  </conditionalFormatting>
  <conditionalFormatting sqref="P65">
    <cfRule type="colorScale" priority="1962">
      <colorScale>
        <cfvo type="min"/>
        <cfvo type="percentile" val="50"/>
        <cfvo type="max"/>
        <color rgb="FFF8696B"/>
        <color rgb="FFFFEB84"/>
        <color rgb="FF63BE7B"/>
      </colorScale>
    </cfRule>
  </conditionalFormatting>
  <conditionalFormatting sqref="P65">
    <cfRule type="colorScale" priority="1961">
      <colorScale>
        <cfvo type="min"/>
        <cfvo type="percentile" val="50"/>
        <cfvo type="max"/>
        <color rgb="FFF8696B"/>
        <color rgb="FFFFEB84"/>
        <color rgb="FF63BE7B"/>
      </colorScale>
    </cfRule>
  </conditionalFormatting>
  <conditionalFormatting sqref="P64">
    <cfRule type="colorScale" priority="1960">
      <colorScale>
        <cfvo type="min"/>
        <cfvo type="percentile" val="50"/>
        <cfvo type="max"/>
        <color rgb="FFF8696B"/>
        <color rgb="FFFFEB84"/>
        <color rgb="FF63BE7B"/>
      </colorScale>
    </cfRule>
  </conditionalFormatting>
  <conditionalFormatting sqref="P63">
    <cfRule type="colorScale" priority="1958">
      <colorScale>
        <cfvo type="min"/>
        <cfvo type="percentile" val="50"/>
        <cfvo type="max"/>
        <color rgb="FFF8696B"/>
        <color rgb="FFFFEB84"/>
        <color rgb="FF63BE7B"/>
      </colorScale>
    </cfRule>
  </conditionalFormatting>
  <conditionalFormatting sqref="P64">
    <cfRule type="colorScale" priority="1957">
      <colorScale>
        <cfvo type="min"/>
        <cfvo type="percentile" val="50"/>
        <cfvo type="max"/>
        <color rgb="FFF8696B"/>
        <color rgb="FFFFEB84"/>
        <color rgb="FF63BE7B"/>
      </colorScale>
    </cfRule>
  </conditionalFormatting>
  <conditionalFormatting sqref="P65">
    <cfRule type="colorScale" priority="1955">
      <colorScale>
        <cfvo type="min"/>
        <cfvo type="percentile" val="50"/>
        <cfvo type="max"/>
        <color rgb="FFF8696B"/>
        <color rgb="FFFFEB84"/>
        <color rgb="FF63BE7B"/>
      </colorScale>
    </cfRule>
  </conditionalFormatting>
  <conditionalFormatting sqref="P63">
    <cfRule type="colorScale" priority="1952">
      <colorScale>
        <cfvo type="min"/>
        <cfvo type="percentile" val="50"/>
        <cfvo type="max"/>
        <color rgb="FFF8696B"/>
        <color rgb="FFFFEB84"/>
        <color rgb="FF63BE7B"/>
      </colorScale>
    </cfRule>
  </conditionalFormatting>
  <conditionalFormatting sqref="P64">
    <cfRule type="colorScale" priority="1951">
      <colorScale>
        <cfvo type="min"/>
        <cfvo type="percentile" val="50"/>
        <cfvo type="max"/>
        <color rgb="FFF8696B"/>
        <color rgb="FFFFEB84"/>
        <color rgb="FF63BE7B"/>
      </colorScale>
    </cfRule>
  </conditionalFormatting>
  <conditionalFormatting sqref="P65">
    <cfRule type="colorScale" priority="1949">
      <colorScale>
        <cfvo type="min"/>
        <cfvo type="percentile" val="50"/>
        <cfvo type="max"/>
        <color rgb="FFF8696B"/>
        <color rgb="FFFFEB84"/>
        <color rgb="FF63BE7B"/>
      </colorScale>
    </cfRule>
  </conditionalFormatting>
  <conditionalFormatting sqref="P65">
    <cfRule type="colorScale" priority="1948">
      <colorScale>
        <cfvo type="min"/>
        <cfvo type="percentile" val="50"/>
        <cfvo type="max"/>
        <color rgb="FFF8696B"/>
        <color rgb="FFFFEB84"/>
        <color rgb="FF63BE7B"/>
      </colorScale>
    </cfRule>
  </conditionalFormatting>
  <conditionalFormatting sqref="P62">
    <cfRule type="colorScale" priority="1947">
      <colorScale>
        <cfvo type="min"/>
        <cfvo type="percentile" val="50"/>
        <cfvo type="max"/>
        <color rgb="FFF8696B"/>
        <color rgb="FFFFEB84"/>
        <color rgb="FF63BE7B"/>
      </colorScale>
    </cfRule>
  </conditionalFormatting>
  <conditionalFormatting sqref="P62">
    <cfRule type="colorScale" priority="1944">
      <colorScale>
        <cfvo type="min"/>
        <cfvo type="percentile" val="50"/>
        <cfvo type="max"/>
        <color rgb="FFF8696B"/>
        <color rgb="FFFFEB84"/>
        <color rgb="FF63BE7B"/>
      </colorScale>
    </cfRule>
  </conditionalFormatting>
  <conditionalFormatting sqref="P62">
    <cfRule type="colorScale" priority="1943">
      <colorScale>
        <cfvo type="min"/>
        <cfvo type="percentile" val="50"/>
        <cfvo type="max"/>
        <color rgb="FFF8696B"/>
        <color rgb="FFFFEB84"/>
        <color rgb="FF63BE7B"/>
      </colorScale>
    </cfRule>
  </conditionalFormatting>
  <conditionalFormatting sqref="P62">
    <cfRule type="colorScale" priority="1942">
      <colorScale>
        <cfvo type="min"/>
        <cfvo type="percentile" val="50"/>
        <cfvo type="max"/>
        <color rgb="FFF8696B"/>
        <color rgb="FFFFEB84"/>
        <color rgb="FF63BE7B"/>
      </colorScale>
    </cfRule>
  </conditionalFormatting>
  <conditionalFormatting sqref="P63">
    <cfRule type="colorScale" priority="1941">
      <colorScale>
        <cfvo type="min"/>
        <cfvo type="percentile" val="50"/>
        <cfvo type="max"/>
        <color rgb="FFF8696B"/>
        <color rgb="FFFFEB84"/>
        <color rgb="FF63BE7B"/>
      </colorScale>
    </cfRule>
  </conditionalFormatting>
  <conditionalFormatting sqref="P64">
    <cfRule type="colorScale" priority="1940">
      <colorScale>
        <cfvo type="min"/>
        <cfvo type="percentile" val="50"/>
        <cfvo type="max"/>
        <color rgb="FFF8696B"/>
        <color rgb="FFFFEB84"/>
        <color rgb="FF63BE7B"/>
      </colorScale>
    </cfRule>
  </conditionalFormatting>
  <conditionalFormatting sqref="P65">
    <cfRule type="colorScale" priority="1936">
      <colorScale>
        <cfvo type="min"/>
        <cfvo type="percentile" val="50"/>
        <cfvo type="max"/>
        <color rgb="FFF8696B"/>
        <color rgb="FFFFEB84"/>
        <color rgb="FF63BE7B"/>
      </colorScale>
    </cfRule>
  </conditionalFormatting>
  <conditionalFormatting sqref="P62">
    <cfRule type="colorScale" priority="1935">
      <colorScale>
        <cfvo type="min"/>
        <cfvo type="percentile" val="50"/>
        <cfvo type="max"/>
        <color rgb="FFF8696B"/>
        <color rgb="FFFFEB84"/>
        <color rgb="FF63BE7B"/>
      </colorScale>
    </cfRule>
  </conditionalFormatting>
  <conditionalFormatting sqref="P62">
    <cfRule type="colorScale" priority="1934">
      <colorScale>
        <cfvo type="min"/>
        <cfvo type="percentile" val="50"/>
        <cfvo type="max"/>
        <color rgb="FFF8696B"/>
        <color rgb="FFFFEB84"/>
        <color rgb="FF63BE7B"/>
      </colorScale>
    </cfRule>
  </conditionalFormatting>
  <conditionalFormatting sqref="P62">
    <cfRule type="colorScale" priority="1933">
      <colorScale>
        <cfvo type="min"/>
        <cfvo type="percentile" val="50"/>
        <cfvo type="max"/>
        <color rgb="FFF8696B"/>
        <color rgb="FFFFEB84"/>
        <color rgb="FF63BE7B"/>
      </colorScale>
    </cfRule>
  </conditionalFormatting>
  <conditionalFormatting sqref="P64">
    <cfRule type="colorScale" priority="1932">
      <colorScale>
        <cfvo type="min"/>
        <cfvo type="percentile" val="50"/>
        <cfvo type="max"/>
        <color rgb="FFF8696B"/>
        <color rgb="FFFFEB84"/>
        <color rgb="FF63BE7B"/>
      </colorScale>
    </cfRule>
  </conditionalFormatting>
  <conditionalFormatting sqref="P63">
    <cfRule type="colorScale" priority="1931">
      <colorScale>
        <cfvo type="min"/>
        <cfvo type="percentile" val="50"/>
        <cfvo type="max"/>
        <color rgb="FFF8696B"/>
        <color rgb="FFFFEB84"/>
        <color rgb="FF63BE7B"/>
      </colorScale>
    </cfRule>
  </conditionalFormatting>
  <conditionalFormatting sqref="P64">
    <cfRule type="colorScale" priority="1930">
      <colorScale>
        <cfvo type="min"/>
        <cfvo type="percentile" val="50"/>
        <cfvo type="max"/>
        <color rgb="FFF8696B"/>
        <color rgb="FFFFEB84"/>
        <color rgb="FF63BE7B"/>
      </colorScale>
    </cfRule>
  </conditionalFormatting>
  <conditionalFormatting sqref="P64">
    <cfRule type="colorScale" priority="1929">
      <colorScale>
        <cfvo type="min"/>
        <cfvo type="percentile" val="50"/>
        <cfvo type="max"/>
        <color rgb="FFF8696B"/>
        <color rgb="FFFFEB84"/>
        <color rgb="FF63BE7B"/>
      </colorScale>
    </cfRule>
  </conditionalFormatting>
  <conditionalFormatting sqref="P65">
    <cfRule type="colorScale" priority="1927">
      <colorScale>
        <cfvo type="min"/>
        <cfvo type="percentile" val="50"/>
        <cfvo type="max"/>
        <color rgb="FFF8696B"/>
        <color rgb="FFFFEB84"/>
        <color rgb="FF63BE7B"/>
      </colorScale>
    </cfRule>
  </conditionalFormatting>
  <conditionalFormatting sqref="P63">
    <cfRule type="colorScale" priority="1926">
      <colorScale>
        <cfvo type="min"/>
        <cfvo type="percentile" val="50"/>
        <cfvo type="max"/>
        <color rgb="FFF8696B"/>
        <color rgb="FFFFEB84"/>
        <color rgb="FF63BE7B"/>
      </colorScale>
    </cfRule>
  </conditionalFormatting>
  <conditionalFormatting sqref="P65">
    <cfRule type="colorScale" priority="1925">
      <colorScale>
        <cfvo type="min"/>
        <cfvo type="percentile" val="50"/>
        <cfvo type="max"/>
        <color rgb="FFF8696B"/>
        <color rgb="FFFFEB84"/>
        <color rgb="FF63BE7B"/>
      </colorScale>
    </cfRule>
  </conditionalFormatting>
  <conditionalFormatting sqref="P64">
    <cfRule type="colorScale" priority="1924">
      <colorScale>
        <cfvo type="min"/>
        <cfvo type="percentile" val="50"/>
        <cfvo type="max"/>
        <color rgb="FFF8696B"/>
        <color rgb="FFFFEB84"/>
        <color rgb="FF63BE7B"/>
      </colorScale>
    </cfRule>
  </conditionalFormatting>
  <conditionalFormatting sqref="P65">
    <cfRule type="colorScale" priority="1922">
      <colorScale>
        <cfvo type="min"/>
        <cfvo type="percentile" val="50"/>
        <cfvo type="max"/>
        <color rgb="FFF8696B"/>
        <color rgb="FFFFEB84"/>
        <color rgb="FF63BE7B"/>
      </colorScale>
    </cfRule>
  </conditionalFormatting>
  <conditionalFormatting sqref="P64">
    <cfRule type="colorScale" priority="1921">
      <colorScale>
        <cfvo type="min"/>
        <cfvo type="percentile" val="50"/>
        <cfvo type="max"/>
        <color rgb="FFF8696B"/>
        <color rgb="FFFFEB84"/>
        <color rgb="FF63BE7B"/>
      </colorScale>
    </cfRule>
  </conditionalFormatting>
  <conditionalFormatting sqref="P62">
    <cfRule type="colorScale" priority="1920">
      <colorScale>
        <cfvo type="min"/>
        <cfvo type="percentile" val="50"/>
        <cfvo type="max"/>
        <color rgb="FFF8696B"/>
        <color rgb="FFFFEB84"/>
        <color rgb="FF63BE7B"/>
      </colorScale>
    </cfRule>
  </conditionalFormatting>
  <conditionalFormatting sqref="P63">
    <cfRule type="colorScale" priority="1919">
      <colorScale>
        <cfvo type="min"/>
        <cfvo type="percentile" val="50"/>
        <cfvo type="max"/>
        <color rgb="FFF8696B"/>
        <color rgb="FFFFEB84"/>
        <color rgb="FF63BE7B"/>
      </colorScale>
    </cfRule>
  </conditionalFormatting>
  <conditionalFormatting sqref="P64">
    <cfRule type="colorScale" priority="1918">
      <colorScale>
        <cfvo type="min"/>
        <cfvo type="percentile" val="50"/>
        <cfvo type="max"/>
        <color rgb="FFF8696B"/>
        <color rgb="FFFFEB84"/>
        <color rgb="FF63BE7B"/>
      </colorScale>
    </cfRule>
  </conditionalFormatting>
  <conditionalFormatting sqref="P64">
    <cfRule type="colorScale" priority="1917">
      <colorScale>
        <cfvo type="min"/>
        <cfvo type="percentile" val="50"/>
        <cfvo type="max"/>
        <color rgb="FFF8696B"/>
        <color rgb="FFFFEB84"/>
        <color rgb="FF63BE7B"/>
      </colorScale>
    </cfRule>
  </conditionalFormatting>
  <conditionalFormatting sqref="P64">
    <cfRule type="colorScale" priority="1916">
      <colorScale>
        <cfvo type="min"/>
        <cfvo type="percentile" val="50"/>
        <cfvo type="max"/>
        <color rgb="FFF8696B"/>
        <color rgb="FFFFEB84"/>
        <color rgb="FF63BE7B"/>
      </colorScale>
    </cfRule>
  </conditionalFormatting>
  <conditionalFormatting sqref="P65">
    <cfRule type="colorScale" priority="1914">
      <colorScale>
        <cfvo type="min"/>
        <cfvo type="percentile" val="50"/>
        <cfvo type="max"/>
        <color rgb="FFF8696B"/>
        <color rgb="FFFFEB84"/>
        <color rgb="FF63BE7B"/>
      </colorScale>
    </cfRule>
  </conditionalFormatting>
  <conditionalFormatting sqref="P63">
    <cfRule type="colorScale" priority="1913">
      <colorScale>
        <cfvo type="min"/>
        <cfvo type="percentile" val="50"/>
        <cfvo type="max"/>
        <color rgb="FFF8696B"/>
        <color rgb="FFFFEB84"/>
        <color rgb="FF63BE7B"/>
      </colorScale>
    </cfRule>
  </conditionalFormatting>
  <conditionalFormatting sqref="P62">
    <cfRule type="colorScale" priority="1912">
      <colorScale>
        <cfvo type="min"/>
        <cfvo type="percentile" val="50"/>
        <cfvo type="max"/>
        <color rgb="FFF8696B"/>
        <color rgb="FFFFEB84"/>
        <color rgb="FF63BE7B"/>
      </colorScale>
    </cfRule>
  </conditionalFormatting>
  <conditionalFormatting sqref="P63">
    <cfRule type="colorScale" priority="1911">
      <colorScale>
        <cfvo type="min"/>
        <cfvo type="percentile" val="50"/>
        <cfvo type="max"/>
        <color rgb="FFF8696B"/>
        <color rgb="FFFFEB84"/>
        <color rgb="FF63BE7B"/>
      </colorScale>
    </cfRule>
  </conditionalFormatting>
  <conditionalFormatting sqref="P64">
    <cfRule type="colorScale" priority="1909">
      <colorScale>
        <cfvo type="min"/>
        <cfvo type="percentile" val="50"/>
        <cfvo type="max"/>
        <color rgb="FFF8696B"/>
        <color rgb="FFFFEB84"/>
        <color rgb="FF63BE7B"/>
      </colorScale>
    </cfRule>
  </conditionalFormatting>
  <conditionalFormatting sqref="P65">
    <cfRule type="colorScale" priority="1906">
      <colorScale>
        <cfvo type="min"/>
        <cfvo type="percentile" val="50"/>
        <cfvo type="max"/>
        <color rgb="FFF8696B"/>
        <color rgb="FFFFEB84"/>
        <color rgb="FF63BE7B"/>
      </colorScale>
    </cfRule>
  </conditionalFormatting>
  <conditionalFormatting sqref="P64">
    <cfRule type="colorScale" priority="1905">
      <colorScale>
        <cfvo type="min"/>
        <cfvo type="percentile" val="50"/>
        <cfvo type="max"/>
        <color rgb="FFF8696B"/>
        <color rgb="FFFFEB84"/>
        <color rgb="FF63BE7B"/>
      </colorScale>
    </cfRule>
  </conditionalFormatting>
  <conditionalFormatting sqref="P65">
    <cfRule type="colorScale" priority="1903">
      <colorScale>
        <cfvo type="min"/>
        <cfvo type="percentile" val="50"/>
        <cfvo type="max"/>
        <color rgb="FFF8696B"/>
        <color rgb="FFFFEB84"/>
        <color rgb="FF63BE7B"/>
      </colorScale>
    </cfRule>
  </conditionalFormatting>
  <conditionalFormatting sqref="P62">
    <cfRule type="colorScale" priority="1902">
      <colorScale>
        <cfvo type="min"/>
        <cfvo type="percentile" val="50"/>
        <cfvo type="max"/>
        <color rgb="FFF8696B"/>
        <color rgb="FFFFEB84"/>
        <color rgb="FF63BE7B"/>
      </colorScale>
    </cfRule>
  </conditionalFormatting>
  <conditionalFormatting sqref="P63">
    <cfRule type="colorScale" priority="1900">
      <colorScale>
        <cfvo type="min"/>
        <cfvo type="percentile" val="50"/>
        <cfvo type="max"/>
        <color rgb="FFF8696B"/>
        <color rgb="FFFFEB84"/>
        <color rgb="FF63BE7B"/>
      </colorScale>
    </cfRule>
  </conditionalFormatting>
  <conditionalFormatting sqref="P64">
    <cfRule type="colorScale" priority="1899">
      <colorScale>
        <cfvo type="min"/>
        <cfvo type="percentile" val="50"/>
        <cfvo type="max"/>
        <color rgb="FFF8696B"/>
        <color rgb="FFFFEB84"/>
        <color rgb="FF63BE7B"/>
      </colorScale>
    </cfRule>
  </conditionalFormatting>
  <conditionalFormatting sqref="P65">
    <cfRule type="colorScale" priority="1897">
      <colorScale>
        <cfvo type="min"/>
        <cfvo type="percentile" val="50"/>
        <cfvo type="max"/>
        <color rgb="FFF8696B"/>
        <color rgb="FFFFEB84"/>
        <color rgb="FF63BE7B"/>
      </colorScale>
    </cfRule>
  </conditionalFormatting>
  <conditionalFormatting sqref="P65">
    <cfRule type="colorScale" priority="1896">
      <colorScale>
        <cfvo type="min"/>
        <cfvo type="percentile" val="50"/>
        <cfvo type="max"/>
        <color rgb="FFF8696B"/>
        <color rgb="FFFFEB84"/>
        <color rgb="FF63BE7B"/>
      </colorScale>
    </cfRule>
  </conditionalFormatting>
  <conditionalFormatting sqref="P63">
    <cfRule type="colorScale" priority="1895">
      <colorScale>
        <cfvo type="min"/>
        <cfvo type="percentile" val="50"/>
        <cfvo type="max"/>
        <color rgb="FFF8696B"/>
        <color rgb="FFFFEB84"/>
        <color rgb="FF63BE7B"/>
      </colorScale>
    </cfRule>
  </conditionalFormatting>
  <conditionalFormatting sqref="P65">
    <cfRule type="colorScale" priority="1894">
      <colorScale>
        <cfvo type="min"/>
        <cfvo type="percentile" val="50"/>
        <cfvo type="max"/>
        <color rgb="FFF8696B"/>
        <color rgb="FFFFEB84"/>
        <color rgb="FF63BE7B"/>
      </colorScale>
    </cfRule>
  </conditionalFormatting>
  <conditionalFormatting sqref="P63">
    <cfRule type="colorScale" priority="1892">
      <colorScale>
        <cfvo type="min"/>
        <cfvo type="percentile" val="50"/>
        <cfvo type="max"/>
        <color rgb="FFF8696B"/>
        <color rgb="FFFFEB84"/>
        <color rgb="FF63BE7B"/>
      </colorScale>
    </cfRule>
  </conditionalFormatting>
  <conditionalFormatting sqref="P63">
    <cfRule type="colorScale" priority="1891">
      <colorScale>
        <cfvo type="min"/>
        <cfvo type="percentile" val="50"/>
        <cfvo type="max"/>
        <color rgb="FFF8696B"/>
        <color rgb="FFFFEB84"/>
        <color rgb="FF63BE7B"/>
      </colorScale>
    </cfRule>
  </conditionalFormatting>
  <conditionalFormatting sqref="P64">
    <cfRule type="colorScale" priority="1890">
      <colorScale>
        <cfvo type="min"/>
        <cfvo type="percentile" val="50"/>
        <cfvo type="max"/>
        <color rgb="FFF8696B"/>
        <color rgb="FFFFEB84"/>
        <color rgb="FF63BE7B"/>
      </colorScale>
    </cfRule>
  </conditionalFormatting>
  <conditionalFormatting sqref="P65">
    <cfRule type="colorScale" priority="1888">
      <colorScale>
        <cfvo type="min"/>
        <cfvo type="percentile" val="50"/>
        <cfvo type="max"/>
        <color rgb="FFF8696B"/>
        <color rgb="FFFFEB84"/>
        <color rgb="FF63BE7B"/>
      </colorScale>
    </cfRule>
  </conditionalFormatting>
  <conditionalFormatting sqref="P65">
    <cfRule type="colorScale" priority="1887">
      <colorScale>
        <cfvo type="min"/>
        <cfvo type="percentile" val="50"/>
        <cfvo type="max"/>
        <color rgb="FFF8696B"/>
        <color rgb="FFFFEB84"/>
        <color rgb="FF63BE7B"/>
      </colorScale>
    </cfRule>
  </conditionalFormatting>
  <conditionalFormatting sqref="P64">
    <cfRule type="colorScale" priority="1886">
      <colorScale>
        <cfvo type="min"/>
        <cfvo type="percentile" val="50"/>
        <cfvo type="max"/>
        <color rgb="FFF8696B"/>
        <color rgb="FFFFEB84"/>
        <color rgb="FF63BE7B"/>
      </colorScale>
    </cfRule>
  </conditionalFormatting>
  <conditionalFormatting sqref="P63">
    <cfRule type="colorScale" priority="1884">
      <colorScale>
        <cfvo type="min"/>
        <cfvo type="percentile" val="50"/>
        <cfvo type="max"/>
        <color rgb="FFF8696B"/>
        <color rgb="FFFFEB84"/>
        <color rgb="FF63BE7B"/>
      </colorScale>
    </cfRule>
  </conditionalFormatting>
  <conditionalFormatting sqref="P64">
    <cfRule type="colorScale" priority="1883">
      <colorScale>
        <cfvo type="min"/>
        <cfvo type="percentile" val="50"/>
        <cfvo type="max"/>
        <color rgb="FFF8696B"/>
        <color rgb="FFFFEB84"/>
        <color rgb="FF63BE7B"/>
      </colorScale>
    </cfRule>
  </conditionalFormatting>
  <conditionalFormatting sqref="P65">
    <cfRule type="colorScale" priority="1881">
      <colorScale>
        <cfvo type="min"/>
        <cfvo type="percentile" val="50"/>
        <cfvo type="max"/>
        <color rgb="FFF8696B"/>
        <color rgb="FFFFEB84"/>
        <color rgb="FF63BE7B"/>
      </colorScale>
    </cfRule>
  </conditionalFormatting>
  <conditionalFormatting sqref="P63">
    <cfRule type="colorScale" priority="1878">
      <colorScale>
        <cfvo type="min"/>
        <cfvo type="percentile" val="50"/>
        <cfvo type="max"/>
        <color rgb="FFF8696B"/>
        <color rgb="FFFFEB84"/>
        <color rgb="FF63BE7B"/>
      </colorScale>
    </cfRule>
  </conditionalFormatting>
  <conditionalFormatting sqref="P64">
    <cfRule type="colorScale" priority="1877">
      <colorScale>
        <cfvo type="min"/>
        <cfvo type="percentile" val="50"/>
        <cfvo type="max"/>
        <color rgb="FFF8696B"/>
        <color rgb="FFFFEB84"/>
        <color rgb="FF63BE7B"/>
      </colorScale>
    </cfRule>
  </conditionalFormatting>
  <conditionalFormatting sqref="P65">
    <cfRule type="colorScale" priority="1875">
      <colorScale>
        <cfvo type="min"/>
        <cfvo type="percentile" val="50"/>
        <cfvo type="max"/>
        <color rgb="FFF8696B"/>
        <color rgb="FFFFEB84"/>
        <color rgb="FF63BE7B"/>
      </colorScale>
    </cfRule>
  </conditionalFormatting>
  <conditionalFormatting sqref="P65">
    <cfRule type="colorScale" priority="1874">
      <colorScale>
        <cfvo type="min"/>
        <cfvo type="percentile" val="50"/>
        <cfvo type="max"/>
        <color rgb="FFF8696B"/>
        <color rgb="FFFFEB84"/>
        <color rgb="FF63BE7B"/>
      </colorScale>
    </cfRule>
  </conditionalFormatting>
  <conditionalFormatting sqref="P66">
    <cfRule type="colorScale" priority="1872">
      <colorScale>
        <cfvo type="min"/>
        <cfvo type="percentile" val="50"/>
        <cfvo type="max"/>
        <color rgb="FFF8696B"/>
        <color rgb="FFFFEB84"/>
        <color rgb="FF63BE7B"/>
      </colorScale>
    </cfRule>
  </conditionalFormatting>
  <conditionalFormatting sqref="P67">
    <cfRule type="colorScale" priority="1873">
      <colorScale>
        <cfvo type="min"/>
        <cfvo type="percentile" val="50"/>
        <cfvo type="max"/>
        <color rgb="FFF8696B"/>
        <color rgb="FFFFEB84"/>
        <color rgb="FF63BE7B"/>
      </colorScale>
    </cfRule>
  </conditionalFormatting>
  <conditionalFormatting sqref="P68">
    <cfRule type="colorScale" priority="1869">
      <colorScale>
        <cfvo type="min"/>
        <cfvo type="percentile" val="50"/>
        <cfvo type="max"/>
        <color rgb="FFF8696B"/>
        <color rgb="FFFFEB84"/>
        <color rgb="FF63BE7B"/>
      </colorScale>
    </cfRule>
  </conditionalFormatting>
  <conditionalFormatting sqref="P69">
    <cfRule type="colorScale" priority="1867">
      <colorScale>
        <cfvo type="min"/>
        <cfvo type="percentile" val="50"/>
        <cfvo type="max"/>
        <color rgb="FFF8696B"/>
        <color rgb="FFFFEB84"/>
        <color rgb="FF63BE7B"/>
      </colorScale>
    </cfRule>
  </conditionalFormatting>
  <conditionalFormatting sqref="P69">
    <cfRule type="colorScale" priority="1866">
      <colorScale>
        <cfvo type="min"/>
        <cfvo type="percentile" val="50"/>
        <cfvo type="max"/>
        <color rgb="FFF8696B"/>
        <color rgb="FFFFEB84"/>
        <color rgb="FF63BE7B"/>
      </colorScale>
    </cfRule>
  </conditionalFormatting>
  <conditionalFormatting sqref="P67">
    <cfRule type="colorScale" priority="1865">
      <colorScale>
        <cfvo type="min"/>
        <cfvo type="percentile" val="50"/>
        <cfvo type="max"/>
        <color rgb="FFF8696B"/>
        <color rgb="FFFFEB84"/>
        <color rgb="FF63BE7B"/>
      </colorScale>
    </cfRule>
  </conditionalFormatting>
  <conditionalFormatting sqref="P69">
    <cfRule type="colorScale" priority="1864">
      <colorScale>
        <cfvo type="min"/>
        <cfvo type="percentile" val="50"/>
        <cfvo type="max"/>
        <color rgb="FFF8696B"/>
        <color rgb="FFFFEB84"/>
        <color rgb="FF63BE7B"/>
      </colorScale>
    </cfRule>
  </conditionalFormatting>
  <conditionalFormatting sqref="P67">
    <cfRule type="colorScale" priority="1862">
      <colorScale>
        <cfvo type="min"/>
        <cfvo type="percentile" val="50"/>
        <cfvo type="max"/>
        <color rgb="FFF8696B"/>
        <color rgb="FFFFEB84"/>
        <color rgb="FF63BE7B"/>
      </colorScale>
    </cfRule>
  </conditionalFormatting>
  <conditionalFormatting sqref="P67">
    <cfRule type="colorScale" priority="1861">
      <colorScale>
        <cfvo type="min"/>
        <cfvo type="percentile" val="50"/>
        <cfvo type="max"/>
        <color rgb="FFF8696B"/>
        <color rgb="FFFFEB84"/>
        <color rgb="FF63BE7B"/>
      </colorScale>
    </cfRule>
  </conditionalFormatting>
  <conditionalFormatting sqref="P68">
    <cfRule type="colorScale" priority="1860">
      <colorScale>
        <cfvo type="min"/>
        <cfvo type="percentile" val="50"/>
        <cfvo type="max"/>
        <color rgb="FFF8696B"/>
        <color rgb="FFFFEB84"/>
        <color rgb="FF63BE7B"/>
      </colorScale>
    </cfRule>
  </conditionalFormatting>
  <conditionalFormatting sqref="P69">
    <cfRule type="colorScale" priority="1858">
      <colorScale>
        <cfvo type="min"/>
        <cfvo type="percentile" val="50"/>
        <cfvo type="max"/>
        <color rgb="FFF8696B"/>
        <color rgb="FFFFEB84"/>
        <color rgb="FF63BE7B"/>
      </colorScale>
    </cfRule>
  </conditionalFormatting>
  <conditionalFormatting sqref="P69">
    <cfRule type="colorScale" priority="1857">
      <colorScale>
        <cfvo type="min"/>
        <cfvo type="percentile" val="50"/>
        <cfvo type="max"/>
        <color rgb="FFF8696B"/>
        <color rgb="FFFFEB84"/>
        <color rgb="FF63BE7B"/>
      </colorScale>
    </cfRule>
  </conditionalFormatting>
  <conditionalFormatting sqref="P68">
    <cfRule type="colorScale" priority="1856">
      <colorScale>
        <cfvo type="min"/>
        <cfvo type="percentile" val="50"/>
        <cfvo type="max"/>
        <color rgb="FFF8696B"/>
        <color rgb="FFFFEB84"/>
        <color rgb="FF63BE7B"/>
      </colorScale>
    </cfRule>
  </conditionalFormatting>
  <conditionalFormatting sqref="P67">
    <cfRule type="colorScale" priority="1854">
      <colorScale>
        <cfvo type="min"/>
        <cfvo type="percentile" val="50"/>
        <cfvo type="max"/>
        <color rgb="FFF8696B"/>
        <color rgb="FFFFEB84"/>
        <color rgb="FF63BE7B"/>
      </colorScale>
    </cfRule>
  </conditionalFormatting>
  <conditionalFormatting sqref="P68">
    <cfRule type="colorScale" priority="1853">
      <colorScale>
        <cfvo type="min"/>
        <cfvo type="percentile" val="50"/>
        <cfvo type="max"/>
        <color rgb="FFF8696B"/>
        <color rgb="FFFFEB84"/>
        <color rgb="FF63BE7B"/>
      </colorScale>
    </cfRule>
  </conditionalFormatting>
  <conditionalFormatting sqref="P69">
    <cfRule type="colorScale" priority="1851">
      <colorScale>
        <cfvo type="min"/>
        <cfvo type="percentile" val="50"/>
        <cfvo type="max"/>
        <color rgb="FFF8696B"/>
        <color rgb="FFFFEB84"/>
        <color rgb="FF63BE7B"/>
      </colorScale>
    </cfRule>
  </conditionalFormatting>
  <conditionalFormatting sqref="P67">
    <cfRule type="colorScale" priority="1848">
      <colorScale>
        <cfvo type="min"/>
        <cfvo type="percentile" val="50"/>
        <cfvo type="max"/>
        <color rgb="FFF8696B"/>
        <color rgb="FFFFEB84"/>
        <color rgb="FF63BE7B"/>
      </colorScale>
    </cfRule>
  </conditionalFormatting>
  <conditionalFormatting sqref="P68">
    <cfRule type="colorScale" priority="1847">
      <colorScale>
        <cfvo type="min"/>
        <cfvo type="percentile" val="50"/>
        <cfvo type="max"/>
        <color rgb="FFF8696B"/>
        <color rgb="FFFFEB84"/>
        <color rgb="FF63BE7B"/>
      </colorScale>
    </cfRule>
  </conditionalFormatting>
  <conditionalFormatting sqref="P69">
    <cfRule type="colorScale" priority="1845">
      <colorScale>
        <cfvo type="min"/>
        <cfvo type="percentile" val="50"/>
        <cfvo type="max"/>
        <color rgb="FFF8696B"/>
        <color rgb="FFFFEB84"/>
        <color rgb="FF63BE7B"/>
      </colorScale>
    </cfRule>
  </conditionalFormatting>
  <conditionalFormatting sqref="P69">
    <cfRule type="colorScale" priority="1844">
      <colorScale>
        <cfvo type="min"/>
        <cfvo type="percentile" val="50"/>
        <cfvo type="max"/>
        <color rgb="FFF8696B"/>
        <color rgb="FFFFEB84"/>
        <color rgb="FF63BE7B"/>
      </colorScale>
    </cfRule>
  </conditionalFormatting>
  <conditionalFormatting sqref="P66">
    <cfRule type="colorScale" priority="1843">
      <colorScale>
        <cfvo type="min"/>
        <cfvo type="percentile" val="50"/>
        <cfvo type="max"/>
        <color rgb="FFF8696B"/>
        <color rgb="FFFFEB84"/>
        <color rgb="FF63BE7B"/>
      </colorScale>
    </cfRule>
  </conditionalFormatting>
  <conditionalFormatting sqref="P66">
    <cfRule type="colorScale" priority="1840">
      <colorScale>
        <cfvo type="min"/>
        <cfvo type="percentile" val="50"/>
        <cfvo type="max"/>
        <color rgb="FFF8696B"/>
        <color rgb="FFFFEB84"/>
        <color rgb="FF63BE7B"/>
      </colorScale>
    </cfRule>
  </conditionalFormatting>
  <conditionalFormatting sqref="P66">
    <cfRule type="colorScale" priority="1839">
      <colorScale>
        <cfvo type="min"/>
        <cfvo type="percentile" val="50"/>
        <cfvo type="max"/>
        <color rgb="FFF8696B"/>
        <color rgb="FFFFEB84"/>
        <color rgb="FF63BE7B"/>
      </colorScale>
    </cfRule>
  </conditionalFormatting>
  <conditionalFormatting sqref="P66">
    <cfRule type="colorScale" priority="1838">
      <colorScale>
        <cfvo type="min"/>
        <cfvo type="percentile" val="50"/>
        <cfvo type="max"/>
        <color rgb="FFF8696B"/>
        <color rgb="FFFFEB84"/>
        <color rgb="FF63BE7B"/>
      </colorScale>
    </cfRule>
  </conditionalFormatting>
  <conditionalFormatting sqref="P67">
    <cfRule type="colorScale" priority="1837">
      <colorScale>
        <cfvo type="min"/>
        <cfvo type="percentile" val="50"/>
        <cfvo type="max"/>
        <color rgb="FFF8696B"/>
        <color rgb="FFFFEB84"/>
        <color rgb="FF63BE7B"/>
      </colorScale>
    </cfRule>
  </conditionalFormatting>
  <conditionalFormatting sqref="P68">
    <cfRule type="colorScale" priority="1836">
      <colorScale>
        <cfvo type="min"/>
        <cfvo type="percentile" val="50"/>
        <cfvo type="max"/>
        <color rgb="FFF8696B"/>
        <color rgb="FFFFEB84"/>
        <color rgb="FF63BE7B"/>
      </colorScale>
    </cfRule>
  </conditionalFormatting>
  <conditionalFormatting sqref="P69">
    <cfRule type="colorScale" priority="1832">
      <colorScale>
        <cfvo type="min"/>
        <cfvo type="percentile" val="50"/>
        <cfvo type="max"/>
        <color rgb="FFF8696B"/>
        <color rgb="FFFFEB84"/>
        <color rgb="FF63BE7B"/>
      </colorScale>
    </cfRule>
  </conditionalFormatting>
  <conditionalFormatting sqref="P66">
    <cfRule type="colorScale" priority="1831">
      <colorScale>
        <cfvo type="min"/>
        <cfvo type="percentile" val="50"/>
        <cfvo type="max"/>
        <color rgb="FFF8696B"/>
        <color rgb="FFFFEB84"/>
        <color rgb="FF63BE7B"/>
      </colorScale>
    </cfRule>
  </conditionalFormatting>
  <conditionalFormatting sqref="P66">
    <cfRule type="colorScale" priority="1830">
      <colorScale>
        <cfvo type="min"/>
        <cfvo type="percentile" val="50"/>
        <cfvo type="max"/>
        <color rgb="FFF8696B"/>
        <color rgb="FFFFEB84"/>
        <color rgb="FF63BE7B"/>
      </colorScale>
    </cfRule>
  </conditionalFormatting>
  <conditionalFormatting sqref="P66">
    <cfRule type="colorScale" priority="1829">
      <colorScale>
        <cfvo type="min"/>
        <cfvo type="percentile" val="50"/>
        <cfvo type="max"/>
        <color rgb="FFF8696B"/>
        <color rgb="FFFFEB84"/>
        <color rgb="FF63BE7B"/>
      </colorScale>
    </cfRule>
  </conditionalFormatting>
  <conditionalFormatting sqref="P68">
    <cfRule type="colorScale" priority="1828">
      <colorScale>
        <cfvo type="min"/>
        <cfvo type="percentile" val="50"/>
        <cfvo type="max"/>
        <color rgb="FFF8696B"/>
        <color rgb="FFFFEB84"/>
        <color rgb="FF63BE7B"/>
      </colorScale>
    </cfRule>
  </conditionalFormatting>
  <conditionalFormatting sqref="P67">
    <cfRule type="colorScale" priority="1827">
      <colorScale>
        <cfvo type="min"/>
        <cfvo type="percentile" val="50"/>
        <cfvo type="max"/>
        <color rgb="FFF8696B"/>
        <color rgb="FFFFEB84"/>
        <color rgb="FF63BE7B"/>
      </colorScale>
    </cfRule>
  </conditionalFormatting>
  <conditionalFormatting sqref="P68">
    <cfRule type="colorScale" priority="1826">
      <colorScale>
        <cfvo type="min"/>
        <cfvo type="percentile" val="50"/>
        <cfvo type="max"/>
        <color rgb="FFF8696B"/>
        <color rgb="FFFFEB84"/>
        <color rgb="FF63BE7B"/>
      </colorScale>
    </cfRule>
  </conditionalFormatting>
  <conditionalFormatting sqref="P68">
    <cfRule type="colorScale" priority="1825">
      <colorScale>
        <cfvo type="min"/>
        <cfvo type="percentile" val="50"/>
        <cfvo type="max"/>
        <color rgb="FFF8696B"/>
        <color rgb="FFFFEB84"/>
        <color rgb="FF63BE7B"/>
      </colorScale>
    </cfRule>
  </conditionalFormatting>
  <conditionalFormatting sqref="P69">
    <cfRule type="colorScale" priority="1823">
      <colorScale>
        <cfvo type="min"/>
        <cfvo type="percentile" val="50"/>
        <cfvo type="max"/>
        <color rgb="FFF8696B"/>
        <color rgb="FFFFEB84"/>
        <color rgb="FF63BE7B"/>
      </colorScale>
    </cfRule>
  </conditionalFormatting>
  <conditionalFormatting sqref="P67">
    <cfRule type="colorScale" priority="1822">
      <colorScale>
        <cfvo type="min"/>
        <cfvo type="percentile" val="50"/>
        <cfvo type="max"/>
        <color rgb="FFF8696B"/>
        <color rgb="FFFFEB84"/>
        <color rgb="FF63BE7B"/>
      </colorScale>
    </cfRule>
  </conditionalFormatting>
  <conditionalFormatting sqref="P69">
    <cfRule type="colorScale" priority="1821">
      <colorScale>
        <cfvo type="min"/>
        <cfvo type="percentile" val="50"/>
        <cfvo type="max"/>
        <color rgb="FFF8696B"/>
        <color rgb="FFFFEB84"/>
        <color rgb="FF63BE7B"/>
      </colorScale>
    </cfRule>
  </conditionalFormatting>
  <conditionalFormatting sqref="P68">
    <cfRule type="colorScale" priority="1820">
      <colorScale>
        <cfvo type="min"/>
        <cfvo type="percentile" val="50"/>
        <cfvo type="max"/>
        <color rgb="FFF8696B"/>
        <color rgb="FFFFEB84"/>
        <color rgb="FF63BE7B"/>
      </colorScale>
    </cfRule>
  </conditionalFormatting>
  <conditionalFormatting sqref="P69">
    <cfRule type="colorScale" priority="1818">
      <colorScale>
        <cfvo type="min"/>
        <cfvo type="percentile" val="50"/>
        <cfvo type="max"/>
        <color rgb="FFF8696B"/>
        <color rgb="FFFFEB84"/>
        <color rgb="FF63BE7B"/>
      </colorScale>
    </cfRule>
  </conditionalFormatting>
  <conditionalFormatting sqref="P68">
    <cfRule type="colorScale" priority="1817">
      <colorScale>
        <cfvo type="min"/>
        <cfvo type="percentile" val="50"/>
        <cfvo type="max"/>
        <color rgb="FFF8696B"/>
        <color rgb="FFFFEB84"/>
        <color rgb="FF63BE7B"/>
      </colorScale>
    </cfRule>
  </conditionalFormatting>
  <conditionalFormatting sqref="P66">
    <cfRule type="colorScale" priority="1816">
      <colorScale>
        <cfvo type="min"/>
        <cfvo type="percentile" val="50"/>
        <cfvo type="max"/>
        <color rgb="FFF8696B"/>
        <color rgb="FFFFEB84"/>
        <color rgb="FF63BE7B"/>
      </colorScale>
    </cfRule>
  </conditionalFormatting>
  <conditionalFormatting sqref="P67">
    <cfRule type="colorScale" priority="1815">
      <colorScale>
        <cfvo type="min"/>
        <cfvo type="percentile" val="50"/>
        <cfvo type="max"/>
        <color rgb="FFF8696B"/>
        <color rgb="FFFFEB84"/>
        <color rgb="FF63BE7B"/>
      </colorScale>
    </cfRule>
  </conditionalFormatting>
  <conditionalFormatting sqref="P68">
    <cfRule type="colorScale" priority="1814">
      <colorScale>
        <cfvo type="min"/>
        <cfvo type="percentile" val="50"/>
        <cfvo type="max"/>
        <color rgb="FFF8696B"/>
        <color rgb="FFFFEB84"/>
        <color rgb="FF63BE7B"/>
      </colorScale>
    </cfRule>
  </conditionalFormatting>
  <conditionalFormatting sqref="P68">
    <cfRule type="colorScale" priority="1813">
      <colorScale>
        <cfvo type="min"/>
        <cfvo type="percentile" val="50"/>
        <cfvo type="max"/>
        <color rgb="FFF8696B"/>
        <color rgb="FFFFEB84"/>
        <color rgb="FF63BE7B"/>
      </colorScale>
    </cfRule>
  </conditionalFormatting>
  <conditionalFormatting sqref="P68">
    <cfRule type="colorScale" priority="1812">
      <colorScale>
        <cfvo type="min"/>
        <cfvo type="percentile" val="50"/>
        <cfvo type="max"/>
        <color rgb="FFF8696B"/>
        <color rgb="FFFFEB84"/>
        <color rgb="FF63BE7B"/>
      </colorScale>
    </cfRule>
  </conditionalFormatting>
  <conditionalFormatting sqref="P69">
    <cfRule type="colorScale" priority="1810">
      <colorScale>
        <cfvo type="min"/>
        <cfvo type="percentile" val="50"/>
        <cfvo type="max"/>
        <color rgb="FFF8696B"/>
        <color rgb="FFFFEB84"/>
        <color rgb="FF63BE7B"/>
      </colorScale>
    </cfRule>
  </conditionalFormatting>
  <conditionalFormatting sqref="P67">
    <cfRule type="colorScale" priority="1809">
      <colorScale>
        <cfvo type="min"/>
        <cfvo type="percentile" val="50"/>
        <cfvo type="max"/>
        <color rgb="FFF8696B"/>
        <color rgb="FFFFEB84"/>
        <color rgb="FF63BE7B"/>
      </colorScale>
    </cfRule>
  </conditionalFormatting>
  <conditionalFormatting sqref="P66">
    <cfRule type="colorScale" priority="1808">
      <colorScale>
        <cfvo type="min"/>
        <cfvo type="percentile" val="50"/>
        <cfvo type="max"/>
        <color rgb="FFF8696B"/>
        <color rgb="FFFFEB84"/>
        <color rgb="FF63BE7B"/>
      </colorScale>
    </cfRule>
  </conditionalFormatting>
  <conditionalFormatting sqref="P67">
    <cfRule type="colorScale" priority="1807">
      <colorScale>
        <cfvo type="min"/>
        <cfvo type="percentile" val="50"/>
        <cfvo type="max"/>
        <color rgb="FFF8696B"/>
        <color rgb="FFFFEB84"/>
        <color rgb="FF63BE7B"/>
      </colorScale>
    </cfRule>
  </conditionalFormatting>
  <conditionalFormatting sqref="P68">
    <cfRule type="colorScale" priority="1805">
      <colorScale>
        <cfvo type="min"/>
        <cfvo type="percentile" val="50"/>
        <cfvo type="max"/>
        <color rgb="FFF8696B"/>
        <color rgb="FFFFEB84"/>
        <color rgb="FF63BE7B"/>
      </colorScale>
    </cfRule>
  </conditionalFormatting>
  <conditionalFormatting sqref="P69">
    <cfRule type="colorScale" priority="1802">
      <colorScale>
        <cfvo type="min"/>
        <cfvo type="percentile" val="50"/>
        <cfvo type="max"/>
        <color rgb="FFF8696B"/>
        <color rgb="FFFFEB84"/>
        <color rgb="FF63BE7B"/>
      </colorScale>
    </cfRule>
  </conditionalFormatting>
  <conditionalFormatting sqref="P68">
    <cfRule type="colorScale" priority="1801">
      <colorScale>
        <cfvo type="min"/>
        <cfvo type="percentile" val="50"/>
        <cfvo type="max"/>
        <color rgb="FFF8696B"/>
        <color rgb="FFFFEB84"/>
        <color rgb="FF63BE7B"/>
      </colorScale>
    </cfRule>
  </conditionalFormatting>
  <conditionalFormatting sqref="P69">
    <cfRule type="colorScale" priority="1799">
      <colorScale>
        <cfvo type="min"/>
        <cfvo type="percentile" val="50"/>
        <cfvo type="max"/>
        <color rgb="FFF8696B"/>
        <color rgb="FFFFEB84"/>
        <color rgb="FF63BE7B"/>
      </colorScale>
    </cfRule>
  </conditionalFormatting>
  <conditionalFormatting sqref="P66">
    <cfRule type="colorScale" priority="1798">
      <colorScale>
        <cfvo type="min"/>
        <cfvo type="percentile" val="50"/>
        <cfvo type="max"/>
        <color rgb="FFF8696B"/>
        <color rgb="FFFFEB84"/>
        <color rgb="FF63BE7B"/>
      </colorScale>
    </cfRule>
  </conditionalFormatting>
  <conditionalFormatting sqref="P67">
    <cfRule type="colorScale" priority="1796">
      <colorScale>
        <cfvo type="min"/>
        <cfvo type="percentile" val="50"/>
        <cfvo type="max"/>
        <color rgb="FFF8696B"/>
        <color rgb="FFFFEB84"/>
        <color rgb="FF63BE7B"/>
      </colorScale>
    </cfRule>
  </conditionalFormatting>
  <conditionalFormatting sqref="P68">
    <cfRule type="colorScale" priority="1795">
      <colorScale>
        <cfvo type="min"/>
        <cfvo type="percentile" val="50"/>
        <cfvo type="max"/>
        <color rgb="FFF8696B"/>
        <color rgb="FFFFEB84"/>
        <color rgb="FF63BE7B"/>
      </colorScale>
    </cfRule>
  </conditionalFormatting>
  <conditionalFormatting sqref="P69">
    <cfRule type="colorScale" priority="1793">
      <colorScale>
        <cfvo type="min"/>
        <cfvo type="percentile" val="50"/>
        <cfvo type="max"/>
        <color rgb="FFF8696B"/>
        <color rgb="FFFFEB84"/>
        <color rgb="FF63BE7B"/>
      </colorScale>
    </cfRule>
  </conditionalFormatting>
  <conditionalFormatting sqref="P69">
    <cfRule type="colorScale" priority="1792">
      <colorScale>
        <cfvo type="min"/>
        <cfvo type="percentile" val="50"/>
        <cfvo type="max"/>
        <color rgb="FFF8696B"/>
        <color rgb="FFFFEB84"/>
        <color rgb="FF63BE7B"/>
      </colorScale>
    </cfRule>
  </conditionalFormatting>
  <conditionalFormatting sqref="P67">
    <cfRule type="colorScale" priority="1791">
      <colorScale>
        <cfvo type="min"/>
        <cfvo type="percentile" val="50"/>
        <cfvo type="max"/>
        <color rgb="FFF8696B"/>
        <color rgb="FFFFEB84"/>
        <color rgb="FF63BE7B"/>
      </colorScale>
    </cfRule>
  </conditionalFormatting>
  <conditionalFormatting sqref="P69">
    <cfRule type="colorScale" priority="1790">
      <colorScale>
        <cfvo type="min"/>
        <cfvo type="percentile" val="50"/>
        <cfvo type="max"/>
        <color rgb="FFF8696B"/>
        <color rgb="FFFFEB84"/>
        <color rgb="FF63BE7B"/>
      </colorScale>
    </cfRule>
  </conditionalFormatting>
  <conditionalFormatting sqref="P67">
    <cfRule type="colorScale" priority="1788">
      <colorScale>
        <cfvo type="min"/>
        <cfvo type="percentile" val="50"/>
        <cfvo type="max"/>
        <color rgb="FFF8696B"/>
        <color rgb="FFFFEB84"/>
        <color rgb="FF63BE7B"/>
      </colorScale>
    </cfRule>
  </conditionalFormatting>
  <conditionalFormatting sqref="P67">
    <cfRule type="colorScale" priority="1787">
      <colorScale>
        <cfvo type="min"/>
        <cfvo type="percentile" val="50"/>
        <cfvo type="max"/>
        <color rgb="FFF8696B"/>
        <color rgb="FFFFEB84"/>
        <color rgb="FF63BE7B"/>
      </colorScale>
    </cfRule>
  </conditionalFormatting>
  <conditionalFormatting sqref="P68">
    <cfRule type="colorScale" priority="1786">
      <colorScale>
        <cfvo type="min"/>
        <cfvo type="percentile" val="50"/>
        <cfvo type="max"/>
        <color rgb="FFF8696B"/>
        <color rgb="FFFFEB84"/>
        <color rgb="FF63BE7B"/>
      </colorScale>
    </cfRule>
  </conditionalFormatting>
  <conditionalFormatting sqref="P69">
    <cfRule type="colorScale" priority="1784">
      <colorScale>
        <cfvo type="min"/>
        <cfvo type="percentile" val="50"/>
        <cfvo type="max"/>
        <color rgb="FFF8696B"/>
        <color rgb="FFFFEB84"/>
        <color rgb="FF63BE7B"/>
      </colorScale>
    </cfRule>
  </conditionalFormatting>
  <conditionalFormatting sqref="P69">
    <cfRule type="colorScale" priority="1783">
      <colorScale>
        <cfvo type="min"/>
        <cfvo type="percentile" val="50"/>
        <cfvo type="max"/>
        <color rgb="FFF8696B"/>
        <color rgb="FFFFEB84"/>
        <color rgb="FF63BE7B"/>
      </colorScale>
    </cfRule>
  </conditionalFormatting>
  <conditionalFormatting sqref="P68">
    <cfRule type="colorScale" priority="1782">
      <colorScale>
        <cfvo type="min"/>
        <cfvo type="percentile" val="50"/>
        <cfvo type="max"/>
        <color rgb="FFF8696B"/>
        <color rgb="FFFFEB84"/>
        <color rgb="FF63BE7B"/>
      </colorScale>
    </cfRule>
  </conditionalFormatting>
  <conditionalFormatting sqref="P67">
    <cfRule type="colorScale" priority="1780">
      <colorScale>
        <cfvo type="min"/>
        <cfvo type="percentile" val="50"/>
        <cfvo type="max"/>
        <color rgb="FFF8696B"/>
        <color rgb="FFFFEB84"/>
        <color rgb="FF63BE7B"/>
      </colorScale>
    </cfRule>
  </conditionalFormatting>
  <conditionalFormatting sqref="P68">
    <cfRule type="colorScale" priority="1779">
      <colorScale>
        <cfvo type="min"/>
        <cfvo type="percentile" val="50"/>
        <cfvo type="max"/>
        <color rgb="FFF8696B"/>
        <color rgb="FFFFEB84"/>
        <color rgb="FF63BE7B"/>
      </colorScale>
    </cfRule>
  </conditionalFormatting>
  <conditionalFormatting sqref="P69">
    <cfRule type="colorScale" priority="1777">
      <colorScale>
        <cfvo type="min"/>
        <cfvo type="percentile" val="50"/>
        <cfvo type="max"/>
        <color rgb="FFF8696B"/>
        <color rgb="FFFFEB84"/>
        <color rgb="FF63BE7B"/>
      </colorScale>
    </cfRule>
  </conditionalFormatting>
  <conditionalFormatting sqref="P67">
    <cfRule type="colorScale" priority="1774">
      <colorScale>
        <cfvo type="min"/>
        <cfvo type="percentile" val="50"/>
        <cfvo type="max"/>
        <color rgb="FFF8696B"/>
        <color rgb="FFFFEB84"/>
        <color rgb="FF63BE7B"/>
      </colorScale>
    </cfRule>
  </conditionalFormatting>
  <conditionalFormatting sqref="P68">
    <cfRule type="colorScale" priority="1773">
      <colorScale>
        <cfvo type="min"/>
        <cfvo type="percentile" val="50"/>
        <cfvo type="max"/>
        <color rgb="FFF8696B"/>
        <color rgb="FFFFEB84"/>
        <color rgb="FF63BE7B"/>
      </colorScale>
    </cfRule>
  </conditionalFormatting>
  <conditionalFormatting sqref="P69">
    <cfRule type="colorScale" priority="1771">
      <colorScale>
        <cfvo type="min"/>
        <cfvo type="percentile" val="50"/>
        <cfvo type="max"/>
        <color rgb="FFF8696B"/>
        <color rgb="FFFFEB84"/>
        <color rgb="FF63BE7B"/>
      </colorScale>
    </cfRule>
  </conditionalFormatting>
  <conditionalFormatting sqref="P69">
    <cfRule type="colorScale" priority="1770">
      <colorScale>
        <cfvo type="min"/>
        <cfvo type="percentile" val="50"/>
        <cfvo type="max"/>
        <color rgb="FFF8696B"/>
        <color rgb="FFFFEB84"/>
        <color rgb="FF63BE7B"/>
      </colorScale>
    </cfRule>
  </conditionalFormatting>
  <conditionalFormatting sqref="P70">
    <cfRule type="colorScale" priority="1768">
      <colorScale>
        <cfvo type="min"/>
        <cfvo type="percentile" val="50"/>
        <cfvo type="max"/>
        <color rgb="FFF8696B"/>
        <color rgb="FFFFEB84"/>
        <color rgb="FF63BE7B"/>
      </colorScale>
    </cfRule>
  </conditionalFormatting>
  <conditionalFormatting sqref="P71">
    <cfRule type="colorScale" priority="1769">
      <colorScale>
        <cfvo type="min"/>
        <cfvo type="percentile" val="50"/>
        <cfvo type="max"/>
        <color rgb="FFF8696B"/>
        <color rgb="FFFFEB84"/>
        <color rgb="FF63BE7B"/>
      </colorScale>
    </cfRule>
  </conditionalFormatting>
  <conditionalFormatting sqref="P72">
    <cfRule type="colorScale" priority="1765">
      <colorScale>
        <cfvo type="min"/>
        <cfvo type="percentile" val="50"/>
        <cfvo type="max"/>
        <color rgb="FFF8696B"/>
        <color rgb="FFFFEB84"/>
        <color rgb="FF63BE7B"/>
      </colorScale>
    </cfRule>
  </conditionalFormatting>
  <conditionalFormatting sqref="P73">
    <cfRule type="colorScale" priority="1763">
      <colorScale>
        <cfvo type="min"/>
        <cfvo type="percentile" val="50"/>
        <cfvo type="max"/>
        <color rgb="FFF8696B"/>
        <color rgb="FFFFEB84"/>
        <color rgb="FF63BE7B"/>
      </colorScale>
    </cfRule>
  </conditionalFormatting>
  <conditionalFormatting sqref="P73">
    <cfRule type="colorScale" priority="1762">
      <colorScale>
        <cfvo type="min"/>
        <cfvo type="percentile" val="50"/>
        <cfvo type="max"/>
        <color rgb="FFF8696B"/>
        <color rgb="FFFFEB84"/>
        <color rgb="FF63BE7B"/>
      </colorScale>
    </cfRule>
  </conditionalFormatting>
  <conditionalFormatting sqref="P71">
    <cfRule type="colorScale" priority="1761">
      <colorScale>
        <cfvo type="min"/>
        <cfvo type="percentile" val="50"/>
        <cfvo type="max"/>
        <color rgb="FFF8696B"/>
        <color rgb="FFFFEB84"/>
        <color rgb="FF63BE7B"/>
      </colorScale>
    </cfRule>
  </conditionalFormatting>
  <conditionalFormatting sqref="P73">
    <cfRule type="colorScale" priority="1760">
      <colorScale>
        <cfvo type="min"/>
        <cfvo type="percentile" val="50"/>
        <cfvo type="max"/>
        <color rgb="FFF8696B"/>
        <color rgb="FFFFEB84"/>
        <color rgb="FF63BE7B"/>
      </colorScale>
    </cfRule>
  </conditionalFormatting>
  <conditionalFormatting sqref="P71">
    <cfRule type="colorScale" priority="1758">
      <colorScale>
        <cfvo type="min"/>
        <cfvo type="percentile" val="50"/>
        <cfvo type="max"/>
        <color rgb="FFF8696B"/>
        <color rgb="FFFFEB84"/>
        <color rgb="FF63BE7B"/>
      </colorScale>
    </cfRule>
  </conditionalFormatting>
  <conditionalFormatting sqref="P71">
    <cfRule type="colorScale" priority="1757">
      <colorScale>
        <cfvo type="min"/>
        <cfvo type="percentile" val="50"/>
        <cfvo type="max"/>
        <color rgb="FFF8696B"/>
        <color rgb="FFFFEB84"/>
        <color rgb="FF63BE7B"/>
      </colorScale>
    </cfRule>
  </conditionalFormatting>
  <conditionalFormatting sqref="P72">
    <cfRule type="colorScale" priority="1756">
      <colorScale>
        <cfvo type="min"/>
        <cfvo type="percentile" val="50"/>
        <cfvo type="max"/>
        <color rgb="FFF8696B"/>
        <color rgb="FFFFEB84"/>
        <color rgb="FF63BE7B"/>
      </colorScale>
    </cfRule>
  </conditionalFormatting>
  <conditionalFormatting sqref="P73">
    <cfRule type="colorScale" priority="1754">
      <colorScale>
        <cfvo type="min"/>
        <cfvo type="percentile" val="50"/>
        <cfvo type="max"/>
        <color rgb="FFF8696B"/>
        <color rgb="FFFFEB84"/>
        <color rgb="FF63BE7B"/>
      </colorScale>
    </cfRule>
  </conditionalFormatting>
  <conditionalFormatting sqref="P73">
    <cfRule type="colorScale" priority="1753">
      <colorScale>
        <cfvo type="min"/>
        <cfvo type="percentile" val="50"/>
        <cfvo type="max"/>
        <color rgb="FFF8696B"/>
        <color rgb="FFFFEB84"/>
        <color rgb="FF63BE7B"/>
      </colorScale>
    </cfRule>
  </conditionalFormatting>
  <conditionalFormatting sqref="P72">
    <cfRule type="colorScale" priority="1752">
      <colorScale>
        <cfvo type="min"/>
        <cfvo type="percentile" val="50"/>
        <cfvo type="max"/>
        <color rgb="FFF8696B"/>
        <color rgb="FFFFEB84"/>
        <color rgb="FF63BE7B"/>
      </colorScale>
    </cfRule>
  </conditionalFormatting>
  <conditionalFormatting sqref="P71">
    <cfRule type="colorScale" priority="1750">
      <colorScale>
        <cfvo type="min"/>
        <cfvo type="percentile" val="50"/>
        <cfvo type="max"/>
        <color rgb="FFF8696B"/>
        <color rgb="FFFFEB84"/>
        <color rgb="FF63BE7B"/>
      </colorScale>
    </cfRule>
  </conditionalFormatting>
  <conditionalFormatting sqref="P72">
    <cfRule type="colorScale" priority="1749">
      <colorScale>
        <cfvo type="min"/>
        <cfvo type="percentile" val="50"/>
        <cfvo type="max"/>
        <color rgb="FFF8696B"/>
        <color rgb="FFFFEB84"/>
        <color rgb="FF63BE7B"/>
      </colorScale>
    </cfRule>
  </conditionalFormatting>
  <conditionalFormatting sqref="P73">
    <cfRule type="colorScale" priority="1747">
      <colorScale>
        <cfvo type="min"/>
        <cfvo type="percentile" val="50"/>
        <cfvo type="max"/>
        <color rgb="FFF8696B"/>
        <color rgb="FFFFEB84"/>
        <color rgb="FF63BE7B"/>
      </colorScale>
    </cfRule>
  </conditionalFormatting>
  <conditionalFormatting sqref="P71">
    <cfRule type="colorScale" priority="1744">
      <colorScale>
        <cfvo type="min"/>
        <cfvo type="percentile" val="50"/>
        <cfvo type="max"/>
        <color rgb="FFF8696B"/>
        <color rgb="FFFFEB84"/>
        <color rgb="FF63BE7B"/>
      </colorScale>
    </cfRule>
  </conditionalFormatting>
  <conditionalFormatting sqref="P72">
    <cfRule type="colorScale" priority="1743">
      <colorScale>
        <cfvo type="min"/>
        <cfvo type="percentile" val="50"/>
        <cfvo type="max"/>
        <color rgb="FFF8696B"/>
        <color rgb="FFFFEB84"/>
        <color rgb="FF63BE7B"/>
      </colorScale>
    </cfRule>
  </conditionalFormatting>
  <conditionalFormatting sqref="P73">
    <cfRule type="colorScale" priority="1741">
      <colorScale>
        <cfvo type="min"/>
        <cfvo type="percentile" val="50"/>
        <cfvo type="max"/>
        <color rgb="FFF8696B"/>
        <color rgb="FFFFEB84"/>
        <color rgb="FF63BE7B"/>
      </colorScale>
    </cfRule>
  </conditionalFormatting>
  <conditionalFormatting sqref="P73">
    <cfRule type="colorScale" priority="1740">
      <colorScale>
        <cfvo type="min"/>
        <cfvo type="percentile" val="50"/>
        <cfvo type="max"/>
        <color rgb="FFF8696B"/>
        <color rgb="FFFFEB84"/>
        <color rgb="FF63BE7B"/>
      </colorScale>
    </cfRule>
  </conditionalFormatting>
  <conditionalFormatting sqref="P70">
    <cfRule type="colorScale" priority="1739">
      <colorScale>
        <cfvo type="min"/>
        <cfvo type="percentile" val="50"/>
        <cfvo type="max"/>
        <color rgb="FFF8696B"/>
        <color rgb="FFFFEB84"/>
        <color rgb="FF63BE7B"/>
      </colorScale>
    </cfRule>
  </conditionalFormatting>
  <conditionalFormatting sqref="P70">
    <cfRule type="colorScale" priority="1736">
      <colorScale>
        <cfvo type="min"/>
        <cfvo type="percentile" val="50"/>
        <cfvo type="max"/>
        <color rgb="FFF8696B"/>
        <color rgb="FFFFEB84"/>
        <color rgb="FF63BE7B"/>
      </colorScale>
    </cfRule>
  </conditionalFormatting>
  <conditionalFormatting sqref="P70">
    <cfRule type="colorScale" priority="1735">
      <colorScale>
        <cfvo type="min"/>
        <cfvo type="percentile" val="50"/>
        <cfvo type="max"/>
        <color rgb="FFF8696B"/>
        <color rgb="FFFFEB84"/>
        <color rgb="FF63BE7B"/>
      </colorScale>
    </cfRule>
  </conditionalFormatting>
  <conditionalFormatting sqref="P70">
    <cfRule type="colorScale" priority="1734">
      <colorScale>
        <cfvo type="min"/>
        <cfvo type="percentile" val="50"/>
        <cfvo type="max"/>
        <color rgb="FFF8696B"/>
        <color rgb="FFFFEB84"/>
        <color rgb="FF63BE7B"/>
      </colorScale>
    </cfRule>
  </conditionalFormatting>
  <conditionalFormatting sqref="P71">
    <cfRule type="colorScale" priority="1733">
      <colorScale>
        <cfvo type="min"/>
        <cfvo type="percentile" val="50"/>
        <cfvo type="max"/>
        <color rgb="FFF8696B"/>
        <color rgb="FFFFEB84"/>
        <color rgb="FF63BE7B"/>
      </colorScale>
    </cfRule>
  </conditionalFormatting>
  <conditionalFormatting sqref="P72">
    <cfRule type="colorScale" priority="1732">
      <colorScale>
        <cfvo type="min"/>
        <cfvo type="percentile" val="50"/>
        <cfvo type="max"/>
        <color rgb="FFF8696B"/>
        <color rgb="FFFFEB84"/>
        <color rgb="FF63BE7B"/>
      </colorScale>
    </cfRule>
  </conditionalFormatting>
  <conditionalFormatting sqref="P73">
    <cfRule type="colorScale" priority="1728">
      <colorScale>
        <cfvo type="min"/>
        <cfvo type="percentile" val="50"/>
        <cfvo type="max"/>
        <color rgb="FFF8696B"/>
        <color rgb="FFFFEB84"/>
        <color rgb="FF63BE7B"/>
      </colorScale>
    </cfRule>
  </conditionalFormatting>
  <conditionalFormatting sqref="P70">
    <cfRule type="colorScale" priority="1727">
      <colorScale>
        <cfvo type="min"/>
        <cfvo type="percentile" val="50"/>
        <cfvo type="max"/>
        <color rgb="FFF8696B"/>
        <color rgb="FFFFEB84"/>
        <color rgb="FF63BE7B"/>
      </colorScale>
    </cfRule>
  </conditionalFormatting>
  <conditionalFormatting sqref="P70">
    <cfRule type="colorScale" priority="1726">
      <colorScale>
        <cfvo type="min"/>
        <cfvo type="percentile" val="50"/>
        <cfvo type="max"/>
        <color rgb="FFF8696B"/>
        <color rgb="FFFFEB84"/>
        <color rgb="FF63BE7B"/>
      </colorScale>
    </cfRule>
  </conditionalFormatting>
  <conditionalFormatting sqref="P70">
    <cfRule type="colorScale" priority="1725">
      <colorScale>
        <cfvo type="min"/>
        <cfvo type="percentile" val="50"/>
        <cfvo type="max"/>
        <color rgb="FFF8696B"/>
        <color rgb="FFFFEB84"/>
        <color rgb="FF63BE7B"/>
      </colorScale>
    </cfRule>
  </conditionalFormatting>
  <conditionalFormatting sqref="P72">
    <cfRule type="colorScale" priority="1724">
      <colorScale>
        <cfvo type="min"/>
        <cfvo type="percentile" val="50"/>
        <cfvo type="max"/>
        <color rgb="FFF8696B"/>
        <color rgb="FFFFEB84"/>
        <color rgb="FF63BE7B"/>
      </colorScale>
    </cfRule>
  </conditionalFormatting>
  <conditionalFormatting sqref="P71">
    <cfRule type="colorScale" priority="1723">
      <colorScale>
        <cfvo type="min"/>
        <cfvo type="percentile" val="50"/>
        <cfvo type="max"/>
        <color rgb="FFF8696B"/>
        <color rgb="FFFFEB84"/>
        <color rgb="FF63BE7B"/>
      </colorScale>
    </cfRule>
  </conditionalFormatting>
  <conditionalFormatting sqref="P72">
    <cfRule type="colorScale" priority="1722">
      <colorScale>
        <cfvo type="min"/>
        <cfvo type="percentile" val="50"/>
        <cfvo type="max"/>
        <color rgb="FFF8696B"/>
        <color rgb="FFFFEB84"/>
        <color rgb="FF63BE7B"/>
      </colorScale>
    </cfRule>
  </conditionalFormatting>
  <conditionalFormatting sqref="P72">
    <cfRule type="colorScale" priority="1721">
      <colorScale>
        <cfvo type="min"/>
        <cfvo type="percentile" val="50"/>
        <cfvo type="max"/>
        <color rgb="FFF8696B"/>
        <color rgb="FFFFEB84"/>
        <color rgb="FF63BE7B"/>
      </colorScale>
    </cfRule>
  </conditionalFormatting>
  <conditionalFormatting sqref="P73">
    <cfRule type="colorScale" priority="1719">
      <colorScale>
        <cfvo type="min"/>
        <cfvo type="percentile" val="50"/>
        <cfvo type="max"/>
        <color rgb="FFF8696B"/>
        <color rgb="FFFFEB84"/>
        <color rgb="FF63BE7B"/>
      </colorScale>
    </cfRule>
  </conditionalFormatting>
  <conditionalFormatting sqref="P71">
    <cfRule type="colorScale" priority="1718">
      <colorScale>
        <cfvo type="min"/>
        <cfvo type="percentile" val="50"/>
        <cfvo type="max"/>
        <color rgb="FFF8696B"/>
        <color rgb="FFFFEB84"/>
        <color rgb="FF63BE7B"/>
      </colorScale>
    </cfRule>
  </conditionalFormatting>
  <conditionalFormatting sqref="P73">
    <cfRule type="colorScale" priority="1717">
      <colorScale>
        <cfvo type="min"/>
        <cfvo type="percentile" val="50"/>
        <cfvo type="max"/>
        <color rgb="FFF8696B"/>
        <color rgb="FFFFEB84"/>
        <color rgb="FF63BE7B"/>
      </colorScale>
    </cfRule>
  </conditionalFormatting>
  <conditionalFormatting sqref="P72">
    <cfRule type="colorScale" priority="1716">
      <colorScale>
        <cfvo type="min"/>
        <cfvo type="percentile" val="50"/>
        <cfvo type="max"/>
        <color rgb="FFF8696B"/>
        <color rgb="FFFFEB84"/>
        <color rgb="FF63BE7B"/>
      </colorScale>
    </cfRule>
  </conditionalFormatting>
  <conditionalFormatting sqref="P73">
    <cfRule type="colorScale" priority="1714">
      <colorScale>
        <cfvo type="min"/>
        <cfvo type="percentile" val="50"/>
        <cfvo type="max"/>
        <color rgb="FFF8696B"/>
        <color rgb="FFFFEB84"/>
        <color rgb="FF63BE7B"/>
      </colorScale>
    </cfRule>
  </conditionalFormatting>
  <conditionalFormatting sqref="P72">
    <cfRule type="colorScale" priority="1713">
      <colorScale>
        <cfvo type="min"/>
        <cfvo type="percentile" val="50"/>
        <cfvo type="max"/>
        <color rgb="FFF8696B"/>
        <color rgb="FFFFEB84"/>
        <color rgb="FF63BE7B"/>
      </colorScale>
    </cfRule>
  </conditionalFormatting>
  <conditionalFormatting sqref="P70">
    <cfRule type="colorScale" priority="1712">
      <colorScale>
        <cfvo type="min"/>
        <cfvo type="percentile" val="50"/>
        <cfvo type="max"/>
        <color rgb="FFF8696B"/>
        <color rgb="FFFFEB84"/>
        <color rgb="FF63BE7B"/>
      </colorScale>
    </cfRule>
  </conditionalFormatting>
  <conditionalFormatting sqref="P71">
    <cfRule type="colorScale" priority="1711">
      <colorScale>
        <cfvo type="min"/>
        <cfvo type="percentile" val="50"/>
        <cfvo type="max"/>
        <color rgb="FFF8696B"/>
        <color rgb="FFFFEB84"/>
        <color rgb="FF63BE7B"/>
      </colorScale>
    </cfRule>
  </conditionalFormatting>
  <conditionalFormatting sqref="P72">
    <cfRule type="colorScale" priority="1710">
      <colorScale>
        <cfvo type="min"/>
        <cfvo type="percentile" val="50"/>
        <cfvo type="max"/>
        <color rgb="FFF8696B"/>
        <color rgb="FFFFEB84"/>
        <color rgb="FF63BE7B"/>
      </colorScale>
    </cfRule>
  </conditionalFormatting>
  <conditionalFormatting sqref="P72">
    <cfRule type="colorScale" priority="1709">
      <colorScale>
        <cfvo type="min"/>
        <cfvo type="percentile" val="50"/>
        <cfvo type="max"/>
        <color rgb="FFF8696B"/>
        <color rgb="FFFFEB84"/>
        <color rgb="FF63BE7B"/>
      </colorScale>
    </cfRule>
  </conditionalFormatting>
  <conditionalFormatting sqref="P72">
    <cfRule type="colorScale" priority="1708">
      <colorScale>
        <cfvo type="min"/>
        <cfvo type="percentile" val="50"/>
        <cfvo type="max"/>
        <color rgb="FFF8696B"/>
        <color rgb="FFFFEB84"/>
        <color rgb="FF63BE7B"/>
      </colorScale>
    </cfRule>
  </conditionalFormatting>
  <conditionalFormatting sqref="P73">
    <cfRule type="colorScale" priority="1706">
      <colorScale>
        <cfvo type="min"/>
        <cfvo type="percentile" val="50"/>
        <cfvo type="max"/>
        <color rgb="FFF8696B"/>
        <color rgb="FFFFEB84"/>
        <color rgb="FF63BE7B"/>
      </colorScale>
    </cfRule>
  </conditionalFormatting>
  <conditionalFormatting sqref="P71">
    <cfRule type="colorScale" priority="1705">
      <colorScale>
        <cfvo type="min"/>
        <cfvo type="percentile" val="50"/>
        <cfvo type="max"/>
        <color rgb="FFF8696B"/>
        <color rgb="FFFFEB84"/>
        <color rgb="FF63BE7B"/>
      </colorScale>
    </cfRule>
  </conditionalFormatting>
  <conditionalFormatting sqref="P70">
    <cfRule type="colorScale" priority="1704">
      <colorScale>
        <cfvo type="min"/>
        <cfvo type="percentile" val="50"/>
        <cfvo type="max"/>
        <color rgb="FFF8696B"/>
        <color rgb="FFFFEB84"/>
        <color rgb="FF63BE7B"/>
      </colorScale>
    </cfRule>
  </conditionalFormatting>
  <conditionalFormatting sqref="P71">
    <cfRule type="colorScale" priority="1703">
      <colorScale>
        <cfvo type="min"/>
        <cfvo type="percentile" val="50"/>
        <cfvo type="max"/>
        <color rgb="FFF8696B"/>
        <color rgb="FFFFEB84"/>
        <color rgb="FF63BE7B"/>
      </colorScale>
    </cfRule>
  </conditionalFormatting>
  <conditionalFormatting sqref="P72">
    <cfRule type="colorScale" priority="1701">
      <colorScale>
        <cfvo type="min"/>
        <cfvo type="percentile" val="50"/>
        <cfvo type="max"/>
        <color rgb="FFF8696B"/>
        <color rgb="FFFFEB84"/>
        <color rgb="FF63BE7B"/>
      </colorScale>
    </cfRule>
  </conditionalFormatting>
  <conditionalFormatting sqref="P73">
    <cfRule type="colorScale" priority="1698">
      <colorScale>
        <cfvo type="min"/>
        <cfvo type="percentile" val="50"/>
        <cfvo type="max"/>
        <color rgb="FFF8696B"/>
        <color rgb="FFFFEB84"/>
        <color rgb="FF63BE7B"/>
      </colorScale>
    </cfRule>
  </conditionalFormatting>
  <conditionalFormatting sqref="P72">
    <cfRule type="colorScale" priority="1697">
      <colorScale>
        <cfvo type="min"/>
        <cfvo type="percentile" val="50"/>
        <cfvo type="max"/>
        <color rgb="FFF8696B"/>
        <color rgb="FFFFEB84"/>
        <color rgb="FF63BE7B"/>
      </colorScale>
    </cfRule>
  </conditionalFormatting>
  <conditionalFormatting sqref="P73">
    <cfRule type="colorScale" priority="1695">
      <colorScale>
        <cfvo type="min"/>
        <cfvo type="percentile" val="50"/>
        <cfvo type="max"/>
        <color rgb="FFF8696B"/>
        <color rgb="FFFFEB84"/>
        <color rgb="FF63BE7B"/>
      </colorScale>
    </cfRule>
  </conditionalFormatting>
  <conditionalFormatting sqref="P70">
    <cfRule type="colorScale" priority="1694">
      <colorScale>
        <cfvo type="min"/>
        <cfvo type="percentile" val="50"/>
        <cfvo type="max"/>
        <color rgb="FFF8696B"/>
        <color rgb="FFFFEB84"/>
        <color rgb="FF63BE7B"/>
      </colorScale>
    </cfRule>
  </conditionalFormatting>
  <conditionalFormatting sqref="P71">
    <cfRule type="colorScale" priority="1692">
      <colorScale>
        <cfvo type="min"/>
        <cfvo type="percentile" val="50"/>
        <cfvo type="max"/>
        <color rgb="FFF8696B"/>
        <color rgb="FFFFEB84"/>
        <color rgb="FF63BE7B"/>
      </colorScale>
    </cfRule>
  </conditionalFormatting>
  <conditionalFormatting sqref="P72">
    <cfRule type="colorScale" priority="1691">
      <colorScale>
        <cfvo type="min"/>
        <cfvo type="percentile" val="50"/>
        <cfvo type="max"/>
        <color rgb="FFF8696B"/>
        <color rgb="FFFFEB84"/>
        <color rgb="FF63BE7B"/>
      </colorScale>
    </cfRule>
  </conditionalFormatting>
  <conditionalFormatting sqref="P73">
    <cfRule type="colorScale" priority="1689">
      <colorScale>
        <cfvo type="min"/>
        <cfvo type="percentile" val="50"/>
        <cfvo type="max"/>
        <color rgb="FFF8696B"/>
        <color rgb="FFFFEB84"/>
        <color rgb="FF63BE7B"/>
      </colorScale>
    </cfRule>
  </conditionalFormatting>
  <conditionalFormatting sqref="P73">
    <cfRule type="colorScale" priority="1688">
      <colorScale>
        <cfvo type="min"/>
        <cfvo type="percentile" val="50"/>
        <cfvo type="max"/>
        <color rgb="FFF8696B"/>
        <color rgb="FFFFEB84"/>
        <color rgb="FF63BE7B"/>
      </colorScale>
    </cfRule>
  </conditionalFormatting>
  <conditionalFormatting sqref="P71">
    <cfRule type="colorScale" priority="1687">
      <colorScale>
        <cfvo type="min"/>
        <cfvo type="percentile" val="50"/>
        <cfvo type="max"/>
        <color rgb="FFF8696B"/>
        <color rgb="FFFFEB84"/>
        <color rgb="FF63BE7B"/>
      </colorScale>
    </cfRule>
  </conditionalFormatting>
  <conditionalFormatting sqref="P73">
    <cfRule type="colorScale" priority="1686">
      <colorScale>
        <cfvo type="min"/>
        <cfvo type="percentile" val="50"/>
        <cfvo type="max"/>
        <color rgb="FFF8696B"/>
        <color rgb="FFFFEB84"/>
        <color rgb="FF63BE7B"/>
      </colorScale>
    </cfRule>
  </conditionalFormatting>
  <conditionalFormatting sqref="P71">
    <cfRule type="colorScale" priority="1684">
      <colorScale>
        <cfvo type="min"/>
        <cfvo type="percentile" val="50"/>
        <cfvo type="max"/>
        <color rgb="FFF8696B"/>
        <color rgb="FFFFEB84"/>
        <color rgb="FF63BE7B"/>
      </colorScale>
    </cfRule>
  </conditionalFormatting>
  <conditionalFormatting sqref="P71">
    <cfRule type="colorScale" priority="1683">
      <colorScale>
        <cfvo type="min"/>
        <cfvo type="percentile" val="50"/>
        <cfvo type="max"/>
        <color rgb="FFF8696B"/>
        <color rgb="FFFFEB84"/>
        <color rgb="FF63BE7B"/>
      </colorScale>
    </cfRule>
  </conditionalFormatting>
  <conditionalFormatting sqref="P72">
    <cfRule type="colorScale" priority="1682">
      <colorScale>
        <cfvo type="min"/>
        <cfvo type="percentile" val="50"/>
        <cfvo type="max"/>
        <color rgb="FFF8696B"/>
        <color rgb="FFFFEB84"/>
        <color rgb="FF63BE7B"/>
      </colorScale>
    </cfRule>
  </conditionalFormatting>
  <conditionalFormatting sqref="P73">
    <cfRule type="colorScale" priority="1680">
      <colorScale>
        <cfvo type="min"/>
        <cfvo type="percentile" val="50"/>
        <cfvo type="max"/>
        <color rgb="FFF8696B"/>
        <color rgb="FFFFEB84"/>
        <color rgb="FF63BE7B"/>
      </colorScale>
    </cfRule>
  </conditionalFormatting>
  <conditionalFormatting sqref="P73">
    <cfRule type="colorScale" priority="1679">
      <colorScale>
        <cfvo type="min"/>
        <cfvo type="percentile" val="50"/>
        <cfvo type="max"/>
        <color rgb="FFF8696B"/>
        <color rgb="FFFFEB84"/>
        <color rgb="FF63BE7B"/>
      </colorScale>
    </cfRule>
  </conditionalFormatting>
  <conditionalFormatting sqref="P72">
    <cfRule type="colorScale" priority="1678">
      <colorScale>
        <cfvo type="min"/>
        <cfvo type="percentile" val="50"/>
        <cfvo type="max"/>
        <color rgb="FFF8696B"/>
        <color rgb="FFFFEB84"/>
        <color rgb="FF63BE7B"/>
      </colorScale>
    </cfRule>
  </conditionalFormatting>
  <conditionalFormatting sqref="P71">
    <cfRule type="colorScale" priority="1676">
      <colorScale>
        <cfvo type="min"/>
        <cfvo type="percentile" val="50"/>
        <cfvo type="max"/>
        <color rgb="FFF8696B"/>
        <color rgb="FFFFEB84"/>
        <color rgb="FF63BE7B"/>
      </colorScale>
    </cfRule>
  </conditionalFormatting>
  <conditionalFormatting sqref="P72">
    <cfRule type="colorScale" priority="1675">
      <colorScale>
        <cfvo type="min"/>
        <cfvo type="percentile" val="50"/>
        <cfvo type="max"/>
        <color rgb="FFF8696B"/>
        <color rgb="FFFFEB84"/>
        <color rgb="FF63BE7B"/>
      </colorScale>
    </cfRule>
  </conditionalFormatting>
  <conditionalFormatting sqref="P73">
    <cfRule type="colorScale" priority="1673">
      <colorScale>
        <cfvo type="min"/>
        <cfvo type="percentile" val="50"/>
        <cfvo type="max"/>
        <color rgb="FFF8696B"/>
        <color rgb="FFFFEB84"/>
        <color rgb="FF63BE7B"/>
      </colorScale>
    </cfRule>
  </conditionalFormatting>
  <conditionalFormatting sqref="P71">
    <cfRule type="colorScale" priority="1670">
      <colorScale>
        <cfvo type="min"/>
        <cfvo type="percentile" val="50"/>
        <cfvo type="max"/>
        <color rgb="FFF8696B"/>
        <color rgb="FFFFEB84"/>
        <color rgb="FF63BE7B"/>
      </colorScale>
    </cfRule>
  </conditionalFormatting>
  <conditionalFormatting sqref="P72">
    <cfRule type="colorScale" priority="1669">
      <colorScale>
        <cfvo type="min"/>
        <cfvo type="percentile" val="50"/>
        <cfvo type="max"/>
        <color rgb="FFF8696B"/>
        <color rgb="FFFFEB84"/>
        <color rgb="FF63BE7B"/>
      </colorScale>
    </cfRule>
  </conditionalFormatting>
  <conditionalFormatting sqref="P73">
    <cfRule type="colorScale" priority="1667">
      <colorScale>
        <cfvo type="min"/>
        <cfvo type="percentile" val="50"/>
        <cfvo type="max"/>
        <color rgb="FFF8696B"/>
        <color rgb="FFFFEB84"/>
        <color rgb="FF63BE7B"/>
      </colorScale>
    </cfRule>
  </conditionalFormatting>
  <conditionalFormatting sqref="P73">
    <cfRule type="colorScale" priority="1666">
      <colorScale>
        <cfvo type="min"/>
        <cfvo type="percentile" val="50"/>
        <cfvo type="max"/>
        <color rgb="FFF8696B"/>
        <color rgb="FFFFEB84"/>
        <color rgb="FF63BE7B"/>
      </colorScale>
    </cfRule>
  </conditionalFormatting>
  <conditionalFormatting sqref="P74">
    <cfRule type="colorScale" priority="1664">
      <colorScale>
        <cfvo type="min"/>
        <cfvo type="percentile" val="50"/>
        <cfvo type="max"/>
        <color rgb="FFF8696B"/>
        <color rgb="FFFFEB84"/>
        <color rgb="FF63BE7B"/>
      </colorScale>
    </cfRule>
  </conditionalFormatting>
  <conditionalFormatting sqref="P75">
    <cfRule type="colorScale" priority="1665">
      <colorScale>
        <cfvo type="min"/>
        <cfvo type="percentile" val="50"/>
        <cfvo type="max"/>
        <color rgb="FFF8696B"/>
        <color rgb="FFFFEB84"/>
        <color rgb="FF63BE7B"/>
      </colorScale>
    </cfRule>
  </conditionalFormatting>
  <conditionalFormatting sqref="P76">
    <cfRule type="colorScale" priority="1661">
      <colorScale>
        <cfvo type="min"/>
        <cfvo type="percentile" val="50"/>
        <cfvo type="max"/>
        <color rgb="FFF8696B"/>
        <color rgb="FFFFEB84"/>
        <color rgb="FF63BE7B"/>
      </colorScale>
    </cfRule>
  </conditionalFormatting>
  <conditionalFormatting sqref="P77">
    <cfRule type="colorScale" priority="1659">
      <colorScale>
        <cfvo type="min"/>
        <cfvo type="percentile" val="50"/>
        <cfvo type="max"/>
        <color rgb="FFF8696B"/>
        <color rgb="FFFFEB84"/>
        <color rgb="FF63BE7B"/>
      </colorScale>
    </cfRule>
  </conditionalFormatting>
  <conditionalFormatting sqref="P77">
    <cfRule type="colorScale" priority="1658">
      <colorScale>
        <cfvo type="min"/>
        <cfvo type="percentile" val="50"/>
        <cfvo type="max"/>
        <color rgb="FFF8696B"/>
        <color rgb="FFFFEB84"/>
        <color rgb="FF63BE7B"/>
      </colorScale>
    </cfRule>
  </conditionalFormatting>
  <conditionalFormatting sqref="P75">
    <cfRule type="colorScale" priority="1657">
      <colorScale>
        <cfvo type="min"/>
        <cfvo type="percentile" val="50"/>
        <cfvo type="max"/>
        <color rgb="FFF8696B"/>
        <color rgb="FFFFEB84"/>
        <color rgb="FF63BE7B"/>
      </colorScale>
    </cfRule>
  </conditionalFormatting>
  <conditionalFormatting sqref="P77">
    <cfRule type="colorScale" priority="1656">
      <colorScale>
        <cfvo type="min"/>
        <cfvo type="percentile" val="50"/>
        <cfvo type="max"/>
        <color rgb="FFF8696B"/>
        <color rgb="FFFFEB84"/>
        <color rgb="FF63BE7B"/>
      </colorScale>
    </cfRule>
  </conditionalFormatting>
  <conditionalFormatting sqref="P75">
    <cfRule type="colorScale" priority="1654">
      <colorScale>
        <cfvo type="min"/>
        <cfvo type="percentile" val="50"/>
        <cfvo type="max"/>
        <color rgb="FFF8696B"/>
        <color rgb="FFFFEB84"/>
        <color rgb="FF63BE7B"/>
      </colorScale>
    </cfRule>
  </conditionalFormatting>
  <conditionalFormatting sqref="P75">
    <cfRule type="colorScale" priority="1653">
      <colorScale>
        <cfvo type="min"/>
        <cfvo type="percentile" val="50"/>
        <cfvo type="max"/>
        <color rgb="FFF8696B"/>
        <color rgb="FFFFEB84"/>
        <color rgb="FF63BE7B"/>
      </colorScale>
    </cfRule>
  </conditionalFormatting>
  <conditionalFormatting sqref="P76">
    <cfRule type="colorScale" priority="1652">
      <colorScale>
        <cfvo type="min"/>
        <cfvo type="percentile" val="50"/>
        <cfvo type="max"/>
        <color rgb="FFF8696B"/>
        <color rgb="FFFFEB84"/>
        <color rgb="FF63BE7B"/>
      </colorScale>
    </cfRule>
  </conditionalFormatting>
  <conditionalFormatting sqref="P77">
    <cfRule type="colorScale" priority="1650">
      <colorScale>
        <cfvo type="min"/>
        <cfvo type="percentile" val="50"/>
        <cfvo type="max"/>
        <color rgb="FFF8696B"/>
        <color rgb="FFFFEB84"/>
        <color rgb="FF63BE7B"/>
      </colorScale>
    </cfRule>
  </conditionalFormatting>
  <conditionalFormatting sqref="P77">
    <cfRule type="colorScale" priority="1649">
      <colorScale>
        <cfvo type="min"/>
        <cfvo type="percentile" val="50"/>
        <cfvo type="max"/>
        <color rgb="FFF8696B"/>
        <color rgb="FFFFEB84"/>
        <color rgb="FF63BE7B"/>
      </colorScale>
    </cfRule>
  </conditionalFormatting>
  <conditionalFormatting sqref="P76">
    <cfRule type="colorScale" priority="1648">
      <colorScale>
        <cfvo type="min"/>
        <cfvo type="percentile" val="50"/>
        <cfvo type="max"/>
        <color rgb="FFF8696B"/>
        <color rgb="FFFFEB84"/>
        <color rgb="FF63BE7B"/>
      </colorScale>
    </cfRule>
  </conditionalFormatting>
  <conditionalFormatting sqref="P75">
    <cfRule type="colorScale" priority="1646">
      <colorScale>
        <cfvo type="min"/>
        <cfvo type="percentile" val="50"/>
        <cfvo type="max"/>
        <color rgb="FFF8696B"/>
        <color rgb="FFFFEB84"/>
        <color rgb="FF63BE7B"/>
      </colorScale>
    </cfRule>
  </conditionalFormatting>
  <conditionalFormatting sqref="P76">
    <cfRule type="colorScale" priority="1645">
      <colorScale>
        <cfvo type="min"/>
        <cfvo type="percentile" val="50"/>
        <cfvo type="max"/>
        <color rgb="FFF8696B"/>
        <color rgb="FFFFEB84"/>
        <color rgb="FF63BE7B"/>
      </colorScale>
    </cfRule>
  </conditionalFormatting>
  <conditionalFormatting sqref="P77">
    <cfRule type="colorScale" priority="1643">
      <colorScale>
        <cfvo type="min"/>
        <cfvo type="percentile" val="50"/>
        <cfvo type="max"/>
        <color rgb="FFF8696B"/>
        <color rgb="FFFFEB84"/>
        <color rgb="FF63BE7B"/>
      </colorScale>
    </cfRule>
  </conditionalFormatting>
  <conditionalFormatting sqref="P75">
    <cfRule type="colorScale" priority="1640">
      <colorScale>
        <cfvo type="min"/>
        <cfvo type="percentile" val="50"/>
        <cfvo type="max"/>
        <color rgb="FFF8696B"/>
        <color rgb="FFFFEB84"/>
        <color rgb="FF63BE7B"/>
      </colorScale>
    </cfRule>
  </conditionalFormatting>
  <conditionalFormatting sqref="P76">
    <cfRule type="colorScale" priority="1639">
      <colorScale>
        <cfvo type="min"/>
        <cfvo type="percentile" val="50"/>
        <cfvo type="max"/>
        <color rgb="FFF8696B"/>
        <color rgb="FFFFEB84"/>
        <color rgb="FF63BE7B"/>
      </colorScale>
    </cfRule>
  </conditionalFormatting>
  <conditionalFormatting sqref="P77">
    <cfRule type="colorScale" priority="1637">
      <colorScale>
        <cfvo type="min"/>
        <cfvo type="percentile" val="50"/>
        <cfvo type="max"/>
        <color rgb="FFF8696B"/>
        <color rgb="FFFFEB84"/>
        <color rgb="FF63BE7B"/>
      </colorScale>
    </cfRule>
  </conditionalFormatting>
  <conditionalFormatting sqref="P77">
    <cfRule type="colorScale" priority="1636">
      <colorScale>
        <cfvo type="min"/>
        <cfvo type="percentile" val="50"/>
        <cfvo type="max"/>
        <color rgb="FFF8696B"/>
        <color rgb="FFFFEB84"/>
        <color rgb="FF63BE7B"/>
      </colorScale>
    </cfRule>
  </conditionalFormatting>
  <conditionalFormatting sqref="P74">
    <cfRule type="colorScale" priority="1635">
      <colorScale>
        <cfvo type="min"/>
        <cfvo type="percentile" val="50"/>
        <cfvo type="max"/>
        <color rgb="FFF8696B"/>
        <color rgb="FFFFEB84"/>
        <color rgb="FF63BE7B"/>
      </colorScale>
    </cfRule>
  </conditionalFormatting>
  <conditionalFormatting sqref="P74">
    <cfRule type="colorScale" priority="1632">
      <colorScale>
        <cfvo type="min"/>
        <cfvo type="percentile" val="50"/>
        <cfvo type="max"/>
        <color rgb="FFF8696B"/>
        <color rgb="FFFFEB84"/>
        <color rgb="FF63BE7B"/>
      </colorScale>
    </cfRule>
  </conditionalFormatting>
  <conditionalFormatting sqref="P74">
    <cfRule type="colorScale" priority="1631">
      <colorScale>
        <cfvo type="min"/>
        <cfvo type="percentile" val="50"/>
        <cfvo type="max"/>
        <color rgb="FFF8696B"/>
        <color rgb="FFFFEB84"/>
        <color rgb="FF63BE7B"/>
      </colorScale>
    </cfRule>
  </conditionalFormatting>
  <conditionalFormatting sqref="P74">
    <cfRule type="colorScale" priority="1630">
      <colorScale>
        <cfvo type="min"/>
        <cfvo type="percentile" val="50"/>
        <cfvo type="max"/>
        <color rgb="FFF8696B"/>
        <color rgb="FFFFEB84"/>
        <color rgb="FF63BE7B"/>
      </colorScale>
    </cfRule>
  </conditionalFormatting>
  <conditionalFormatting sqref="P75">
    <cfRule type="colorScale" priority="1629">
      <colorScale>
        <cfvo type="min"/>
        <cfvo type="percentile" val="50"/>
        <cfvo type="max"/>
        <color rgb="FFF8696B"/>
        <color rgb="FFFFEB84"/>
        <color rgb="FF63BE7B"/>
      </colorScale>
    </cfRule>
  </conditionalFormatting>
  <conditionalFormatting sqref="P76">
    <cfRule type="colorScale" priority="1628">
      <colorScale>
        <cfvo type="min"/>
        <cfvo type="percentile" val="50"/>
        <cfvo type="max"/>
        <color rgb="FFF8696B"/>
        <color rgb="FFFFEB84"/>
        <color rgb="FF63BE7B"/>
      </colorScale>
    </cfRule>
  </conditionalFormatting>
  <conditionalFormatting sqref="P77">
    <cfRule type="colorScale" priority="1624">
      <colorScale>
        <cfvo type="min"/>
        <cfvo type="percentile" val="50"/>
        <cfvo type="max"/>
        <color rgb="FFF8696B"/>
        <color rgb="FFFFEB84"/>
        <color rgb="FF63BE7B"/>
      </colorScale>
    </cfRule>
  </conditionalFormatting>
  <conditionalFormatting sqref="P74">
    <cfRule type="colorScale" priority="1623">
      <colorScale>
        <cfvo type="min"/>
        <cfvo type="percentile" val="50"/>
        <cfvo type="max"/>
        <color rgb="FFF8696B"/>
        <color rgb="FFFFEB84"/>
        <color rgb="FF63BE7B"/>
      </colorScale>
    </cfRule>
  </conditionalFormatting>
  <conditionalFormatting sqref="P74">
    <cfRule type="colorScale" priority="1622">
      <colorScale>
        <cfvo type="min"/>
        <cfvo type="percentile" val="50"/>
        <cfvo type="max"/>
        <color rgb="FFF8696B"/>
        <color rgb="FFFFEB84"/>
        <color rgb="FF63BE7B"/>
      </colorScale>
    </cfRule>
  </conditionalFormatting>
  <conditionalFormatting sqref="P74">
    <cfRule type="colorScale" priority="1621">
      <colorScale>
        <cfvo type="min"/>
        <cfvo type="percentile" val="50"/>
        <cfvo type="max"/>
        <color rgb="FFF8696B"/>
        <color rgb="FFFFEB84"/>
        <color rgb="FF63BE7B"/>
      </colorScale>
    </cfRule>
  </conditionalFormatting>
  <conditionalFormatting sqref="P76">
    <cfRule type="colorScale" priority="1620">
      <colorScale>
        <cfvo type="min"/>
        <cfvo type="percentile" val="50"/>
        <cfvo type="max"/>
        <color rgb="FFF8696B"/>
        <color rgb="FFFFEB84"/>
        <color rgb="FF63BE7B"/>
      </colorScale>
    </cfRule>
  </conditionalFormatting>
  <conditionalFormatting sqref="P75">
    <cfRule type="colorScale" priority="1619">
      <colorScale>
        <cfvo type="min"/>
        <cfvo type="percentile" val="50"/>
        <cfvo type="max"/>
        <color rgb="FFF8696B"/>
        <color rgb="FFFFEB84"/>
        <color rgb="FF63BE7B"/>
      </colorScale>
    </cfRule>
  </conditionalFormatting>
  <conditionalFormatting sqref="P76">
    <cfRule type="colorScale" priority="1618">
      <colorScale>
        <cfvo type="min"/>
        <cfvo type="percentile" val="50"/>
        <cfvo type="max"/>
        <color rgb="FFF8696B"/>
        <color rgb="FFFFEB84"/>
        <color rgb="FF63BE7B"/>
      </colorScale>
    </cfRule>
  </conditionalFormatting>
  <conditionalFormatting sqref="P76">
    <cfRule type="colorScale" priority="1617">
      <colorScale>
        <cfvo type="min"/>
        <cfvo type="percentile" val="50"/>
        <cfvo type="max"/>
        <color rgb="FFF8696B"/>
        <color rgb="FFFFEB84"/>
        <color rgb="FF63BE7B"/>
      </colorScale>
    </cfRule>
  </conditionalFormatting>
  <conditionalFormatting sqref="P77">
    <cfRule type="colorScale" priority="1615">
      <colorScale>
        <cfvo type="min"/>
        <cfvo type="percentile" val="50"/>
        <cfvo type="max"/>
        <color rgb="FFF8696B"/>
        <color rgb="FFFFEB84"/>
        <color rgb="FF63BE7B"/>
      </colorScale>
    </cfRule>
  </conditionalFormatting>
  <conditionalFormatting sqref="P75">
    <cfRule type="colorScale" priority="1614">
      <colorScale>
        <cfvo type="min"/>
        <cfvo type="percentile" val="50"/>
        <cfvo type="max"/>
        <color rgb="FFF8696B"/>
        <color rgb="FFFFEB84"/>
        <color rgb="FF63BE7B"/>
      </colorScale>
    </cfRule>
  </conditionalFormatting>
  <conditionalFormatting sqref="P77">
    <cfRule type="colorScale" priority="1613">
      <colorScale>
        <cfvo type="min"/>
        <cfvo type="percentile" val="50"/>
        <cfvo type="max"/>
        <color rgb="FFF8696B"/>
        <color rgb="FFFFEB84"/>
        <color rgb="FF63BE7B"/>
      </colorScale>
    </cfRule>
  </conditionalFormatting>
  <conditionalFormatting sqref="P76">
    <cfRule type="colorScale" priority="1612">
      <colorScale>
        <cfvo type="min"/>
        <cfvo type="percentile" val="50"/>
        <cfvo type="max"/>
        <color rgb="FFF8696B"/>
        <color rgb="FFFFEB84"/>
        <color rgb="FF63BE7B"/>
      </colorScale>
    </cfRule>
  </conditionalFormatting>
  <conditionalFormatting sqref="P77">
    <cfRule type="colorScale" priority="1610">
      <colorScale>
        <cfvo type="min"/>
        <cfvo type="percentile" val="50"/>
        <cfvo type="max"/>
        <color rgb="FFF8696B"/>
        <color rgb="FFFFEB84"/>
        <color rgb="FF63BE7B"/>
      </colorScale>
    </cfRule>
  </conditionalFormatting>
  <conditionalFormatting sqref="P76">
    <cfRule type="colorScale" priority="1609">
      <colorScale>
        <cfvo type="min"/>
        <cfvo type="percentile" val="50"/>
        <cfvo type="max"/>
        <color rgb="FFF8696B"/>
        <color rgb="FFFFEB84"/>
        <color rgb="FF63BE7B"/>
      </colorScale>
    </cfRule>
  </conditionalFormatting>
  <conditionalFormatting sqref="P74">
    <cfRule type="colorScale" priority="1608">
      <colorScale>
        <cfvo type="min"/>
        <cfvo type="percentile" val="50"/>
        <cfvo type="max"/>
        <color rgb="FFF8696B"/>
        <color rgb="FFFFEB84"/>
        <color rgb="FF63BE7B"/>
      </colorScale>
    </cfRule>
  </conditionalFormatting>
  <conditionalFormatting sqref="P75">
    <cfRule type="colorScale" priority="1607">
      <colorScale>
        <cfvo type="min"/>
        <cfvo type="percentile" val="50"/>
        <cfvo type="max"/>
        <color rgb="FFF8696B"/>
        <color rgb="FFFFEB84"/>
        <color rgb="FF63BE7B"/>
      </colorScale>
    </cfRule>
  </conditionalFormatting>
  <conditionalFormatting sqref="P76">
    <cfRule type="colorScale" priority="1606">
      <colorScale>
        <cfvo type="min"/>
        <cfvo type="percentile" val="50"/>
        <cfvo type="max"/>
        <color rgb="FFF8696B"/>
        <color rgb="FFFFEB84"/>
        <color rgb="FF63BE7B"/>
      </colorScale>
    </cfRule>
  </conditionalFormatting>
  <conditionalFormatting sqref="P76">
    <cfRule type="colorScale" priority="1605">
      <colorScale>
        <cfvo type="min"/>
        <cfvo type="percentile" val="50"/>
        <cfvo type="max"/>
        <color rgb="FFF8696B"/>
        <color rgb="FFFFEB84"/>
        <color rgb="FF63BE7B"/>
      </colorScale>
    </cfRule>
  </conditionalFormatting>
  <conditionalFormatting sqref="P76">
    <cfRule type="colorScale" priority="1604">
      <colorScale>
        <cfvo type="min"/>
        <cfvo type="percentile" val="50"/>
        <cfvo type="max"/>
        <color rgb="FFF8696B"/>
        <color rgb="FFFFEB84"/>
        <color rgb="FF63BE7B"/>
      </colorScale>
    </cfRule>
  </conditionalFormatting>
  <conditionalFormatting sqref="P77">
    <cfRule type="colorScale" priority="1602">
      <colorScale>
        <cfvo type="min"/>
        <cfvo type="percentile" val="50"/>
        <cfvo type="max"/>
        <color rgb="FFF8696B"/>
        <color rgb="FFFFEB84"/>
        <color rgb="FF63BE7B"/>
      </colorScale>
    </cfRule>
  </conditionalFormatting>
  <conditionalFormatting sqref="P75">
    <cfRule type="colorScale" priority="1601">
      <colorScale>
        <cfvo type="min"/>
        <cfvo type="percentile" val="50"/>
        <cfvo type="max"/>
        <color rgb="FFF8696B"/>
        <color rgb="FFFFEB84"/>
        <color rgb="FF63BE7B"/>
      </colorScale>
    </cfRule>
  </conditionalFormatting>
  <conditionalFormatting sqref="P74">
    <cfRule type="colorScale" priority="1600">
      <colorScale>
        <cfvo type="min"/>
        <cfvo type="percentile" val="50"/>
        <cfvo type="max"/>
        <color rgb="FFF8696B"/>
        <color rgb="FFFFEB84"/>
        <color rgb="FF63BE7B"/>
      </colorScale>
    </cfRule>
  </conditionalFormatting>
  <conditionalFormatting sqref="P75">
    <cfRule type="colorScale" priority="1599">
      <colorScale>
        <cfvo type="min"/>
        <cfvo type="percentile" val="50"/>
        <cfvo type="max"/>
        <color rgb="FFF8696B"/>
        <color rgb="FFFFEB84"/>
        <color rgb="FF63BE7B"/>
      </colorScale>
    </cfRule>
  </conditionalFormatting>
  <conditionalFormatting sqref="P76">
    <cfRule type="colorScale" priority="1597">
      <colorScale>
        <cfvo type="min"/>
        <cfvo type="percentile" val="50"/>
        <cfvo type="max"/>
        <color rgb="FFF8696B"/>
        <color rgb="FFFFEB84"/>
        <color rgb="FF63BE7B"/>
      </colorScale>
    </cfRule>
  </conditionalFormatting>
  <conditionalFormatting sqref="P77">
    <cfRule type="colorScale" priority="1594">
      <colorScale>
        <cfvo type="min"/>
        <cfvo type="percentile" val="50"/>
        <cfvo type="max"/>
        <color rgb="FFF8696B"/>
        <color rgb="FFFFEB84"/>
        <color rgb="FF63BE7B"/>
      </colorScale>
    </cfRule>
  </conditionalFormatting>
  <conditionalFormatting sqref="P76">
    <cfRule type="colorScale" priority="1593">
      <colorScale>
        <cfvo type="min"/>
        <cfvo type="percentile" val="50"/>
        <cfvo type="max"/>
        <color rgb="FFF8696B"/>
        <color rgb="FFFFEB84"/>
        <color rgb="FF63BE7B"/>
      </colorScale>
    </cfRule>
  </conditionalFormatting>
  <conditionalFormatting sqref="P77">
    <cfRule type="colorScale" priority="1591">
      <colorScale>
        <cfvo type="min"/>
        <cfvo type="percentile" val="50"/>
        <cfvo type="max"/>
        <color rgb="FFF8696B"/>
        <color rgb="FFFFEB84"/>
        <color rgb="FF63BE7B"/>
      </colorScale>
    </cfRule>
  </conditionalFormatting>
  <conditionalFormatting sqref="P74">
    <cfRule type="colorScale" priority="1590">
      <colorScale>
        <cfvo type="min"/>
        <cfvo type="percentile" val="50"/>
        <cfvo type="max"/>
        <color rgb="FFF8696B"/>
        <color rgb="FFFFEB84"/>
        <color rgb="FF63BE7B"/>
      </colorScale>
    </cfRule>
  </conditionalFormatting>
  <conditionalFormatting sqref="P75">
    <cfRule type="colorScale" priority="1588">
      <colorScale>
        <cfvo type="min"/>
        <cfvo type="percentile" val="50"/>
        <cfvo type="max"/>
        <color rgb="FFF8696B"/>
        <color rgb="FFFFEB84"/>
        <color rgb="FF63BE7B"/>
      </colorScale>
    </cfRule>
  </conditionalFormatting>
  <conditionalFormatting sqref="P76">
    <cfRule type="colorScale" priority="1587">
      <colorScale>
        <cfvo type="min"/>
        <cfvo type="percentile" val="50"/>
        <cfvo type="max"/>
        <color rgb="FFF8696B"/>
        <color rgb="FFFFEB84"/>
        <color rgb="FF63BE7B"/>
      </colorScale>
    </cfRule>
  </conditionalFormatting>
  <conditionalFormatting sqref="P77">
    <cfRule type="colorScale" priority="1585">
      <colorScale>
        <cfvo type="min"/>
        <cfvo type="percentile" val="50"/>
        <cfvo type="max"/>
        <color rgb="FFF8696B"/>
        <color rgb="FFFFEB84"/>
        <color rgb="FF63BE7B"/>
      </colorScale>
    </cfRule>
  </conditionalFormatting>
  <conditionalFormatting sqref="P77">
    <cfRule type="colorScale" priority="1584">
      <colorScale>
        <cfvo type="min"/>
        <cfvo type="percentile" val="50"/>
        <cfvo type="max"/>
        <color rgb="FFF8696B"/>
        <color rgb="FFFFEB84"/>
        <color rgb="FF63BE7B"/>
      </colorScale>
    </cfRule>
  </conditionalFormatting>
  <conditionalFormatting sqref="P75">
    <cfRule type="colorScale" priority="1583">
      <colorScale>
        <cfvo type="min"/>
        <cfvo type="percentile" val="50"/>
        <cfvo type="max"/>
        <color rgb="FFF8696B"/>
        <color rgb="FFFFEB84"/>
        <color rgb="FF63BE7B"/>
      </colorScale>
    </cfRule>
  </conditionalFormatting>
  <conditionalFormatting sqref="P77">
    <cfRule type="colorScale" priority="1582">
      <colorScale>
        <cfvo type="min"/>
        <cfvo type="percentile" val="50"/>
        <cfvo type="max"/>
        <color rgb="FFF8696B"/>
        <color rgb="FFFFEB84"/>
        <color rgb="FF63BE7B"/>
      </colorScale>
    </cfRule>
  </conditionalFormatting>
  <conditionalFormatting sqref="P75">
    <cfRule type="colorScale" priority="1580">
      <colorScale>
        <cfvo type="min"/>
        <cfvo type="percentile" val="50"/>
        <cfvo type="max"/>
        <color rgb="FFF8696B"/>
        <color rgb="FFFFEB84"/>
        <color rgb="FF63BE7B"/>
      </colorScale>
    </cfRule>
  </conditionalFormatting>
  <conditionalFormatting sqref="P75">
    <cfRule type="colorScale" priority="1579">
      <colorScale>
        <cfvo type="min"/>
        <cfvo type="percentile" val="50"/>
        <cfvo type="max"/>
        <color rgb="FFF8696B"/>
        <color rgb="FFFFEB84"/>
        <color rgb="FF63BE7B"/>
      </colorScale>
    </cfRule>
  </conditionalFormatting>
  <conditionalFormatting sqref="P76">
    <cfRule type="colorScale" priority="1578">
      <colorScale>
        <cfvo type="min"/>
        <cfvo type="percentile" val="50"/>
        <cfvo type="max"/>
        <color rgb="FFF8696B"/>
        <color rgb="FFFFEB84"/>
        <color rgb="FF63BE7B"/>
      </colorScale>
    </cfRule>
  </conditionalFormatting>
  <conditionalFormatting sqref="P77">
    <cfRule type="colorScale" priority="1576">
      <colorScale>
        <cfvo type="min"/>
        <cfvo type="percentile" val="50"/>
        <cfvo type="max"/>
        <color rgb="FFF8696B"/>
        <color rgb="FFFFEB84"/>
        <color rgb="FF63BE7B"/>
      </colorScale>
    </cfRule>
  </conditionalFormatting>
  <conditionalFormatting sqref="P77">
    <cfRule type="colorScale" priority="1575">
      <colorScale>
        <cfvo type="min"/>
        <cfvo type="percentile" val="50"/>
        <cfvo type="max"/>
        <color rgb="FFF8696B"/>
        <color rgb="FFFFEB84"/>
        <color rgb="FF63BE7B"/>
      </colorScale>
    </cfRule>
  </conditionalFormatting>
  <conditionalFormatting sqref="P76">
    <cfRule type="colorScale" priority="1574">
      <colorScale>
        <cfvo type="min"/>
        <cfvo type="percentile" val="50"/>
        <cfvo type="max"/>
        <color rgb="FFF8696B"/>
        <color rgb="FFFFEB84"/>
        <color rgb="FF63BE7B"/>
      </colorScale>
    </cfRule>
  </conditionalFormatting>
  <conditionalFormatting sqref="P75">
    <cfRule type="colorScale" priority="1572">
      <colorScale>
        <cfvo type="min"/>
        <cfvo type="percentile" val="50"/>
        <cfvo type="max"/>
        <color rgb="FFF8696B"/>
        <color rgb="FFFFEB84"/>
        <color rgb="FF63BE7B"/>
      </colorScale>
    </cfRule>
  </conditionalFormatting>
  <conditionalFormatting sqref="P76">
    <cfRule type="colorScale" priority="1571">
      <colorScale>
        <cfvo type="min"/>
        <cfvo type="percentile" val="50"/>
        <cfvo type="max"/>
        <color rgb="FFF8696B"/>
        <color rgb="FFFFEB84"/>
        <color rgb="FF63BE7B"/>
      </colorScale>
    </cfRule>
  </conditionalFormatting>
  <conditionalFormatting sqref="P77">
    <cfRule type="colorScale" priority="1569">
      <colorScale>
        <cfvo type="min"/>
        <cfvo type="percentile" val="50"/>
        <cfvo type="max"/>
        <color rgb="FFF8696B"/>
        <color rgb="FFFFEB84"/>
        <color rgb="FF63BE7B"/>
      </colorScale>
    </cfRule>
  </conditionalFormatting>
  <conditionalFormatting sqref="P75">
    <cfRule type="colorScale" priority="1566">
      <colorScale>
        <cfvo type="min"/>
        <cfvo type="percentile" val="50"/>
        <cfvo type="max"/>
        <color rgb="FFF8696B"/>
        <color rgb="FFFFEB84"/>
        <color rgb="FF63BE7B"/>
      </colorScale>
    </cfRule>
  </conditionalFormatting>
  <conditionalFormatting sqref="P76">
    <cfRule type="colorScale" priority="1565">
      <colorScale>
        <cfvo type="min"/>
        <cfvo type="percentile" val="50"/>
        <cfvo type="max"/>
        <color rgb="FFF8696B"/>
        <color rgb="FFFFEB84"/>
        <color rgb="FF63BE7B"/>
      </colorScale>
    </cfRule>
  </conditionalFormatting>
  <conditionalFormatting sqref="P77">
    <cfRule type="colorScale" priority="1563">
      <colorScale>
        <cfvo type="min"/>
        <cfvo type="percentile" val="50"/>
        <cfvo type="max"/>
        <color rgb="FFF8696B"/>
        <color rgb="FFFFEB84"/>
        <color rgb="FF63BE7B"/>
      </colorScale>
    </cfRule>
  </conditionalFormatting>
  <conditionalFormatting sqref="P77">
    <cfRule type="colorScale" priority="1562">
      <colorScale>
        <cfvo type="min"/>
        <cfvo type="percentile" val="50"/>
        <cfvo type="max"/>
        <color rgb="FFF8696B"/>
        <color rgb="FFFFEB84"/>
        <color rgb="FF63BE7B"/>
      </colorScale>
    </cfRule>
  </conditionalFormatting>
  <conditionalFormatting sqref="P78">
    <cfRule type="colorScale" priority="1560">
      <colorScale>
        <cfvo type="min"/>
        <cfvo type="percentile" val="50"/>
        <cfvo type="max"/>
        <color rgb="FFF8696B"/>
        <color rgb="FFFFEB84"/>
        <color rgb="FF63BE7B"/>
      </colorScale>
    </cfRule>
  </conditionalFormatting>
  <conditionalFormatting sqref="P79">
    <cfRule type="colorScale" priority="1561">
      <colorScale>
        <cfvo type="min"/>
        <cfvo type="percentile" val="50"/>
        <cfvo type="max"/>
        <color rgb="FFF8696B"/>
        <color rgb="FFFFEB84"/>
        <color rgb="FF63BE7B"/>
      </colorScale>
    </cfRule>
  </conditionalFormatting>
  <conditionalFormatting sqref="P80">
    <cfRule type="colorScale" priority="1557">
      <colorScale>
        <cfvo type="min"/>
        <cfvo type="percentile" val="50"/>
        <cfvo type="max"/>
        <color rgb="FFF8696B"/>
        <color rgb="FFFFEB84"/>
        <color rgb="FF63BE7B"/>
      </colorScale>
    </cfRule>
  </conditionalFormatting>
  <conditionalFormatting sqref="P81">
    <cfRule type="colorScale" priority="1555">
      <colorScale>
        <cfvo type="min"/>
        <cfvo type="percentile" val="50"/>
        <cfvo type="max"/>
        <color rgb="FFF8696B"/>
        <color rgb="FFFFEB84"/>
        <color rgb="FF63BE7B"/>
      </colorScale>
    </cfRule>
  </conditionalFormatting>
  <conditionalFormatting sqref="P81">
    <cfRule type="colorScale" priority="1554">
      <colorScale>
        <cfvo type="min"/>
        <cfvo type="percentile" val="50"/>
        <cfvo type="max"/>
        <color rgb="FFF8696B"/>
        <color rgb="FFFFEB84"/>
        <color rgb="FF63BE7B"/>
      </colorScale>
    </cfRule>
  </conditionalFormatting>
  <conditionalFormatting sqref="P79">
    <cfRule type="colorScale" priority="1553">
      <colorScale>
        <cfvo type="min"/>
        <cfvo type="percentile" val="50"/>
        <cfvo type="max"/>
        <color rgb="FFF8696B"/>
        <color rgb="FFFFEB84"/>
        <color rgb="FF63BE7B"/>
      </colorScale>
    </cfRule>
  </conditionalFormatting>
  <conditionalFormatting sqref="P81">
    <cfRule type="colorScale" priority="1552">
      <colorScale>
        <cfvo type="min"/>
        <cfvo type="percentile" val="50"/>
        <cfvo type="max"/>
        <color rgb="FFF8696B"/>
        <color rgb="FFFFEB84"/>
        <color rgb="FF63BE7B"/>
      </colorScale>
    </cfRule>
  </conditionalFormatting>
  <conditionalFormatting sqref="P79">
    <cfRule type="colorScale" priority="1550">
      <colorScale>
        <cfvo type="min"/>
        <cfvo type="percentile" val="50"/>
        <cfvo type="max"/>
        <color rgb="FFF8696B"/>
        <color rgb="FFFFEB84"/>
        <color rgb="FF63BE7B"/>
      </colorScale>
    </cfRule>
  </conditionalFormatting>
  <conditionalFormatting sqref="P79">
    <cfRule type="colorScale" priority="1549">
      <colorScale>
        <cfvo type="min"/>
        <cfvo type="percentile" val="50"/>
        <cfvo type="max"/>
        <color rgb="FFF8696B"/>
        <color rgb="FFFFEB84"/>
        <color rgb="FF63BE7B"/>
      </colorScale>
    </cfRule>
  </conditionalFormatting>
  <conditionalFormatting sqref="P80">
    <cfRule type="colorScale" priority="1548">
      <colorScale>
        <cfvo type="min"/>
        <cfvo type="percentile" val="50"/>
        <cfvo type="max"/>
        <color rgb="FFF8696B"/>
        <color rgb="FFFFEB84"/>
        <color rgb="FF63BE7B"/>
      </colorScale>
    </cfRule>
  </conditionalFormatting>
  <conditionalFormatting sqref="P81">
    <cfRule type="colorScale" priority="1546">
      <colorScale>
        <cfvo type="min"/>
        <cfvo type="percentile" val="50"/>
        <cfvo type="max"/>
        <color rgb="FFF8696B"/>
        <color rgb="FFFFEB84"/>
        <color rgb="FF63BE7B"/>
      </colorScale>
    </cfRule>
  </conditionalFormatting>
  <conditionalFormatting sqref="P81">
    <cfRule type="colorScale" priority="1545">
      <colorScale>
        <cfvo type="min"/>
        <cfvo type="percentile" val="50"/>
        <cfvo type="max"/>
        <color rgb="FFF8696B"/>
        <color rgb="FFFFEB84"/>
        <color rgb="FF63BE7B"/>
      </colorScale>
    </cfRule>
  </conditionalFormatting>
  <conditionalFormatting sqref="P80">
    <cfRule type="colorScale" priority="1544">
      <colorScale>
        <cfvo type="min"/>
        <cfvo type="percentile" val="50"/>
        <cfvo type="max"/>
        <color rgb="FFF8696B"/>
        <color rgb="FFFFEB84"/>
        <color rgb="FF63BE7B"/>
      </colorScale>
    </cfRule>
  </conditionalFormatting>
  <conditionalFormatting sqref="P79">
    <cfRule type="colorScale" priority="1542">
      <colorScale>
        <cfvo type="min"/>
        <cfvo type="percentile" val="50"/>
        <cfvo type="max"/>
        <color rgb="FFF8696B"/>
        <color rgb="FFFFEB84"/>
        <color rgb="FF63BE7B"/>
      </colorScale>
    </cfRule>
  </conditionalFormatting>
  <conditionalFormatting sqref="P80">
    <cfRule type="colorScale" priority="1541">
      <colorScale>
        <cfvo type="min"/>
        <cfvo type="percentile" val="50"/>
        <cfvo type="max"/>
        <color rgb="FFF8696B"/>
        <color rgb="FFFFEB84"/>
        <color rgb="FF63BE7B"/>
      </colorScale>
    </cfRule>
  </conditionalFormatting>
  <conditionalFormatting sqref="P81">
    <cfRule type="colorScale" priority="1539">
      <colorScale>
        <cfvo type="min"/>
        <cfvo type="percentile" val="50"/>
        <cfvo type="max"/>
        <color rgb="FFF8696B"/>
        <color rgb="FFFFEB84"/>
        <color rgb="FF63BE7B"/>
      </colorScale>
    </cfRule>
  </conditionalFormatting>
  <conditionalFormatting sqref="P79">
    <cfRule type="colorScale" priority="1536">
      <colorScale>
        <cfvo type="min"/>
        <cfvo type="percentile" val="50"/>
        <cfvo type="max"/>
        <color rgb="FFF8696B"/>
        <color rgb="FFFFEB84"/>
        <color rgb="FF63BE7B"/>
      </colorScale>
    </cfRule>
  </conditionalFormatting>
  <conditionalFormatting sqref="P80">
    <cfRule type="colorScale" priority="1535">
      <colorScale>
        <cfvo type="min"/>
        <cfvo type="percentile" val="50"/>
        <cfvo type="max"/>
        <color rgb="FFF8696B"/>
        <color rgb="FFFFEB84"/>
        <color rgb="FF63BE7B"/>
      </colorScale>
    </cfRule>
  </conditionalFormatting>
  <conditionalFormatting sqref="P81">
    <cfRule type="colorScale" priority="1533">
      <colorScale>
        <cfvo type="min"/>
        <cfvo type="percentile" val="50"/>
        <cfvo type="max"/>
        <color rgb="FFF8696B"/>
        <color rgb="FFFFEB84"/>
        <color rgb="FF63BE7B"/>
      </colorScale>
    </cfRule>
  </conditionalFormatting>
  <conditionalFormatting sqref="P81">
    <cfRule type="colorScale" priority="1532">
      <colorScale>
        <cfvo type="min"/>
        <cfvo type="percentile" val="50"/>
        <cfvo type="max"/>
        <color rgb="FFF8696B"/>
        <color rgb="FFFFEB84"/>
        <color rgb="FF63BE7B"/>
      </colorScale>
    </cfRule>
  </conditionalFormatting>
  <conditionalFormatting sqref="P78">
    <cfRule type="colorScale" priority="1531">
      <colorScale>
        <cfvo type="min"/>
        <cfvo type="percentile" val="50"/>
        <cfvo type="max"/>
        <color rgb="FFF8696B"/>
        <color rgb="FFFFEB84"/>
        <color rgb="FF63BE7B"/>
      </colorScale>
    </cfRule>
  </conditionalFormatting>
  <conditionalFormatting sqref="P78">
    <cfRule type="colorScale" priority="1528">
      <colorScale>
        <cfvo type="min"/>
        <cfvo type="percentile" val="50"/>
        <cfvo type="max"/>
        <color rgb="FFF8696B"/>
        <color rgb="FFFFEB84"/>
        <color rgb="FF63BE7B"/>
      </colorScale>
    </cfRule>
  </conditionalFormatting>
  <conditionalFormatting sqref="P78">
    <cfRule type="colorScale" priority="1527">
      <colorScale>
        <cfvo type="min"/>
        <cfvo type="percentile" val="50"/>
        <cfvo type="max"/>
        <color rgb="FFF8696B"/>
        <color rgb="FFFFEB84"/>
        <color rgb="FF63BE7B"/>
      </colorScale>
    </cfRule>
  </conditionalFormatting>
  <conditionalFormatting sqref="P78">
    <cfRule type="colorScale" priority="1526">
      <colorScale>
        <cfvo type="min"/>
        <cfvo type="percentile" val="50"/>
        <cfvo type="max"/>
        <color rgb="FFF8696B"/>
        <color rgb="FFFFEB84"/>
        <color rgb="FF63BE7B"/>
      </colorScale>
    </cfRule>
  </conditionalFormatting>
  <conditionalFormatting sqref="P79">
    <cfRule type="colorScale" priority="1525">
      <colorScale>
        <cfvo type="min"/>
        <cfvo type="percentile" val="50"/>
        <cfvo type="max"/>
        <color rgb="FFF8696B"/>
        <color rgb="FFFFEB84"/>
        <color rgb="FF63BE7B"/>
      </colorScale>
    </cfRule>
  </conditionalFormatting>
  <conditionalFormatting sqref="P80">
    <cfRule type="colorScale" priority="1524">
      <colorScale>
        <cfvo type="min"/>
        <cfvo type="percentile" val="50"/>
        <cfvo type="max"/>
        <color rgb="FFF8696B"/>
        <color rgb="FFFFEB84"/>
        <color rgb="FF63BE7B"/>
      </colorScale>
    </cfRule>
  </conditionalFormatting>
  <conditionalFormatting sqref="P81">
    <cfRule type="colorScale" priority="1520">
      <colorScale>
        <cfvo type="min"/>
        <cfvo type="percentile" val="50"/>
        <cfvo type="max"/>
        <color rgb="FFF8696B"/>
        <color rgb="FFFFEB84"/>
        <color rgb="FF63BE7B"/>
      </colorScale>
    </cfRule>
  </conditionalFormatting>
  <conditionalFormatting sqref="P78">
    <cfRule type="colorScale" priority="1519">
      <colorScale>
        <cfvo type="min"/>
        <cfvo type="percentile" val="50"/>
        <cfvo type="max"/>
        <color rgb="FFF8696B"/>
        <color rgb="FFFFEB84"/>
        <color rgb="FF63BE7B"/>
      </colorScale>
    </cfRule>
  </conditionalFormatting>
  <conditionalFormatting sqref="P78">
    <cfRule type="colorScale" priority="1518">
      <colorScale>
        <cfvo type="min"/>
        <cfvo type="percentile" val="50"/>
        <cfvo type="max"/>
        <color rgb="FFF8696B"/>
        <color rgb="FFFFEB84"/>
        <color rgb="FF63BE7B"/>
      </colorScale>
    </cfRule>
  </conditionalFormatting>
  <conditionalFormatting sqref="P78">
    <cfRule type="colorScale" priority="1517">
      <colorScale>
        <cfvo type="min"/>
        <cfvo type="percentile" val="50"/>
        <cfvo type="max"/>
        <color rgb="FFF8696B"/>
        <color rgb="FFFFEB84"/>
        <color rgb="FF63BE7B"/>
      </colorScale>
    </cfRule>
  </conditionalFormatting>
  <conditionalFormatting sqref="P80">
    <cfRule type="colorScale" priority="1516">
      <colorScale>
        <cfvo type="min"/>
        <cfvo type="percentile" val="50"/>
        <cfvo type="max"/>
        <color rgb="FFF8696B"/>
        <color rgb="FFFFEB84"/>
        <color rgb="FF63BE7B"/>
      </colorScale>
    </cfRule>
  </conditionalFormatting>
  <conditionalFormatting sqref="P79">
    <cfRule type="colorScale" priority="1515">
      <colorScale>
        <cfvo type="min"/>
        <cfvo type="percentile" val="50"/>
        <cfvo type="max"/>
        <color rgb="FFF8696B"/>
        <color rgb="FFFFEB84"/>
        <color rgb="FF63BE7B"/>
      </colorScale>
    </cfRule>
  </conditionalFormatting>
  <conditionalFormatting sqref="P80">
    <cfRule type="colorScale" priority="1514">
      <colorScale>
        <cfvo type="min"/>
        <cfvo type="percentile" val="50"/>
        <cfvo type="max"/>
        <color rgb="FFF8696B"/>
        <color rgb="FFFFEB84"/>
        <color rgb="FF63BE7B"/>
      </colorScale>
    </cfRule>
  </conditionalFormatting>
  <conditionalFormatting sqref="P80">
    <cfRule type="colorScale" priority="1513">
      <colorScale>
        <cfvo type="min"/>
        <cfvo type="percentile" val="50"/>
        <cfvo type="max"/>
        <color rgb="FFF8696B"/>
        <color rgb="FFFFEB84"/>
        <color rgb="FF63BE7B"/>
      </colorScale>
    </cfRule>
  </conditionalFormatting>
  <conditionalFormatting sqref="P81">
    <cfRule type="colorScale" priority="1511">
      <colorScale>
        <cfvo type="min"/>
        <cfvo type="percentile" val="50"/>
        <cfvo type="max"/>
        <color rgb="FFF8696B"/>
        <color rgb="FFFFEB84"/>
        <color rgb="FF63BE7B"/>
      </colorScale>
    </cfRule>
  </conditionalFormatting>
  <conditionalFormatting sqref="P79">
    <cfRule type="colorScale" priority="1510">
      <colorScale>
        <cfvo type="min"/>
        <cfvo type="percentile" val="50"/>
        <cfvo type="max"/>
        <color rgb="FFF8696B"/>
        <color rgb="FFFFEB84"/>
        <color rgb="FF63BE7B"/>
      </colorScale>
    </cfRule>
  </conditionalFormatting>
  <conditionalFormatting sqref="P81">
    <cfRule type="colorScale" priority="1509">
      <colorScale>
        <cfvo type="min"/>
        <cfvo type="percentile" val="50"/>
        <cfvo type="max"/>
        <color rgb="FFF8696B"/>
        <color rgb="FFFFEB84"/>
        <color rgb="FF63BE7B"/>
      </colorScale>
    </cfRule>
  </conditionalFormatting>
  <conditionalFormatting sqref="P80">
    <cfRule type="colorScale" priority="1508">
      <colorScale>
        <cfvo type="min"/>
        <cfvo type="percentile" val="50"/>
        <cfvo type="max"/>
        <color rgb="FFF8696B"/>
        <color rgb="FFFFEB84"/>
        <color rgb="FF63BE7B"/>
      </colorScale>
    </cfRule>
  </conditionalFormatting>
  <conditionalFormatting sqref="P81">
    <cfRule type="colorScale" priority="1506">
      <colorScale>
        <cfvo type="min"/>
        <cfvo type="percentile" val="50"/>
        <cfvo type="max"/>
        <color rgb="FFF8696B"/>
        <color rgb="FFFFEB84"/>
        <color rgb="FF63BE7B"/>
      </colorScale>
    </cfRule>
  </conditionalFormatting>
  <conditionalFormatting sqref="P80">
    <cfRule type="colorScale" priority="1505">
      <colorScale>
        <cfvo type="min"/>
        <cfvo type="percentile" val="50"/>
        <cfvo type="max"/>
        <color rgb="FFF8696B"/>
        <color rgb="FFFFEB84"/>
        <color rgb="FF63BE7B"/>
      </colorScale>
    </cfRule>
  </conditionalFormatting>
  <conditionalFormatting sqref="P78">
    <cfRule type="colorScale" priority="1504">
      <colorScale>
        <cfvo type="min"/>
        <cfvo type="percentile" val="50"/>
        <cfvo type="max"/>
        <color rgb="FFF8696B"/>
        <color rgb="FFFFEB84"/>
        <color rgb="FF63BE7B"/>
      </colorScale>
    </cfRule>
  </conditionalFormatting>
  <conditionalFormatting sqref="P79">
    <cfRule type="colorScale" priority="1503">
      <colorScale>
        <cfvo type="min"/>
        <cfvo type="percentile" val="50"/>
        <cfvo type="max"/>
        <color rgb="FFF8696B"/>
        <color rgb="FFFFEB84"/>
        <color rgb="FF63BE7B"/>
      </colorScale>
    </cfRule>
  </conditionalFormatting>
  <conditionalFormatting sqref="P80">
    <cfRule type="colorScale" priority="1502">
      <colorScale>
        <cfvo type="min"/>
        <cfvo type="percentile" val="50"/>
        <cfvo type="max"/>
        <color rgb="FFF8696B"/>
        <color rgb="FFFFEB84"/>
        <color rgb="FF63BE7B"/>
      </colorScale>
    </cfRule>
  </conditionalFormatting>
  <conditionalFormatting sqref="P80">
    <cfRule type="colorScale" priority="1501">
      <colorScale>
        <cfvo type="min"/>
        <cfvo type="percentile" val="50"/>
        <cfvo type="max"/>
        <color rgb="FFF8696B"/>
        <color rgb="FFFFEB84"/>
        <color rgb="FF63BE7B"/>
      </colorScale>
    </cfRule>
  </conditionalFormatting>
  <conditionalFormatting sqref="P80">
    <cfRule type="colorScale" priority="1500">
      <colorScale>
        <cfvo type="min"/>
        <cfvo type="percentile" val="50"/>
        <cfvo type="max"/>
        <color rgb="FFF8696B"/>
        <color rgb="FFFFEB84"/>
        <color rgb="FF63BE7B"/>
      </colorScale>
    </cfRule>
  </conditionalFormatting>
  <conditionalFormatting sqref="P81">
    <cfRule type="colorScale" priority="1498">
      <colorScale>
        <cfvo type="min"/>
        <cfvo type="percentile" val="50"/>
        <cfvo type="max"/>
        <color rgb="FFF8696B"/>
        <color rgb="FFFFEB84"/>
        <color rgb="FF63BE7B"/>
      </colorScale>
    </cfRule>
  </conditionalFormatting>
  <conditionalFormatting sqref="P79">
    <cfRule type="colorScale" priority="1497">
      <colorScale>
        <cfvo type="min"/>
        <cfvo type="percentile" val="50"/>
        <cfvo type="max"/>
        <color rgb="FFF8696B"/>
        <color rgb="FFFFEB84"/>
        <color rgb="FF63BE7B"/>
      </colorScale>
    </cfRule>
  </conditionalFormatting>
  <conditionalFormatting sqref="P78">
    <cfRule type="colorScale" priority="1496">
      <colorScale>
        <cfvo type="min"/>
        <cfvo type="percentile" val="50"/>
        <cfvo type="max"/>
        <color rgb="FFF8696B"/>
        <color rgb="FFFFEB84"/>
        <color rgb="FF63BE7B"/>
      </colorScale>
    </cfRule>
  </conditionalFormatting>
  <conditionalFormatting sqref="P79">
    <cfRule type="colorScale" priority="1495">
      <colorScale>
        <cfvo type="min"/>
        <cfvo type="percentile" val="50"/>
        <cfvo type="max"/>
        <color rgb="FFF8696B"/>
        <color rgb="FFFFEB84"/>
        <color rgb="FF63BE7B"/>
      </colorScale>
    </cfRule>
  </conditionalFormatting>
  <conditionalFormatting sqref="P80">
    <cfRule type="colorScale" priority="1493">
      <colorScale>
        <cfvo type="min"/>
        <cfvo type="percentile" val="50"/>
        <cfvo type="max"/>
        <color rgb="FFF8696B"/>
        <color rgb="FFFFEB84"/>
        <color rgb="FF63BE7B"/>
      </colorScale>
    </cfRule>
  </conditionalFormatting>
  <conditionalFormatting sqref="P81">
    <cfRule type="colorScale" priority="1490">
      <colorScale>
        <cfvo type="min"/>
        <cfvo type="percentile" val="50"/>
        <cfvo type="max"/>
        <color rgb="FFF8696B"/>
        <color rgb="FFFFEB84"/>
        <color rgb="FF63BE7B"/>
      </colorScale>
    </cfRule>
  </conditionalFormatting>
  <conditionalFormatting sqref="P80">
    <cfRule type="colorScale" priority="1489">
      <colorScale>
        <cfvo type="min"/>
        <cfvo type="percentile" val="50"/>
        <cfvo type="max"/>
        <color rgb="FFF8696B"/>
        <color rgb="FFFFEB84"/>
        <color rgb="FF63BE7B"/>
      </colorScale>
    </cfRule>
  </conditionalFormatting>
  <conditionalFormatting sqref="P81">
    <cfRule type="colorScale" priority="1487">
      <colorScale>
        <cfvo type="min"/>
        <cfvo type="percentile" val="50"/>
        <cfvo type="max"/>
        <color rgb="FFF8696B"/>
        <color rgb="FFFFEB84"/>
        <color rgb="FF63BE7B"/>
      </colorScale>
    </cfRule>
  </conditionalFormatting>
  <conditionalFormatting sqref="P78">
    <cfRule type="colorScale" priority="1486">
      <colorScale>
        <cfvo type="min"/>
        <cfvo type="percentile" val="50"/>
        <cfvo type="max"/>
        <color rgb="FFF8696B"/>
        <color rgb="FFFFEB84"/>
        <color rgb="FF63BE7B"/>
      </colorScale>
    </cfRule>
  </conditionalFormatting>
  <conditionalFormatting sqref="P79">
    <cfRule type="colorScale" priority="1484">
      <colorScale>
        <cfvo type="min"/>
        <cfvo type="percentile" val="50"/>
        <cfvo type="max"/>
        <color rgb="FFF8696B"/>
        <color rgb="FFFFEB84"/>
        <color rgb="FF63BE7B"/>
      </colorScale>
    </cfRule>
  </conditionalFormatting>
  <conditionalFormatting sqref="P80">
    <cfRule type="colorScale" priority="1483">
      <colorScale>
        <cfvo type="min"/>
        <cfvo type="percentile" val="50"/>
        <cfvo type="max"/>
        <color rgb="FFF8696B"/>
        <color rgb="FFFFEB84"/>
        <color rgb="FF63BE7B"/>
      </colorScale>
    </cfRule>
  </conditionalFormatting>
  <conditionalFormatting sqref="P81">
    <cfRule type="colorScale" priority="1481">
      <colorScale>
        <cfvo type="min"/>
        <cfvo type="percentile" val="50"/>
        <cfvo type="max"/>
        <color rgb="FFF8696B"/>
        <color rgb="FFFFEB84"/>
        <color rgb="FF63BE7B"/>
      </colorScale>
    </cfRule>
  </conditionalFormatting>
  <conditionalFormatting sqref="P81">
    <cfRule type="colorScale" priority="1480">
      <colorScale>
        <cfvo type="min"/>
        <cfvo type="percentile" val="50"/>
        <cfvo type="max"/>
        <color rgb="FFF8696B"/>
        <color rgb="FFFFEB84"/>
        <color rgb="FF63BE7B"/>
      </colorScale>
    </cfRule>
  </conditionalFormatting>
  <conditionalFormatting sqref="P79">
    <cfRule type="colorScale" priority="1479">
      <colorScale>
        <cfvo type="min"/>
        <cfvo type="percentile" val="50"/>
        <cfvo type="max"/>
        <color rgb="FFF8696B"/>
        <color rgb="FFFFEB84"/>
        <color rgb="FF63BE7B"/>
      </colorScale>
    </cfRule>
  </conditionalFormatting>
  <conditionalFormatting sqref="P81">
    <cfRule type="colorScale" priority="1478">
      <colorScale>
        <cfvo type="min"/>
        <cfvo type="percentile" val="50"/>
        <cfvo type="max"/>
        <color rgb="FFF8696B"/>
        <color rgb="FFFFEB84"/>
        <color rgb="FF63BE7B"/>
      </colorScale>
    </cfRule>
  </conditionalFormatting>
  <conditionalFormatting sqref="P79">
    <cfRule type="colorScale" priority="1476">
      <colorScale>
        <cfvo type="min"/>
        <cfvo type="percentile" val="50"/>
        <cfvo type="max"/>
        <color rgb="FFF8696B"/>
        <color rgb="FFFFEB84"/>
        <color rgb="FF63BE7B"/>
      </colorScale>
    </cfRule>
  </conditionalFormatting>
  <conditionalFormatting sqref="P79">
    <cfRule type="colorScale" priority="1475">
      <colorScale>
        <cfvo type="min"/>
        <cfvo type="percentile" val="50"/>
        <cfvo type="max"/>
        <color rgb="FFF8696B"/>
        <color rgb="FFFFEB84"/>
        <color rgb="FF63BE7B"/>
      </colorScale>
    </cfRule>
  </conditionalFormatting>
  <conditionalFormatting sqref="P80">
    <cfRule type="colorScale" priority="1474">
      <colorScale>
        <cfvo type="min"/>
        <cfvo type="percentile" val="50"/>
        <cfvo type="max"/>
        <color rgb="FFF8696B"/>
        <color rgb="FFFFEB84"/>
        <color rgb="FF63BE7B"/>
      </colorScale>
    </cfRule>
  </conditionalFormatting>
  <conditionalFormatting sqref="P81">
    <cfRule type="colorScale" priority="1472">
      <colorScale>
        <cfvo type="min"/>
        <cfvo type="percentile" val="50"/>
        <cfvo type="max"/>
        <color rgb="FFF8696B"/>
        <color rgb="FFFFEB84"/>
        <color rgb="FF63BE7B"/>
      </colorScale>
    </cfRule>
  </conditionalFormatting>
  <conditionalFormatting sqref="P81">
    <cfRule type="colorScale" priority="1471">
      <colorScale>
        <cfvo type="min"/>
        <cfvo type="percentile" val="50"/>
        <cfvo type="max"/>
        <color rgb="FFF8696B"/>
        <color rgb="FFFFEB84"/>
        <color rgb="FF63BE7B"/>
      </colorScale>
    </cfRule>
  </conditionalFormatting>
  <conditionalFormatting sqref="P80">
    <cfRule type="colorScale" priority="1470">
      <colorScale>
        <cfvo type="min"/>
        <cfvo type="percentile" val="50"/>
        <cfvo type="max"/>
        <color rgb="FFF8696B"/>
        <color rgb="FFFFEB84"/>
        <color rgb="FF63BE7B"/>
      </colorScale>
    </cfRule>
  </conditionalFormatting>
  <conditionalFormatting sqref="P79">
    <cfRule type="colorScale" priority="1468">
      <colorScale>
        <cfvo type="min"/>
        <cfvo type="percentile" val="50"/>
        <cfvo type="max"/>
        <color rgb="FFF8696B"/>
        <color rgb="FFFFEB84"/>
        <color rgb="FF63BE7B"/>
      </colorScale>
    </cfRule>
  </conditionalFormatting>
  <conditionalFormatting sqref="P80">
    <cfRule type="colorScale" priority="1467">
      <colorScale>
        <cfvo type="min"/>
        <cfvo type="percentile" val="50"/>
        <cfvo type="max"/>
        <color rgb="FFF8696B"/>
        <color rgb="FFFFEB84"/>
        <color rgb="FF63BE7B"/>
      </colorScale>
    </cfRule>
  </conditionalFormatting>
  <conditionalFormatting sqref="P81">
    <cfRule type="colorScale" priority="1465">
      <colorScale>
        <cfvo type="min"/>
        <cfvo type="percentile" val="50"/>
        <cfvo type="max"/>
        <color rgb="FFF8696B"/>
        <color rgb="FFFFEB84"/>
        <color rgb="FF63BE7B"/>
      </colorScale>
    </cfRule>
  </conditionalFormatting>
  <conditionalFormatting sqref="P79">
    <cfRule type="colorScale" priority="1462">
      <colorScale>
        <cfvo type="min"/>
        <cfvo type="percentile" val="50"/>
        <cfvo type="max"/>
        <color rgb="FFF8696B"/>
        <color rgb="FFFFEB84"/>
        <color rgb="FF63BE7B"/>
      </colorScale>
    </cfRule>
  </conditionalFormatting>
  <conditionalFormatting sqref="P80">
    <cfRule type="colorScale" priority="1461">
      <colorScale>
        <cfvo type="min"/>
        <cfvo type="percentile" val="50"/>
        <cfvo type="max"/>
        <color rgb="FFF8696B"/>
        <color rgb="FFFFEB84"/>
        <color rgb="FF63BE7B"/>
      </colorScale>
    </cfRule>
  </conditionalFormatting>
  <conditionalFormatting sqref="P81">
    <cfRule type="colorScale" priority="1459">
      <colorScale>
        <cfvo type="min"/>
        <cfvo type="percentile" val="50"/>
        <cfvo type="max"/>
        <color rgb="FFF8696B"/>
        <color rgb="FFFFEB84"/>
        <color rgb="FF63BE7B"/>
      </colorScale>
    </cfRule>
  </conditionalFormatting>
  <conditionalFormatting sqref="P81">
    <cfRule type="colorScale" priority="1458">
      <colorScale>
        <cfvo type="min"/>
        <cfvo type="percentile" val="50"/>
        <cfvo type="max"/>
        <color rgb="FFF8696B"/>
        <color rgb="FFFFEB84"/>
        <color rgb="FF63BE7B"/>
      </colorScale>
    </cfRule>
  </conditionalFormatting>
  <conditionalFormatting sqref="P82">
    <cfRule type="colorScale" priority="1456">
      <colorScale>
        <cfvo type="min"/>
        <cfvo type="percentile" val="50"/>
        <cfvo type="max"/>
        <color rgb="FFF8696B"/>
        <color rgb="FFFFEB84"/>
        <color rgb="FF63BE7B"/>
      </colorScale>
    </cfRule>
  </conditionalFormatting>
  <conditionalFormatting sqref="P83">
    <cfRule type="colorScale" priority="1457">
      <colorScale>
        <cfvo type="min"/>
        <cfvo type="percentile" val="50"/>
        <cfvo type="max"/>
        <color rgb="FFF8696B"/>
        <color rgb="FFFFEB84"/>
        <color rgb="FF63BE7B"/>
      </colorScale>
    </cfRule>
  </conditionalFormatting>
  <conditionalFormatting sqref="P84">
    <cfRule type="colorScale" priority="1453">
      <colorScale>
        <cfvo type="min"/>
        <cfvo type="percentile" val="50"/>
        <cfvo type="max"/>
        <color rgb="FFF8696B"/>
        <color rgb="FFFFEB84"/>
        <color rgb="FF63BE7B"/>
      </colorScale>
    </cfRule>
  </conditionalFormatting>
  <conditionalFormatting sqref="P85">
    <cfRule type="colorScale" priority="1451">
      <colorScale>
        <cfvo type="min"/>
        <cfvo type="percentile" val="50"/>
        <cfvo type="max"/>
        <color rgb="FFF8696B"/>
        <color rgb="FFFFEB84"/>
        <color rgb="FF63BE7B"/>
      </colorScale>
    </cfRule>
  </conditionalFormatting>
  <conditionalFormatting sqref="P85">
    <cfRule type="colorScale" priority="1450">
      <colorScale>
        <cfvo type="min"/>
        <cfvo type="percentile" val="50"/>
        <cfvo type="max"/>
        <color rgb="FFF8696B"/>
        <color rgb="FFFFEB84"/>
        <color rgb="FF63BE7B"/>
      </colorScale>
    </cfRule>
  </conditionalFormatting>
  <conditionalFormatting sqref="P83">
    <cfRule type="colorScale" priority="1449">
      <colorScale>
        <cfvo type="min"/>
        <cfvo type="percentile" val="50"/>
        <cfvo type="max"/>
        <color rgb="FFF8696B"/>
        <color rgb="FFFFEB84"/>
        <color rgb="FF63BE7B"/>
      </colorScale>
    </cfRule>
  </conditionalFormatting>
  <conditionalFormatting sqref="P85">
    <cfRule type="colorScale" priority="1448">
      <colorScale>
        <cfvo type="min"/>
        <cfvo type="percentile" val="50"/>
        <cfvo type="max"/>
        <color rgb="FFF8696B"/>
        <color rgb="FFFFEB84"/>
        <color rgb="FF63BE7B"/>
      </colorScale>
    </cfRule>
  </conditionalFormatting>
  <conditionalFormatting sqref="P83">
    <cfRule type="colorScale" priority="1446">
      <colorScale>
        <cfvo type="min"/>
        <cfvo type="percentile" val="50"/>
        <cfvo type="max"/>
        <color rgb="FFF8696B"/>
        <color rgb="FFFFEB84"/>
        <color rgb="FF63BE7B"/>
      </colorScale>
    </cfRule>
  </conditionalFormatting>
  <conditionalFormatting sqref="P83">
    <cfRule type="colorScale" priority="1445">
      <colorScale>
        <cfvo type="min"/>
        <cfvo type="percentile" val="50"/>
        <cfvo type="max"/>
        <color rgb="FFF8696B"/>
        <color rgb="FFFFEB84"/>
        <color rgb="FF63BE7B"/>
      </colorScale>
    </cfRule>
  </conditionalFormatting>
  <conditionalFormatting sqref="P84">
    <cfRule type="colorScale" priority="1444">
      <colorScale>
        <cfvo type="min"/>
        <cfvo type="percentile" val="50"/>
        <cfvo type="max"/>
        <color rgb="FFF8696B"/>
        <color rgb="FFFFEB84"/>
        <color rgb="FF63BE7B"/>
      </colorScale>
    </cfRule>
  </conditionalFormatting>
  <conditionalFormatting sqref="P85">
    <cfRule type="colorScale" priority="1442">
      <colorScale>
        <cfvo type="min"/>
        <cfvo type="percentile" val="50"/>
        <cfvo type="max"/>
        <color rgb="FFF8696B"/>
        <color rgb="FFFFEB84"/>
        <color rgb="FF63BE7B"/>
      </colorScale>
    </cfRule>
  </conditionalFormatting>
  <conditionalFormatting sqref="P85">
    <cfRule type="colorScale" priority="1441">
      <colorScale>
        <cfvo type="min"/>
        <cfvo type="percentile" val="50"/>
        <cfvo type="max"/>
        <color rgb="FFF8696B"/>
        <color rgb="FFFFEB84"/>
        <color rgb="FF63BE7B"/>
      </colorScale>
    </cfRule>
  </conditionalFormatting>
  <conditionalFormatting sqref="P84">
    <cfRule type="colorScale" priority="1440">
      <colorScale>
        <cfvo type="min"/>
        <cfvo type="percentile" val="50"/>
        <cfvo type="max"/>
        <color rgb="FFF8696B"/>
        <color rgb="FFFFEB84"/>
        <color rgb="FF63BE7B"/>
      </colorScale>
    </cfRule>
  </conditionalFormatting>
  <conditionalFormatting sqref="P83">
    <cfRule type="colorScale" priority="1438">
      <colorScale>
        <cfvo type="min"/>
        <cfvo type="percentile" val="50"/>
        <cfvo type="max"/>
        <color rgb="FFF8696B"/>
        <color rgb="FFFFEB84"/>
        <color rgb="FF63BE7B"/>
      </colorScale>
    </cfRule>
  </conditionalFormatting>
  <conditionalFormatting sqref="P84">
    <cfRule type="colorScale" priority="1437">
      <colorScale>
        <cfvo type="min"/>
        <cfvo type="percentile" val="50"/>
        <cfvo type="max"/>
        <color rgb="FFF8696B"/>
        <color rgb="FFFFEB84"/>
        <color rgb="FF63BE7B"/>
      </colorScale>
    </cfRule>
  </conditionalFormatting>
  <conditionalFormatting sqref="P85">
    <cfRule type="colorScale" priority="1435">
      <colorScale>
        <cfvo type="min"/>
        <cfvo type="percentile" val="50"/>
        <cfvo type="max"/>
        <color rgb="FFF8696B"/>
        <color rgb="FFFFEB84"/>
        <color rgb="FF63BE7B"/>
      </colorScale>
    </cfRule>
  </conditionalFormatting>
  <conditionalFormatting sqref="P83">
    <cfRule type="colorScale" priority="1432">
      <colorScale>
        <cfvo type="min"/>
        <cfvo type="percentile" val="50"/>
        <cfvo type="max"/>
        <color rgb="FFF8696B"/>
        <color rgb="FFFFEB84"/>
        <color rgb="FF63BE7B"/>
      </colorScale>
    </cfRule>
  </conditionalFormatting>
  <conditionalFormatting sqref="P84">
    <cfRule type="colorScale" priority="1431">
      <colorScale>
        <cfvo type="min"/>
        <cfvo type="percentile" val="50"/>
        <cfvo type="max"/>
        <color rgb="FFF8696B"/>
        <color rgb="FFFFEB84"/>
        <color rgb="FF63BE7B"/>
      </colorScale>
    </cfRule>
  </conditionalFormatting>
  <conditionalFormatting sqref="P85">
    <cfRule type="colorScale" priority="1429">
      <colorScale>
        <cfvo type="min"/>
        <cfvo type="percentile" val="50"/>
        <cfvo type="max"/>
        <color rgb="FFF8696B"/>
        <color rgb="FFFFEB84"/>
        <color rgb="FF63BE7B"/>
      </colorScale>
    </cfRule>
  </conditionalFormatting>
  <conditionalFormatting sqref="P85">
    <cfRule type="colorScale" priority="1428">
      <colorScale>
        <cfvo type="min"/>
        <cfvo type="percentile" val="50"/>
        <cfvo type="max"/>
        <color rgb="FFF8696B"/>
        <color rgb="FFFFEB84"/>
        <color rgb="FF63BE7B"/>
      </colorScale>
    </cfRule>
  </conditionalFormatting>
  <conditionalFormatting sqref="P82">
    <cfRule type="colorScale" priority="1427">
      <colorScale>
        <cfvo type="min"/>
        <cfvo type="percentile" val="50"/>
        <cfvo type="max"/>
        <color rgb="FFF8696B"/>
        <color rgb="FFFFEB84"/>
        <color rgb="FF63BE7B"/>
      </colorScale>
    </cfRule>
  </conditionalFormatting>
  <conditionalFormatting sqref="P82">
    <cfRule type="colorScale" priority="1424">
      <colorScale>
        <cfvo type="min"/>
        <cfvo type="percentile" val="50"/>
        <cfvo type="max"/>
        <color rgb="FFF8696B"/>
        <color rgb="FFFFEB84"/>
        <color rgb="FF63BE7B"/>
      </colorScale>
    </cfRule>
  </conditionalFormatting>
  <conditionalFormatting sqref="P82">
    <cfRule type="colorScale" priority="1423">
      <colorScale>
        <cfvo type="min"/>
        <cfvo type="percentile" val="50"/>
        <cfvo type="max"/>
        <color rgb="FFF8696B"/>
        <color rgb="FFFFEB84"/>
        <color rgb="FF63BE7B"/>
      </colorScale>
    </cfRule>
  </conditionalFormatting>
  <conditionalFormatting sqref="P82">
    <cfRule type="colorScale" priority="1422">
      <colorScale>
        <cfvo type="min"/>
        <cfvo type="percentile" val="50"/>
        <cfvo type="max"/>
        <color rgb="FFF8696B"/>
        <color rgb="FFFFEB84"/>
        <color rgb="FF63BE7B"/>
      </colorScale>
    </cfRule>
  </conditionalFormatting>
  <conditionalFormatting sqref="P83">
    <cfRule type="colorScale" priority="1421">
      <colorScale>
        <cfvo type="min"/>
        <cfvo type="percentile" val="50"/>
        <cfvo type="max"/>
        <color rgb="FFF8696B"/>
        <color rgb="FFFFEB84"/>
        <color rgb="FF63BE7B"/>
      </colorScale>
    </cfRule>
  </conditionalFormatting>
  <conditionalFormatting sqref="P84">
    <cfRule type="colorScale" priority="1420">
      <colorScale>
        <cfvo type="min"/>
        <cfvo type="percentile" val="50"/>
        <cfvo type="max"/>
        <color rgb="FFF8696B"/>
        <color rgb="FFFFEB84"/>
        <color rgb="FF63BE7B"/>
      </colorScale>
    </cfRule>
  </conditionalFormatting>
  <conditionalFormatting sqref="P85">
    <cfRule type="colorScale" priority="1416">
      <colorScale>
        <cfvo type="min"/>
        <cfvo type="percentile" val="50"/>
        <cfvo type="max"/>
        <color rgb="FFF8696B"/>
        <color rgb="FFFFEB84"/>
        <color rgb="FF63BE7B"/>
      </colorScale>
    </cfRule>
  </conditionalFormatting>
  <conditionalFormatting sqref="P82">
    <cfRule type="colorScale" priority="1415">
      <colorScale>
        <cfvo type="min"/>
        <cfvo type="percentile" val="50"/>
        <cfvo type="max"/>
        <color rgb="FFF8696B"/>
        <color rgb="FFFFEB84"/>
        <color rgb="FF63BE7B"/>
      </colorScale>
    </cfRule>
  </conditionalFormatting>
  <conditionalFormatting sqref="P82">
    <cfRule type="colorScale" priority="1414">
      <colorScale>
        <cfvo type="min"/>
        <cfvo type="percentile" val="50"/>
        <cfvo type="max"/>
        <color rgb="FFF8696B"/>
        <color rgb="FFFFEB84"/>
        <color rgb="FF63BE7B"/>
      </colorScale>
    </cfRule>
  </conditionalFormatting>
  <conditionalFormatting sqref="P82">
    <cfRule type="colorScale" priority="1413">
      <colorScale>
        <cfvo type="min"/>
        <cfvo type="percentile" val="50"/>
        <cfvo type="max"/>
        <color rgb="FFF8696B"/>
        <color rgb="FFFFEB84"/>
        <color rgb="FF63BE7B"/>
      </colorScale>
    </cfRule>
  </conditionalFormatting>
  <conditionalFormatting sqref="P84">
    <cfRule type="colorScale" priority="1412">
      <colorScale>
        <cfvo type="min"/>
        <cfvo type="percentile" val="50"/>
        <cfvo type="max"/>
        <color rgb="FFF8696B"/>
        <color rgb="FFFFEB84"/>
        <color rgb="FF63BE7B"/>
      </colorScale>
    </cfRule>
  </conditionalFormatting>
  <conditionalFormatting sqref="P83">
    <cfRule type="colorScale" priority="1411">
      <colorScale>
        <cfvo type="min"/>
        <cfvo type="percentile" val="50"/>
        <cfvo type="max"/>
        <color rgb="FFF8696B"/>
        <color rgb="FFFFEB84"/>
        <color rgb="FF63BE7B"/>
      </colorScale>
    </cfRule>
  </conditionalFormatting>
  <conditionalFormatting sqref="P84">
    <cfRule type="colorScale" priority="1410">
      <colorScale>
        <cfvo type="min"/>
        <cfvo type="percentile" val="50"/>
        <cfvo type="max"/>
        <color rgb="FFF8696B"/>
        <color rgb="FFFFEB84"/>
        <color rgb="FF63BE7B"/>
      </colorScale>
    </cfRule>
  </conditionalFormatting>
  <conditionalFormatting sqref="P84">
    <cfRule type="colorScale" priority="1409">
      <colorScale>
        <cfvo type="min"/>
        <cfvo type="percentile" val="50"/>
        <cfvo type="max"/>
        <color rgb="FFF8696B"/>
        <color rgb="FFFFEB84"/>
        <color rgb="FF63BE7B"/>
      </colorScale>
    </cfRule>
  </conditionalFormatting>
  <conditionalFormatting sqref="P85">
    <cfRule type="colorScale" priority="1407">
      <colorScale>
        <cfvo type="min"/>
        <cfvo type="percentile" val="50"/>
        <cfvo type="max"/>
        <color rgb="FFF8696B"/>
        <color rgb="FFFFEB84"/>
        <color rgb="FF63BE7B"/>
      </colorScale>
    </cfRule>
  </conditionalFormatting>
  <conditionalFormatting sqref="P83">
    <cfRule type="colorScale" priority="1406">
      <colorScale>
        <cfvo type="min"/>
        <cfvo type="percentile" val="50"/>
        <cfvo type="max"/>
        <color rgb="FFF8696B"/>
        <color rgb="FFFFEB84"/>
        <color rgb="FF63BE7B"/>
      </colorScale>
    </cfRule>
  </conditionalFormatting>
  <conditionalFormatting sqref="P85">
    <cfRule type="colorScale" priority="1405">
      <colorScale>
        <cfvo type="min"/>
        <cfvo type="percentile" val="50"/>
        <cfvo type="max"/>
        <color rgb="FFF8696B"/>
        <color rgb="FFFFEB84"/>
        <color rgb="FF63BE7B"/>
      </colorScale>
    </cfRule>
  </conditionalFormatting>
  <conditionalFormatting sqref="P84">
    <cfRule type="colorScale" priority="1404">
      <colorScale>
        <cfvo type="min"/>
        <cfvo type="percentile" val="50"/>
        <cfvo type="max"/>
        <color rgb="FFF8696B"/>
        <color rgb="FFFFEB84"/>
        <color rgb="FF63BE7B"/>
      </colorScale>
    </cfRule>
  </conditionalFormatting>
  <conditionalFormatting sqref="P85">
    <cfRule type="colorScale" priority="1402">
      <colorScale>
        <cfvo type="min"/>
        <cfvo type="percentile" val="50"/>
        <cfvo type="max"/>
        <color rgb="FFF8696B"/>
        <color rgb="FFFFEB84"/>
        <color rgb="FF63BE7B"/>
      </colorScale>
    </cfRule>
  </conditionalFormatting>
  <conditionalFormatting sqref="P84">
    <cfRule type="colorScale" priority="1401">
      <colorScale>
        <cfvo type="min"/>
        <cfvo type="percentile" val="50"/>
        <cfvo type="max"/>
        <color rgb="FFF8696B"/>
        <color rgb="FFFFEB84"/>
        <color rgb="FF63BE7B"/>
      </colorScale>
    </cfRule>
  </conditionalFormatting>
  <conditionalFormatting sqref="P82">
    <cfRule type="colorScale" priority="1400">
      <colorScale>
        <cfvo type="min"/>
        <cfvo type="percentile" val="50"/>
        <cfvo type="max"/>
        <color rgb="FFF8696B"/>
        <color rgb="FFFFEB84"/>
        <color rgb="FF63BE7B"/>
      </colorScale>
    </cfRule>
  </conditionalFormatting>
  <conditionalFormatting sqref="P83">
    <cfRule type="colorScale" priority="1399">
      <colorScale>
        <cfvo type="min"/>
        <cfvo type="percentile" val="50"/>
        <cfvo type="max"/>
        <color rgb="FFF8696B"/>
        <color rgb="FFFFEB84"/>
        <color rgb="FF63BE7B"/>
      </colorScale>
    </cfRule>
  </conditionalFormatting>
  <conditionalFormatting sqref="P84">
    <cfRule type="colorScale" priority="1398">
      <colorScale>
        <cfvo type="min"/>
        <cfvo type="percentile" val="50"/>
        <cfvo type="max"/>
        <color rgb="FFF8696B"/>
        <color rgb="FFFFEB84"/>
        <color rgb="FF63BE7B"/>
      </colorScale>
    </cfRule>
  </conditionalFormatting>
  <conditionalFormatting sqref="P84">
    <cfRule type="colorScale" priority="1397">
      <colorScale>
        <cfvo type="min"/>
        <cfvo type="percentile" val="50"/>
        <cfvo type="max"/>
        <color rgb="FFF8696B"/>
        <color rgb="FFFFEB84"/>
        <color rgb="FF63BE7B"/>
      </colorScale>
    </cfRule>
  </conditionalFormatting>
  <conditionalFormatting sqref="P84">
    <cfRule type="colorScale" priority="1396">
      <colorScale>
        <cfvo type="min"/>
        <cfvo type="percentile" val="50"/>
        <cfvo type="max"/>
        <color rgb="FFF8696B"/>
        <color rgb="FFFFEB84"/>
        <color rgb="FF63BE7B"/>
      </colorScale>
    </cfRule>
  </conditionalFormatting>
  <conditionalFormatting sqref="P85">
    <cfRule type="colorScale" priority="1394">
      <colorScale>
        <cfvo type="min"/>
        <cfvo type="percentile" val="50"/>
        <cfvo type="max"/>
        <color rgb="FFF8696B"/>
        <color rgb="FFFFEB84"/>
        <color rgb="FF63BE7B"/>
      </colorScale>
    </cfRule>
  </conditionalFormatting>
  <conditionalFormatting sqref="P83">
    <cfRule type="colorScale" priority="1393">
      <colorScale>
        <cfvo type="min"/>
        <cfvo type="percentile" val="50"/>
        <cfvo type="max"/>
        <color rgb="FFF8696B"/>
        <color rgb="FFFFEB84"/>
        <color rgb="FF63BE7B"/>
      </colorScale>
    </cfRule>
  </conditionalFormatting>
  <conditionalFormatting sqref="P82">
    <cfRule type="colorScale" priority="1392">
      <colorScale>
        <cfvo type="min"/>
        <cfvo type="percentile" val="50"/>
        <cfvo type="max"/>
        <color rgb="FFF8696B"/>
        <color rgb="FFFFEB84"/>
        <color rgb="FF63BE7B"/>
      </colorScale>
    </cfRule>
  </conditionalFormatting>
  <conditionalFormatting sqref="P83">
    <cfRule type="colorScale" priority="1391">
      <colorScale>
        <cfvo type="min"/>
        <cfvo type="percentile" val="50"/>
        <cfvo type="max"/>
        <color rgb="FFF8696B"/>
        <color rgb="FFFFEB84"/>
        <color rgb="FF63BE7B"/>
      </colorScale>
    </cfRule>
  </conditionalFormatting>
  <conditionalFormatting sqref="P84">
    <cfRule type="colorScale" priority="1389">
      <colorScale>
        <cfvo type="min"/>
        <cfvo type="percentile" val="50"/>
        <cfvo type="max"/>
        <color rgb="FFF8696B"/>
        <color rgb="FFFFEB84"/>
        <color rgb="FF63BE7B"/>
      </colorScale>
    </cfRule>
  </conditionalFormatting>
  <conditionalFormatting sqref="P85">
    <cfRule type="colorScale" priority="1386">
      <colorScale>
        <cfvo type="min"/>
        <cfvo type="percentile" val="50"/>
        <cfvo type="max"/>
        <color rgb="FFF8696B"/>
        <color rgb="FFFFEB84"/>
        <color rgb="FF63BE7B"/>
      </colorScale>
    </cfRule>
  </conditionalFormatting>
  <conditionalFormatting sqref="P84">
    <cfRule type="colorScale" priority="1385">
      <colorScale>
        <cfvo type="min"/>
        <cfvo type="percentile" val="50"/>
        <cfvo type="max"/>
        <color rgb="FFF8696B"/>
        <color rgb="FFFFEB84"/>
        <color rgb="FF63BE7B"/>
      </colorScale>
    </cfRule>
  </conditionalFormatting>
  <conditionalFormatting sqref="P85">
    <cfRule type="colorScale" priority="1383">
      <colorScale>
        <cfvo type="min"/>
        <cfvo type="percentile" val="50"/>
        <cfvo type="max"/>
        <color rgb="FFF8696B"/>
        <color rgb="FFFFEB84"/>
        <color rgb="FF63BE7B"/>
      </colorScale>
    </cfRule>
  </conditionalFormatting>
  <conditionalFormatting sqref="P82">
    <cfRule type="colorScale" priority="1382">
      <colorScale>
        <cfvo type="min"/>
        <cfvo type="percentile" val="50"/>
        <cfvo type="max"/>
        <color rgb="FFF8696B"/>
        <color rgb="FFFFEB84"/>
        <color rgb="FF63BE7B"/>
      </colorScale>
    </cfRule>
  </conditionalFormatting>
  <conditionalFormatting sqref="P83">
    <cfRule type="colorScale" priority="1380">
      <colorScale>
        <cfvo type="min"/>
        <cfvo type="percentile" val="50"/>
        <cfvo type="max"/>
        <color rgb="FFF8696B"/>
        <color rgb="FFFFEB84"/>
        <color rgb="FF63BE7B"/>
      </colorScale>
    </cfRule>
  </conditionalFormatting>
  <conditionalFormatting sqref="P84">
    <cfRule type="colorScale" priority="1379">
      <colorScale>
        <cfvo type="min"/>
        <cfvo type="percentile" val="50"/>
        <cfvo type="max"/>
        <color rgb="FFF8696B"/>
        <color rgb="FFFFEB84"/>
        <color rgb="FF63BE7B"/>
      </colorScale>
    </cfRule>
  </conditionalFormatting>
  <conditionalFormatting sqref="P85">
    <cfRule type="colorScale" priority="1377">
      <colorScale>
        <cfvo type="min"/>
        <cfvo type="percentile" val="50"/>
        <cfvo type="max"/>
        <color rgb="FFF8696B"/>
        <color rgb="FFFFEB84"/>
        <color rgb="FF63BE7B"/>
      </colorScale>
    </cfRule>
  </conditionalFormatting>
  <conditionalFormatting sqref="P85">
    <cfRule type="colorScale" priority="1376">
      <colorScale>
        <cfvo type="min"/>
        <cfvo type="percentile" val="50"/>
        <cfvo type="max"/>
        <color rgb="FFF8696B"/>
        <color rgb="FFFFEB84"/>
        <color rgb="FF63BE7B"/>
      </colorScale>
    </cfRule>
  </conditionalFormatting>
  <conditionalFormatting sqref="P83">
    <cfRule type="colorScale" priority="1375">
      <colorScale>
        <cfvo type="min"/>
        <cfvo type="percentile" val="50"/>
        <cfvo type="max"/>
        <color rgb="FFF8696B"/>
        <color rgb="FFFFEB84"/>
        <color rgb="FF63BE7B"/>
      </colorScale>
    </cfRule>
  </conditionalFormatting>
  <conditionalFormatting sqref="P85">
    <cfRule type="colorScale" priority="1374">
      <colorScale>
        <cfvo type="min"/>
        <cfvo type="percentile" val="50"/>
        <cfvo type="max"/>
        <color rgb="FFF8696B"/>
        <color rgb="FFFFEB84"/>
        <color rgb="FF63BE7B"/>
      </colorScale>
    </cfRule>
  </conditionalFormatting>
  <conditionalFormatting sqref="P83">
    <cfRule type="colorScale" priority="1372">
      <colorScale>
        <cfvo type="min"/>
        <cfvo type="percentile" val="50"/>
        <cfvo type="max"/>
        <color rgb="FFF8696B"/>
        <color rgb="FFFFEB84"/>
        <color rgb="FF63BE7B"/>
      </colorScale>
    </cfRule>
  </conditionalFormatting>
  <conditionalFormatting sqref="P83">
    <cfRule type="colorScale" priority="1371">
      <colorScale>
        <cfvo type="min"/>
        <cfvo type="percentile" val="50"/>
        <cfvo type="max"/>
        <color rgb="FFF8696B"/>
        <color rgb="FFFFEB84"/>
        <color rgb="FF63BE7B"/>
      </colorScale>
    </cfRule>
  </conditionalFormatting>
  <conditionalFormatting sqref="P84">
    <cfRule type="colorScale" priority="1370">
      <colorScale>
        <cfvo type="min"/>
        <cfvo type="percentile" val="50"/>
        <cfvo type="max"/>
        <color rgb="FFF8696B"/>
        <color rgb="FFFFEB84"/>
        <color rgb="FF63BE7B"/>
      </colorScale>
    </cfRule>
  </conditionalFormatting>
  <conditionalFormatting sqref="P85">
    <cfRule type="colorScale" priority="1368">
      <colorScale>
        <cfvo type="min"/>
        <cfvo type="percentile" val="50"/>
        <cfvo type="max"/>
        <color rgb="FFF8696B"/>
        <color rgb="FFFFEB84"/>
        <color rgb="FF63BE7B"/>
      </colorScale>
    </cfRule>
  </conditionalFormatting>
  <conditionalFormatting sqref="P85">
    <cfRule type="colorScale" priority="1367">
      <colorScale>
        <cfvo type="min"/>
        <cfvo type="percentile" val="50"/>
        <cfvo type="max"/>
        <color rgb="FFF8696B"/>
        <color rgb="FFFFEB84"/>
        <color rgb="FF63BE7B"/>
      </colorScale>
    </cfRule>
  </conditionalFormatting>
  <conditionalFormatting sqref="P84">
    <cfRule type="colorScale" priority="1366">
      <colorScale>
        <cfvo type="min"/>
        <cfvo type="percentile" val="50"/>
        <cfvo type="max"/>
        <color rgb="FFF8696B"/>
        <color rgb="FFFFEB84"/>
        <color rgb="FF63BE7B"/>
      </colorScale>
    </cfRule>
  </conditionalFormatting>
  <conditionalFormatting sqref="P83">
    <cfRule type="colorScale" priority="1364">
      <colorScale>
        <cfvo type="min"/>
        <cfvo type="percentile" val="50"/>
        <cfvo type="max"/>
        <color rgb="FFF8696B"/>
        <color rgb="FFFFEB84"/>
        <color rgb="FF63BE7B"/>
      </colorScale>
    </cfRule>
  </conditionalFormatting>
  <conditionalFormatting sqref="P84">
    <cfRule type="colorScale" priority="1363">
      <colorScale>
        <cfvo type="min"/>
        <cfvo type="percentile" val="50"/>
        <cfvo type="max"/>
        <color rgb="FFF8696B"/>
        <color rgb="FFFFEB84"/>
        <color rgb="FF63BE7B"/>
      </colorScale>
    </cfRule>
  </conditionalFormatting>
  <conditionalFormatting sqref="P85">
    <cfRule type="colorScale" priority="1361">
      <colorScale>
        <cfvo type="min"/>
        <cfvo type="percentile" val="50"/>
        <cfvo type="max"/>
        <color rgb="FFF8696B"/>
        <color rgb="FFFFEB84"/>
        <color rgb="FF63BE7B"/>
      </colorScale>
    </cfRule>
  </conditionalFormatting>
  <conditionalFormatting sqref="P83">
    <cfRule type="colorScale" priority="1358">
      <colorScale>
        <cfvo type="min"/>
        <cfvo type="percentile" val="50"/>
        <cfvo type="max"/>
        <color rgb="FFF8696B"/>
        <color rgb="FFFFEB84"/>
        <color rgb="FF63BE7B"/>
      </colorScale>
    </cfRule>
  </conditionalFormatting>
  <conditionalFormatting sqref="P84">
    <cfRule type="colorScale" priority="1357">
      <colorScale>
        <cfvo type="min"/>
        <cfvo type="percentile" val="50"/>
        <cfvo type="max"/>
        <color rgb="FFF8696B"/>
        <color rgb="FFFFEB84"/>
        <color rgb="FF63BE7B"/>
      </colorScale>
    </cfRule>
  </conditionalFormatting>
  <conditionalFormatting sqref="P85">
    <cfRule type="colorScale" priority="1355">
      <colorScale>
        <cfvo type="min"/>
        <cfvo type="percentile" val="50"/>
        <cfvo type="max"/>
        <color rgb="FFF8696B"/>
        <color rgb="FFFFEB84"/>
        <color rgb="FF63BE7B"/>
      </colorScale>
    </cfRule>
  </conditionalFormatting>
  <conditionalFormatting sqref="P85">
    <cfRule type="colorScale" priority="1354">
      <colorScale>
        <cfvo type="min"/>
        <cfvo type="percentile" val="50"/>
        <cfvo type="max"/>
        <color rgb="FFF8696B"/>
        <color rgb="FFFFEB84"/>
        <color rgb="FF63BE7B"/>
      </colorScale>
    </cfRule>
  </conditionalFormatting>
  <conditionalFormatting sqref="P86">
    <cfRule type="colorScale" priority="1352">
      <colorScale>
        <cfvo type="min"/>
        <cfvo type="percentile" val="50"/>
        <cfvo type="max"/>
        <color rgb="FFF8696B"/>
        <color rgb="FFFFEB84"/>
        <color rgb="FF63BE7B"/>
      </colorScale>
    </cfRule>
  </conditionalFormatting>
  <conditionalFormatting sqref="P87">
    <cfRule type="colorScale" priority="1353">
      <colorScale>
        <cfvo type="min"/>
        <cfvo type="percentile" val="50"/>
        <cfvo type="max"/>
        <color rgb="FFF8696B"/>
        <color rgb="FFFFEB84"/>
        <color rgb="FF63BE7B"/>
      </colorScale>
    </cfRule>
  </conditionalFormatting>
  <conditionalFormatting sqref="P88">
    <cfRule type="colorScale" priority="1349">
      <colorScale>
        <cfvo type="min"/>
        <cfvo type="percentile" val="50"/>
        <cfvo type="max"/>
        <color rgb="FFF8696B"/>
        <color rgb="FFFFEB84"/>
        <color rgb="FF63BE7B"/>
      </colorScale>
    </cfRule>
  </conditionalFormatting>
  <conditionalFormatting sqref="P89">
    <cfRule type="colorScale" priority="1347">
      <colorScale>
        <cfvo type="min"/>
        <cfvo type="percentile" val="50"/>
        <cfvo type="max"/>
        <color rgb="FFF8696B"/>
        <color rgb="FFFFEB84"/>
        <color rgb="FF63BE7B"/>
      </colorScale>
    </cfRule>
  </conditionalFormatting>
  <conditionalFormatting sqref="P89">
    <cfRule type="colorScale" priority="1346">
      <colorScale>
        <cfvo type="min"/>
        <cfvo type="percentile" val="50"/>
        <cfvo type="max"/>
        <color rgb="FFF8696B"/>
        <color rgb="FFFFEB84"/>
        <color rgb="FF63BE7B"/>
      </colorScale>
    </cfRule>
  </conditionalFormatting>
  <conditionalFormatting sqref="P87">
    <cfRule type="colorScale" priority="1345">
      <colorScale>
        <cfvo type="min"/>
        <cfvo type="percentile" val="50"/>
        <cfvo type="max"/>
        <color rgb="FFF8696B"/>
        <color rgb="FFFFEB84"/>
        <color rgb="FF63BE7B"/>
      </colorScale>
    </cfRule>
  </conditionalFormatting>
  <conditionalFormatting sqref="P89">
    <cfRule type="colorScale" priority="1344">
      <colorScale>
        <cfvo type="min"/>
        <cfvo type="percentile" val="50"/>
        <cfvo type="max"/>
        <color rgb="FFF8696B"/>
        <color rgb="FFFFEB84"/>
        <color rgb="FF63BE7B"/>
      </colorScale>
    </cfRule>
  </conditionalFormatting>
  <conditionalFormatting sqref="P87">
    <cfRule type="colorScale" priority="1342">
      <colorScale>
        <cfvo type="min"/>
        <cfvo type="percentile" val="50"/>
        <cfvo type="max"/>
        <color rgb="FFF8696B"/>
        <color rgb="FFFFEB84"/>
        <color rgb="FF63BE7B"/>
      </colorScale>
    </cfRule>
  </conditionalFormatting>
  <conditionalFormatting sqref="P87">
    <cfRule type="colorScale" priority="1341">
      <colorScale>
        <cfvo type="min"/>
        <cfvo type="percentile" val="50"/>
        <cfvo type="max"/>
        <color rgb="FFF8696B"/>
        <color rgb="FFFFEB84"/>
        <color rgb="FF63BE7B"/>
      </colorScale>
    </cfRule>
  </conditionalFormatting>
  <conditionalFormatting sqref="P88">
    <cfRule type="colorScale" priority="1340">
      <colorScale>
        <cfvo type="min"/>
        <cfvo type="percentile" val="50"/>
        <cfvo type="max"/>
        <color rgb="FFF8696B"/>
        <color rgb="FFFFEB84"/>
        <color rgb="FF63BE7B"/>
      </colorScale>
    </cfRule>
  </conditionalFormatting>
  <conditionalFormatting sqref="P89">
    <cfRule type="colorScale" priority="1338">
      <colorScale>
        <cfvo type="min"/>
        <cfvo type="percentile" val="50"/>
        <cfvo type="max"/>
        <color rgb="FFF8696B"/>
        <color rgb="FFFFEB84"/>
        <color rgb="FF63BE7B"/>
      </colorScale>
    </cfRule>
  </conditionalFormatting>
  <conditionalFormatting sqref="P89">
    <cfRule type="colorScale" priority="1337">
      <colorScale>
        <cfvo type="min"/>
        <cfvo type="percentile" val="50"/>
        <cfvo type="max"/>
        <color rgb="FFF8696B"/>
        <color rgb="FFFFEB84"/>
        <color rgb="FF63BE7B"/>
      </colorScale>
    </cfRule>
  </conditionalFormatting>
  <conditionalFormatting sqref="P88">
    <cfRule type="colorScale" priority="1336">
      <colorScale>
        <cfvo type="min"/>
        <cfvo type="percentile" val="50"/>
        <cfvo type="max"/>
        <color rgb="FFF8696B"/>
        <color rgb="FFFFEB84"/>
        <color rgb="FF63BE7B"/>
      </colorScale>
    </cfRule>
  </conditionalFormatting>
  <conditionalFormatting sqref="P87">
    <cfRule type="colorScale" priority="1334">
      <colorScale>
        <cfvo type="min"/>
        <cfvo type="percentile" val="50"/>
        <cfvo type="max"/>
        <color rgb="FFF8696B"/>
        <color rgb="FFFFEB84"/>
        <color rgb="FF63BE7B"/>
      </colorScale>
    </cfRule>
  </conditionalFormatting>
  <conditionalFormatting sqref="P88">
    <cfRule type="colorScale" priority="1333">
      <colorScale>
        <cfvo type="min"/>
        <cfvo type="percentile" val="50"/>
        <cfvo type="max"/>
        <color rgb="FFF8696B"/>
        <color rgb="FFFFEB84"/>
        <color rgb="FF63BE7B"/>
      </colorScale>
    </cfRule>
  </conditionalFormatting>
  <conditionalFormatting sqref="P89">
    <cfRule type="colorScale" priority="1331">
      <colorScale>
        <cfvo type="min"/>
        <cfvo type="percentile" val="50"/>
        <cfvo type="max"/>
        <color rgb="FFF8696B"/>
        <color rgb="FFFFEB84"/>
        <color rgb="FF63BE7B"/>
      </colorScale>
    </cfRule>
  </conditionalFormatting>
  <conditionalFormatting sqref="P87">
    <cfRule type="colorScale" priority="1328">
      <colorScale>
        <cfvo type="min"/>
        <cfvo type="percentile" val="50"/>
        <cfvo type="max"/>
        <color rgb="FFF8696B"/>
        <color rgb="FFFFEB84"/>
        <color rgb="FF63BE7B"/>
      </colorScale>
    </cfRule>
  </conditionalFormatting>
  <conditionalFormatting sqref="P88">
    <cfRule type="colorScale" priority="1327">
      <colorScale>
        <cfvo type="min"/>
        <cfvo type="percentile" val="50"/>
        <cfvo type="max"/>
        <color rgb="FFF8696B"/>
        <color rgb="FFFFEB84"/>
        <color rgb="FF63BE7B"/>
      </colorScale>
    </cfRule>
  </conditionalFormatting>
  <conditionalFormatting sqref="P89">
    <cfRule type="colorScale" priority="1325">
      <colorScale>
        <cfvo type="min"/>
        <cfvo type="percentile" val="50"/>
        <cfvo type="max"/>
        <color rgb="FFF8696B"/>
        <color rgb="FFFFEB84"/>
        <color rgb="FF63BE7B"/>
      </colorScale>
    </cfRule>
  </conditionalFormatting>
  <conditionalFormatting sqref="P89">
    <cfRule type="colorScale" priority="1324">
      <colorScale>
        <cfvo type="min"/>
        <cfvo type="percentile" val="50"/>
        <cfvo type="max"/>
        <color rgb="FFF8696B"/>
        <color rgb="FFFFEB84"/>
        <color rgb="FF63BE7B"/>
      </colorScale>
    </cfRule>
  </conditionalFormatting>
  <conditionalFormatting sqref="P86">
    <cfRule type="colorScale" priority="1323">
      <colorScale>
        <cfvo type="min"/>
        <cfvo type="percentile" val="50"/>
        <cfvo type="max"/>
        <color rgb="FFF8696B"/>
        <color rgb="FFFFEB84"/>
        <color rgb="FF63BE7B"/>
      </colorScale>
    </cfRule>
  </conditionalFormatting>
  <conditionalFormatting sqref="P86">
    <cfRule type="colorScale" priority="1320">
      <colorScale>
        <cfvo type="min"/>
        <cfvo type="percentile" val="50"/>
        <cfvo type="max"/>
        <color rgb="FFF8696B"/>
        <color rgb="FFFFEB84"/>
        <color rgb="FF63BE7B"/>
      </colorScale>
    </cfRule>
  </conditionalFormatting>
  <conditionalFormatting sqref="P86">
    <cfRule type="colorScale" priority="1319">
      <colorScale>
        <cfvo type="min"/>
        <cfvo type="percentile" val="50"/>
        <cfvo type="max"/>
        <color rgb="FFF8696B"/>
        <color rgb="FFFFEB84"/>
        <color rgb="FF63BE7B"/>
      </colorScale>
    </cfRule>
  </conditionalFormatting>
  <conditionalFormatting sqref="P86">
    <cfRule type="colorScale" priority="1318">
      <colorScale>
        <cfvo type="min"/>
        <cfvo type="percentile" val="50"/>
        <cfvo type="max"/>
        <color rgb="FFF8696B"/>
        <color rgb="FFFFEB84"/>
        <color rgb="FF63BE7B"/>
      </colorScale>
    </cfRule>
  </conditionalFormatting>
  <conditionalFormatting sqref="P87">
    <cfRule type="colorScale" priority="1317">
      <colorScale>
        <cfvo type="min"/>
        <cfvo type="percentile" val="50"/>
        <cfvo type="max"/>
        <color rgb="FFF8696B"/>
        <color rgb="FFFFEB84"/>
        <color rgb="FF63BE7B"/>
      </colorScale>
    </cfRule>
  </conditionalFormatting>
  <conditionalFormatting sqref="P88">
    <cfRule type="colorScale" priority="1316">
      <colorScale>
        <cfvo type="min"/>
        <cfvo type="percentile" val="50"/>
        <cfvo type="max"/>
        <color rgb="FFF8696B"/>
        <color rgb="FFFFEB84"/>
        <color rgb="FF63BE7B"/>
      </colorScale>
    </cfRule>
  </conditionalFormatting>
  <conditionalFormatting sqref="P89">
    <cfRule type="colorScale" priority="1312">
      <colorScale>
        <cfvo type="min"/>
        <cfvo type="percentile" val="50"/>
        <cfvo type="max"/>
        <color rgb="FFF8696B"/>
        <color rgb="FFFFEB84"/>
        <color rgb="FF63BE7B"/>
      </colorScale>
    </cfRule>
  </conditionalFormatting>
  <conditionalFormatting sqref="P86">
    <cfRule type="colorScale" priority="1311">
      <colorScale>
        <cfvo type="min"/>
        <cfvo type="percentile" val="50"/>
        <cfvo type="max"/>
        <color rgb="FFF8696B"/>
        <color rgb="FFFFEB84"/>
        <color rgb="FF63BE7B"/>
      </colorScale>
    </cfRule>
  </conditionalFormatting>
  <conditionalFormatting sqref="P86">
    <cfRule type="colorScale" priority="1310">
      <colorScale>
        <cfvo type="min"/>
        <cfvo type="percentile" val="50"/>
        <cfvo type="max"/>
        <color rgb="FFF8696B"/>
        <color rgb="FFFFEB84"/>
        <color rgb="FF63BE7B"/>
      </colorScale>
    </cfRule>
  </conditionalFormatting>
  <conditionalFormatting sqref="P86">
    <cfRule type="colorScale" priority="1309">
      <colorScale>
        <cfvo type="min"/>
        <cfvo type="percentile" val="50"/>
        <cfvo type="max"/>
        <color rgb="FFF8696B"/>
        <color rgb="FFFFEB84"/>
        <color rgb="FF63BE7B"/>
      </colorScale>
    </cfRule>
  </conditionalFormatting>
  <conditionalFormatting sqref="P88">
    <cfRule type="colorScale" priority="1308">
      <colorScale>
        <cfvo type="min"/>
        <cfvo type="percentile" val="50"/>
        <cfvo type="max"/>
        <color rgb="FFF8696B"/>
        <color rgb="FFFFEB84"/>
        <color rgb="FF63BE7B"/>
      </colorScale>
    </cfRule>
  </conditionalFormatting>
  <conditionalFormatting sqref="P87">
    <cfRule type="colorScale" priority="1307">
      <colorScale>
        <cfvo type="min"/>
        <cfvo type="percentile" val="50"/>
        <cfvo type="max"/>
        <color rgb="FFF8696B"/>
        <color rgb="FFFFEB84"/>
        <color rgb="FF63BE7B"/>
      </colorScale>
    </cfRule>
  </conditionalFormatting>
  <conditionalFormatting sqref="P88">
    <cfRule type="colorScale" priority="1306">
      <colorScale>
        <cfvo type="min"/>
        <cfvo type="percentile" val="50"/>
        <cfvo type="max"/>
        <color rgb="FFF8696B"/>
        <color rgb="FFFFEB84"/>
        <color rgb="FF63BE7B"/>
      </colorScale>
    </cfRule>
  </conditionalFormatting>
  <conditionalFormatting sqref="P88">
    <cfRule type="colorScale" priority="1305">
      <colorScale>
        <cfvo type="min"/>
        <cfvo type="percentile" val="50"/>
        <cfvo type="max"/>
        <color rgb="FFF8696B"/>
        <color rgb="FFFFEB84"/>
        <color rgb="FF63BE7B"/>
      </colorScale>
    </cfRule>
  </conditionalFormatting>
  <conditionalFormatting sqref="P89">
    <cfRule type="colorScale" priority="1303">
      <colorScale>
        <cfvo type="min"/>
        <cfvo type="percentile" val="50"/>
        <cfvo type="max"/>
        <color rgb="FFF8696B"/>
        <color rgb="FFFFEB84"/>
        <color rgb="FF63BE7B"/>
      </colorScale>
    </cfRule>
  </conditionalFormatting>
  <conditionalFormatting sqref="P87">
    <cfRule type="colorScale" priority="1302">
      <colorScale>
        <cfvo type="min"/>
        <cfvo type="percentile" val="50"/>
        <cfvo type="max"/>
        <color rgb="FFF8696B"/>
        <color rgb="FFFFEB84"/>
        <color rgb="FF63BE7B"/>
      </colorScale>
    </cfRule>
  </conditionalFormatting>
  <conditionalFormatting sqref="P89">
    <cfRule type="colorScale" priority="1301">
      <colorScale>
        <cfvo type="min"/>
        <cfvo type="percentile" val="50"/>
        <cfvo type="max"/>
        <color rgb="FFF8696B"/>
        <color rgb="FFFFEB84"/>
        <color rgb="FF63BE7B"/>
      </colorScale>
    </cfRule>
  </conditionalFormatting>
  <conditionalFormatting sqref="P88">
    <cfRule type="colorScale" priority="1300">
      <colorScale>
        <cfvo type="min"/>
        <cfvo type="percentile" val="50"/>
        <cfvo type="max"/>
        <color rgb="FFF8696B"/>
        <color rgb="FFFFEB84"/>
        <color rgb="FF63BE7B"/>
      </colorScale>
    </cfRule>
  </conditionalFormatting>
  <conditionalFormatting sqref="P89">
    <cfRule type="colorScale" priority="1298">
      <colorScale>
        <cfvo type="min"/>
        <cfvo type="percentile" val="50"/>
        <cfvo type="max"/>
        <color rgb="FFF8696B"/>
        <color rgb="FFFFEB84"/>
        <color rgb="FF63BE7B"/>
      </colorScale>
    </cfRule>
  </conditionalFormatting>
  <conditionalFormatting sqref="P88">
    <cfRule type="colorScale" priority="1297">
      <colorScale>
        <cfvo type="min"/>
        <cfvo type="percentile" val="50"/>
        <cfvo type="max"/>
        <color rgb="FFF8696B"/>
        <color rgb="FFFFEB84"/>
        <color rgb="FF63BE7B"/>
      </colorScale>
    </cfRule>
  </conditionalFormatting>
  <conditionalFormatting sqref="P86">
    <cfRule type="colorScale" priority="1296">
      <colorScale>
        <cfvo type="min"/>
        <cfvo type="percentile" val="50"/>
        <cfvo type="max"/>
        <color rgb="FFF8696B"/>
        <color rgb="FFFFEB84"/>
        <color rgb="FF63BE7B"/>
      </colorScale>
    </cfRule>
  </conditionalFormatting>
  <conditionalFormatting sqref="P87">
    <cfRule type="colorScale" priority="1295">
      <colorScale>
        <cfvo type="min"/>
        <cfvo type="percentile" val="50"/>
        <cfvo type="max"/>
        <color rgb="FFF8696B"/>
        <color rgb="FFFFEB84"/>
        <color rgb="FF63BE7B"/>
      </colorScale>
    </cfRule>
  </conditionalFormatting>
  <conditionalFormatting sqref="P88">
    <cfRule type="colorScale" priority="1294">
      <colorScale>
        <cfvo type="min"/>
        <cfvo type="percentile" val="50"/>
        <cfvo type="max"/>
        <color rgb="FFF8696B"/>
        <color rgb="FFFFEB84"/>
        <color rgb="FF63BE7B"/>
      </colorScale>
    </cfRule>
  </conditionalFormatting>
  <conditionalFormatting sqref="P88">
    <cfRule type="colorScale" priority="1293">
      <colorScale>
        <cfvo type="min"/>
        <cfvo type="percentile" val="50"/>
        <cfvo type="max"/>
        <color rgb="FFF8696B"/>
        <color rgb="FFFFEB84"/>
        <color rgb="FF63BE7B"/>
      </colorScale>
    </cfRule>
  </conditionalFormatting>
  <conditionalFormatting sqref="P88">
    <cfRule type="colorScale" priority="1292">
      <colorScale>
        <cfvo type="min"/>
        <cfvo type="percentile" val="50"/>
        <cfvo type="max"/>
        <color rgb="FFF8696B"/>
        <color rgb="FFFFEB84"/>
        <color rgb="FF63BE7B"/>
      </colorScale>
    </cfRule>
  </conditionalFormatting>
  <conditionalFormatting sqref="P89">
    <cfRule type="colorScale" priority="1290">
      <colorScale>
        <cfvo type="min"/>
        <cfvo type="percentile" val="50"/>
        <cfvo type="max"/>
        <color rgb="FFF8696B"/>
        <color rgb="FFFFEB84"/>
        <color rgb="FF63BE7B"/>
      </colorScale>
    </cfRule>
  </conditionalFormatting>
  <conditionalFormatting sqref="P87">
    <cfRule type="colorScale" priority="1289">
      <colorScale>
        <cfvo type="min"/>
        <cfvo type="percentile" val="50"/>
        <cfvo type="max"/>
        <color rgb="FFF8696B"/>
        <color rgb="FFFFEB84"/>
        <color rgb="FF63BE7B"/>
      </colorScale>
    </cfRule>
  </conditionalFormatting>
  <conditionalFormatting sqref="P86">
    <cfRule type="colorScale" priority="1288">
      <colorScale>
        <cfvo type="min"/>
        <cfvo type="percentile" val="50"/>
        <cfvo type="max"/>
        <color rgb="FFF8696B"/>
        <color rgb="FFFFEB84"/>
        <color rgb="FF63BE7B"/>
      </colorScale>
    </cfRule>
  </conditionalFormatting>
  <conditionalFormatting sqref="P87">
    <cfRule type="colorScale" priority="1287">
      <colorScale>
        <cfvo type="min"/>
        <cfvo type="percentile" val="50"/>
        <cfvo type="max"/>
        <color rgb="FFF8696B"/>
        <color rgb="FFFFEB84"/>
        <color rgb="FF63BE7B"/>
      </colorScale>
    </cfRule>
  </conditionalFormatting>
  <conditionalFormatting sqref="P88">
    <cfRule type="colorScale" priority="1285">
      <colorScale>
        <cfvo type="min"/>
        <cfvo type="percentile" val="50"/>
        <cfvo type="max"/>
        <color rgb="FFF8696B"/>
        <color rgb="FFFFEB84"/>
        <color rgb="FF63BE7B"/>
      </colorScale>
    </cfRule>
  </conditionalFormatting>
  <conditionalFormatting sqref="P89">
    <cfRule type="colorScale" priority="1282">
      <colorScale>
        <cfvo type="min"/>
        <cfvo type="percentile" val="50"/>
        <cfvo type="max"/>
        <color rgb="FFF8696B"/>
        <color rgb="FFFFEB84"/>
        <color rgb="FF63BE7B"/>
      </colorScale>
    </cfRule>
  </conditionalFormatting>
  <conditionalFormatting sqref="P88">
    <cfRule type="colorScale" priority="1281">
      <colorScale>
        <cfvo type="min"/>
        <cfvo type="percentile" val="50"/>
        <cfvo type="max"/>
        <color rgb="FFF8696B"/>
        <color rgb="FFFFEB84"/>
        <color rgb="FF63BE7B"/>
      </colorScale>
    </cfRule>
  </conditionalFormatting>
  <conditionalFormatting sqref="P89">
    <cfRule type="colorScale" priority="1279">
      <colorScale>
        <cfvo type="min"/>
        <cfvo type="percentile" val="50"/>
        <cfvo type="max"/>
        <color rgb="FFF8696B"/>
        <color rgb="FFFFEB84"/>
        <color rgb="FF63BE7B"/>
      </colorScale>
    </cfRule>
  </conditionalFormatting>
  <conditionalFormatting sqref="P86">
    <cfRule type="colorScale" priority="1278">
      <colorScale>
        <cfvo type="min"/>
        <cfvo type="percentile" val="50"/>
        <cfvo type="max"/>
        <color rgb="FFF8696B"/>
        <color rgb="FFFFEB84"/>
        <color rgb="FF63BE7B"/>
      </colorScale>
    </cfRule>
  </conditionalFormatting>
  <conditionalFormatting sqref="P87">
    <cfRule type="colorScale" priority="1276">
      <colorScale>
        <cfvo type="min"/>
        <cfvo type="percentile" val="50"/>
        <cfvo type="max"/>
        <color rgb="FFF8696B"/>
        <color rgb="FFFFEB84"/>
        <color rgb="FF63BE7B"/>
      </colorScale>
    </cfRule>
  </conditionalFormatting>
  <conditionalFormatting sqref="P88">
    <cfRule type="colorScale" priority="1275">
      <colorScale>
        <cfvo type="min"/>
        <cfvo type="percentile" val="50"/>
        <cfvo type="max"/>
        <color rgb="FFF8696B"/>
        <color rgb="FFFFEB84"/>
        <color rgb="FF63BE7B"/>
      </colorScale>
    </cfRule>
  </conditionalFormatting>
  <conditionalFormatting sqref="P89">
    <cfRule type="colorScale" priority="1273">
      <colorScale>
        <cfvo type="min"/>
        <cfvo type="percentile" val="50"/>
        <cfvo type="max"/>
        <color rgb="FFF8696B"/>
        <color rgb="FFFFEB84"/>
        <color rgb="FF63BE7B"/>
      </colorScale>
    </cfRule>
  </conditionalFormatting>
  <conditionalFormatting sqref="P89">
    <cfRule type="colorScale" priority="1272">
      <colorScale>
        <cfvo type="min"/>
        <cfvo type="percentile" val="50"/>
        <cfvo type="max"/>
        <color rgb="FFF8696B"/>
        <color rgb="FFFFEB84"/>
        <color rgb="FF63BE7B"/>
      </colorScale>
    </cfRule>
  </conditionalFormatting>
  <conditionalFormatting sqref="P87">
    <cfRule type="colorScale" priority="1271">
      <colorScale>
        <cfvo type="min"/>
        <cfvo type="percentile" val="50"/>
        <cfvo type="max"/>
        <color rgb="FFF8696B"/>
        <color rgb="FFFFEB84"/>
        <color rgb="FF63BE7B"/>
      </colorScale>
    </cfRule>
  </conditionalFormatting>
  <conditionalFormatting sqref="P89">
    <cfRule type="colorScale" priority="1270">
      <colorScale>
        <cfvo type="min"/>
        <cfvo type="percentile" val="50"/>
        <cfvo type="max"/>
        <color rgb="FFF8696B"/>
        <color rgb="FFFFEB84"/>
        <color rgb="FF63BE7B"/>
      </colorScale>
    </cfRule>
  </conditionalFormatting>
  <conditionalFormatting sqref="P87">
    <cfRule type="colorScale" priority="1268">
      <colorScale>
        <cfvo type="min"/>
        <cfvo type="percentile" val="50"/>
        <cfvo type="max"/>
        <color rgb="FFF8696B"/>
        <color rgb="FFFFEB84"/>
        <color rgb="FF63BE7B"/>
      </colorScale>
    </cfRule>
  </conditionalFormatting>
  <conditionalFormatting sqref="P87">
    <cfRule type="colorScale" priority="1267">
      <colorScale>
        <cfvo type="min"/>
        <cfvo type="percentile" val="50"/>
        <cfvo type="max"/>
        <color rgb="FFF8696B"/>
        <color rgb="FFFFEB84"/>
        <color rgb="FF63BE7B"/>
      </colorScale>
    </cfRule>
  </conditionalFormatting>
  <conditionalFormatting sqref="P88">
    <cfRule type="colorScale" priority="1266">
      <colorScale>
        <cfvo type="min"/>
        <cfvo type="percentile" val="50"/>
        <cfvo type="max"/>
        <color rgb="FFF8696B"/>
        <color rgb="FFFFEB84"/>
        <color rgb="FF63BE7B"/>
      </colorScale>
    </cfRule>
  </conditionalFormatting>
  <conditionalFormatting sqref="P89">
    <cfRule type="colorScale" priority="1264">
      <colorScale>
        <cfvo type="min"/>
        <cfvo type="percentile" val="50"/>
        <cfvo type="max"/>
        <color rgb="FFF8696B"/>
        <color rgb="FFFFEB84"/>
        <color rgb="FF63BE7B"/>
      </colorScale>
    </cfRule>
  </conditionalFormatting>
  <conditionalFormatting sqref="P89">
    <cfRule type="colorScale" priority="1263">
      <colorScale>
        <cfvo type="min"/>
        <cfvo type="percentile" val="50"/>
        <cfvo type="max"/>
        <color rgb="FFF8696B"/>
        <color rgb="FFFFEB84"/>
        <color rgb="FF63BE7B"/>
      </colorScale>
    </cfRule>
  </conditionalFormatting>
  <conditionalFormatting sqref="P88">
    <cfRule type="colorScale" priority="1262">
      <colorScale>
        <cfvo type="min"/>
        <cfvo type="percentile" val="50"/>
        <cfvo type="max"/>
        <color rgb="FFF8696B"/>
        <color rgb="FFFFEB84"/>
        <color rgb="FF63BE7B"/>
      </colorScale>
    </cfRule>
  </conditionalFormatting>
  <conditionalFormatting sqref="P87">
    <cfRule type="colorScale" priority="1260">
      <colorScale>
        <cfvo type="min"/>
        <cfvo type="percentile" val="50"/>
        <cfvo type="max"/>
        <color rgb="FFF8696B"/>
        <color rgb="FFFFEB84"/>
        <color rgb="FF63BE7B"/>
      </colorScale>
    </cfRule>
  </conditionalFormatting>
  <conditionalFormatting sqref="P88">
    <cfRule type="colorScale" priority="1259">
      <colorScale>
        <cfvo type="min"/>
        <cfvo type="percentile" val="50"/>
        <cfvo type="max"/>
        <color rgb="FFF8696B"/>
        <color rgb="FFFFEB84"/>
        <color rgb="FF63BE7B"/>
      </colorScale>
    </cfRule>
  </conditionalFormatting>
  <conditionalFormatting sqref="P89">
    <cfRule type="colorScale" priority="1257">
      <colorScale>
        <cfvo type="min"/>
        <cfvo type="percentile" val="50"/>
        <cfvo type="max"/>
        <color rgb="FFF8696B"/>
        <color rgb="FFFFEB84"/>
        <color rgb="FF63BE7B"/>
      </colorScale>
    </cfRule>
  </conditionalFormatting>
  <conditionalFormatting sqref="P87">
    <cfRule type="colorScale" priority="1254">
      <colorScale>
        <cfvo type="min"/>
        <cfvo type="percentile" val="50"/>
        <cfvo type="max"/>
        <color rgb="FFF8696B"/>
        <color rgb="FFFFEB84"/>
        <color rgb="FF63BE7B"/>
      </colorScale>
    </cfRule>
  </conditionalFormatting>
  <conditionalFormatting sqref="P88">
    <cfRule type="colorScale" priority="1253">
      <colorScale>
        <cfvo type="min"/>
        <cfvo type="percentile" val="50"/>
        <cfvo type="max"/>
        <color rgb="FFF8696B"/>
        <color rgb="FFFFEB84"/>
        <color rgb="FF63BE7B"/>
      </colorScale>
    </cfRule>
  </conditionalFormatting>
  <conditionalFormatting sqref="P89">
    <cfRule type="colorScale" priority="1251">
      <colorScale>
        <cfvo type="min"/>
        <cfvo type="percentile" val="50"/>
        <cfvo type="max"/>
        <color rgb="FFF8696B"/>
        <color rgb="FFFFEB84"/>
        <color rgb="FF63BE7B"/>
      </colorScale>
    </cfRule>
  </conditionalFormatting>
  <conditionalFormatting sqref="P89">
    <cfRule type="colorScale" priority="1250">
      <colorScale>
        <cfvo type="min"/>
        <cfvo type="percentile" val="50"/>
        <cfvo type="max"/>
        <color rgb="FFF8696B"/>
        <color rgb="FFFFEB84"/>
        <color rgb="FF63BE7B"/>
      </colorScale>
    </cfRule>
  </conditionalFormatting>
  <conditionalFormatting sqref="P90">
    <cfRule type="colorScale" priority="1248">
      <colorScale>
        <cfvo type="min"/>
        <cfvo type="percentile" val="50"/>
        <cfvo type="max"/>
        <color rgb="FFF8696B"/>
        <color rgb="FFFFEB84"/>
        <color rgb="FF63BE7B"/>
      </colorScale>
    </cfRule>
  </conditionalFormatting>
  <conditionalFormatting sqref="P91">
    <cfRule type="colorScale" priority="1249">
      <colorScale>
        <cfvo type="min"/>
        <cfvo type="percentile" val="50"/>
        <cfvo type="max"/>
        <color rgb="FFF8696B"/>
        <color rgb="FFFFEB84"/>
        <color rgb="FF63BE7B"/>
      </colorScale>
    </cfRule>
  </conditionalFormatting>
  <conditionalFormatting sqref="P92">
    <cfRule type="colorScale" priority="1245">
      <colorScale>
        <cfvo type="min"/>
        <cfvo type="percentile" val="50"/>
        <cfvo type="max"/>
        <color rgb="FFF8696B"/>
        <color rgb="FFFFEB84"/>
        <color rgb="FF63BE7B"/>
      </colorScale>
    </cfRule>
  </conditionalFormatting>
  <conditionalFormatting sqref="P93">
    <cfRule type="colorScale" priority="1243">
      <colorScale>
        <cfvo type="min"/>
        <cfvo type="percentile" val="50"/>
        <cfvo type="max"/>
        <color rgb="FFF8696B"/>
        <color rgb="FFFFEB84"/>
        <color rgb="FF63BE7B"/>
      </colorScale>
    </cfRule>
  </conditionalFormatting>
  <conditionalFormatting sqref="P93">
    <cfRule type="colorScale" priority="1242">
      <colorScale>
        <cfvo type="min"/>
        <cfvo type="percentile" val="50"/>
        <cfvo type="max"/>
        <color rgb="FFF8696B"/>
        <color rgb="FFFFEB84"/>
        <color rgb="FF63BE7B"/>
      </colorScale>
    </cfRule>
  </conditionalFormatting>
  <conditionalFormatting sqref="P91">
    <cfRule type="colorScale" priority="1241">
      <colorScale>
        <cfvo type="min"/>
        <cfvo type="percentile" val="50"/>
        <cfvo type="max"/>
        <color rgb="FFF8696B"/>
        <color rgb="FFFFEB84"/>
        <color rgb="FF63BE7B"/>
      </colorScale>
    </cfRule>
  </conditionalFormatting>
  <conditionalFormatting sqref="P93">
    <cfRule type="colorScale" priority="1240">
      <colorScale>
        <cfvo type="min"/>
        <cfvo type="percentile" val="50"/>
        <cfvo type="max"/>
        <color rgb="FFF8696B"/>
        <color rgb="FFFFEB84"/>
        <color rgb="FF63BE7B"/>
      </colorScale>
    </cfRule>
  </conditionalFormatting>
  <conditionalFormatting sqref="P91">
    <cfRule type="colorScale" priority="1238">
      <colorScale>
        <cfvo type="min"/>
        <cfvo type="percentile" val="50"/>
        <cfvo type="max"/>
        <color rgb="FFF8696B"/>
        <color rgb="FFFFEB84"/>
        <color rgb="FF63BE7B"/>
      </colorScale>
    </cfRule>
  </conditionalFormatting>
  <conditionalFormatting sqref="P91">
    <cfRule type="colorScale" priority="1237">
      <colorScale>
        <cfvo type="min"/>
        <cfvo type="percentile" val="50"/>
        <cfvo type="max"/>
        <color rgb="FFF8696B"/>
        <color rgb="FFFFEB84"/>
        <color rgb="FF63BE7B"/>
      </colorScale>
    </cfRule>
  </conditionalFormatting>
  <conditionalFormatting sqref="P92">
    <cfRule type="colorScale" priority="1236">
      <colorScale>
        <cfvo type="min"/>
        <cfvo type="percentile" val="50"/>
        <cfvo type="max"/>
        <color rgb="FFF8696B"/>
        <color rgb="FFFFEB84"/>
        <color rgb="FF63BE7B"/>
      </colorScale>
    </cfRule>
  </conditionalFormatting>
  <conditionalFormatting sqref="P93">
    <cfRule type="colorScale" priority="1234">
      <colorScale>
        <cfvo type="min"/>
        <cfvo type="percentile" val="50"/>
        <cfvo type="max"/>
        <color rgb="FFF8696B"/>
        <color rgb="FFFFEB84"/>
        <color rgb="FF63BE7B"/>
      </colorScale>
    </cfRule>
  </conditionalFormatting>
  <conditionalFormatting sqref="P93">
    <cfRule type="colorScale" priority="1233">
      <colorScale>
        <cfvo type="min"/>
        <cfvo type="percentile" val="50"/>
        <cfvo type="max"/>
        <color rgb="FFF8696B"/>
        <color rgb="FFFFEB84"/>
        <color rgb="FF63BE7B"/>
      </colorScale>
    </cfRule>
  </conditionalFormatting>
  <conditionalFormatting sqref="P92">
    <cfRule type="colorScale" priority="1232">
      <colorScale>
        <cfvo type="min"/>
        <cfvo type="percentile" val="50"/>
        <cfvo type="max"/>
        <color rgb="FFF8696B"/>
        <color rgb="FFFFEB84"/>
        <color rgb="FF63BE7B"/>
      </colorScale>
    </cfRule>
  </conditionalFormatting>
  <conditionalFormatting sqref="P91">
    <cfRule type="colorScale" priority="1230">
      <colorScale>
        <cfvo type="min"/>
        <cfvo type="percentile" val="50"/>
        <cfvo type="max"/>
        <color rgb="FFF8696B"/>
        <color rgb="FFFFEB84"/>
        <color rgb="FF63BE7B"/>
      </colorScale>
    </cfRule>
  </conditionalFormatting>
  <conditionalFormatting sqref="P92">
    <cfRule type="colorScale" priority="1229">
      <colorScale>
        <cfvo type="min"/>
        <cfvo type="percentile" val="50"/>
        <cfvo type="max"/>
        <color rgb="FFF8696B"/>
        <color rgb="FFFFEB84"/>
        <color rgb="FF63BE7B"/>
      </colorScale>
    </cfRule>
  </conditionalFormatting>
  <conditionalFormatting sqref="P93">
    <cfRule type="colorScale" priority="1227">
      <colorScale>
        <cfvo type="min"/>
        <cfvo type="percentile" val="50"/>
        <cfvo type="max"/>
        <color rgb="FFF8696B"/>
        <color rgb="FFFFEB84"/>
        <color rgb="FF63BE7B"/>
      </colorScale>
    </cfRule>
  </conditionalFormatting>
  <conditionalFormatting sqref="P91">
    <cfRule type="colorScale" priority="1224">
      <colorScale>
        <cfvo type="min"/>
        <cfvo type="percentile" val="50"/>
        <cfvo type="max"/>
        <color rgb="FFF8696B"/>
        <color rgb="FFFFEB84"/>
        <color rgb="FF63BE7B"/>
      </colorScale>
    </cfRule>
  </conditionalFormatting>
  <conditionalFormatting sqref="P92">
    <cfRule type="colorScale" priority="1223">
      <colorScale>
        <cfvo type="min"/>
        <cfvo type="percentile" val="50"/>
        <cfvo type="max"/>
        <color rgb="FFF8696B"/>
        <color rgb="FFFFEB84"/>
        <color rgb="FF63BE7B"/>
      </colorScale>
    </cfRule>
  </conditionalFormatting>
  <conditionalFormatting sqref="P93">
    <cfRule type="colorScale" priority="1221">
      <colorScale>
        <cfvo type="min"/>
        <cfvo type="percentile" val="50"/>
        <cfvo type="max"/>
        <color rgb="FFF8696B"/>
        <color rgb="FFFFEB84"/>
        <color rgb="FF63BE7B"/>
      </colorScale>
    </cfRule>
  </conditionalFormatting>
  <conditionalFormatting sqref="P93">
    <cfRule type="colorScale" priority="1220">
      <colorScale>
        <cfvo type="min"/>
        <cfvo type="percentile" val="50"/>
        <cfvo type="max"/>
        <color rgb="FFF8696B"/>
        <color rgb="FFFFEB84"/>
        <color rgb="FF63BE7B"/>
      </colorScale>
    </cfRule>
  </conditionalFormatting>
  <conditionalFormatting sqref="P90">
    <cfRule type="colorScale" priority="1219">
      <colorScale>
        <cfvo type="min"/>
        <cfvo type="percentile" val="50"/>
        <cfvo type="max"/>
        <color rgb="FFF8696B"/>
        <color rgb="FFFFEB84"/>
        <color rgb="FF63BE7B"/>
      </colorScale>
    </cfRule>
  </conditionalFormatting>
  <conditionalFormatting sqref="P90">
    <cfRule type="colorScale" priority="1216">
      <colorScale>
        <cfvo type="min"/>
        <cfvo type="percentile" val="50"/>
        <cfvo type="max"/>
        <color rgb="FFF8696B"/>
        <color rgb="FFFFEB84"/>
        <color rgb="FF63BE7B"/>
      </colorScale>
    </cfRule>
  </conditionalFormatting>
  <conditionalFormatting sqref="P90">
    <cfRule type="colorScale" priority="1215">
      <colorScale>
        <cfvo type="min"/>
        <cfvo type="percentile" val="50"/>
        <cfvo type="max"/>
        <color rgb="FFF8696B"/>
        <color rgb="FFFFEB84"/>
        <color rgb="FF63BE7B"/>
      </colorScale>
    </cfRule>
  </conditionalFormatting>
  <conditionalFormatting sqref="P90">
    <cfRule type="colorScale" priority="1214">
      <colorScale>
        <cfvo type="min"/>
        <cfvo type="percentile" val="50"/>
        <cfvo type="max"/>
        <color rgb="FFF8696B"/>
        <color rgb="FFFFEB84"/>
        <color rgb="FF63BE7B"/>
      </colorScale>
    </cfRule>
  </conditionalFormatting>
  <conditionalFormatting sqref="P91">
    <cfRule type="colorScale" priority="1213">
      <colorScale>
        <cfvo type="min"/>
        <cfvo type="percentile" val="50"/>
        <cfvo type="max"/>
        <color rgb="FFF8696B"/>
        <color rgb="FFFFEB84"/>
        <color rgb="FF63BE7B"/>
      </colorScale>
    </cfRule>
  </conditionalFormatting>
  <conditionalFormatting sqref="P92">
    <cfRule type="colorScale" priority="1212">
      <colorScale>
        <cfvo type="min"/>
        <cfvo type="percentile" val="50"/>
        <cfvo type="max"/>
        <color rgb="FFF8696B"/>
        <color rgb="FFFFEB84"/>
        <color rgb="FF63BE7B"/>
      </colorScale>
    </cfRule>
  </conditionalFormatting>
  <conditionalFormatting sqref="P93">
    <cfRule type="colorScale" priority="1208">
      <colorScale>
        <cfvo type="min"/>
        <cfvo type="percentile" val="50"/>
        <cfvo type="max"/>
        <color rgb="FFF8696B"/>
        <color rgb="FFFFEB84"/>
        <color rgb="FF63BE7B"/>
      </colorScale>
    </cfRule>
  </conditionalFormatting>
  <conditionalFormatting sqref="P90">
    <cfRule type="colorScale" priority="1207">
      <colorScale>
        <cfvo type="min"/>
        <cfvo type="percentile" val="50"/>
        <cfvo type="max"/>
        <color rgb="FFF8696B"/>
        <color rgb="FFFFEB84"/>
        <color rgb="FF63BE7B"/>
      </colorScale>
    </cfRule>
  </conditionalFormatting>
  <conditionalFormatting sqref="P90">
    <cfRule type="colorScale" priority="1206">
      <colorScale>
        <cfvo type="min"/>
        <cfvo type="percentile" val="50"/>
        <cfvo type="max"/>
        <color rgb="FFF8696B"/>
        <color rgb="FFFFEB84"/>
        <color rgb="FF63BE7B"/>
      </colorScale>
    </cfRule>
  </conditionalFormatting>
  <conditionalFormatting sqref="P90">
    <cfRule type="colorScale" priority="1205">
      <colorScale>
        <cfvo type="min"/>
        <cfvo type="percentile" val="50"/>
        <cfvo type="max"/>
        <color rgb="FFF8696B"/>
        <color rgb="FFFFEB84"/>
        <color rgb="FF63BE7B"/>
      </colorScale>
    </cfRule>
  </conditionalFormatting>
  <conditionalFormatting sqref="P92">
    <cfRule type="colorScale" priority="1204">
      <colorScale>
        <cfvo type="min"/>
        <cfvo type="percentile" val="50"/>
        <cfvo type="max"/>
        <color rgb="FFF8696B"/>
        <color rgb="FFFFEB84"/>
        <color rgb="FF63BE7B"/>
      </colorScale>
    </cfRule>
  </conditionalFormatting>
  <conditionalFormatting sqref="P91">
    <cfRule type="colorScale" priority="1203">
      <colorScale>
        <cfvo type="min"/>
        <cfvo type="percentile" val="50"/>
        <cfvo type="max"/>
        <color rgb="FFF8696B"/>
        <color rgb="FFFFEB84"/>
        <color rgb="FF63BE7B"/>
      </colorScale>
    </cfRule>
  </conditionalFormatting>
  <conditionalFormatting sqref="P92">
    <cfRule type="colorScale" priority="1202">
      <colorScale>
        <cfvo type="min"/>
        <cfvo type="percentile" val="50"/>
        <cfvo type="max"/>
        <color rgb="FFF8696B"/>
        <color rgb="FFFFEB84"/>
        <color rgb="FF63BE7B"/>
      </colorScale>
    </cfRule>
  </conditionalFormatting>
  <conditionalFormatting sqref="P92">
    <cfRule type="colorScale" priority="1201">
      <colorScale>
        <cfvo type="min"/>
        <cfvo type="percentile" val="50"/>
        <cfvo type="max"/>
        <color rgb="FFF8696B"/>
        <color rgb="FFFFEB84"/>
        <color rgb="FF63BE7B"/>
      </colorScale>
    </cfRule>
  </conditionalFormatting>
  <conditionalFormatting sqref="P93">
    <cfRule type="colorScale" priority="1199">
      <colorScale>
        <cfvo type="min"/>
        <cfvo type="percentile" val="50"/>
        <cfvo type="max"/>
        <color rgb="FFF8696B"/>
        <color rgb="FFFFEB84"/>
        <color rgb="FF63BE7B"/>
      </colorScale>
    </cfRule>
  </conditionalFormatting>
  <conditionalFormatting sqref="P91">
    <cfRule type="colorScale" priority="1198">
      <colorScale>
        <cfvo type="min"/>
        <cfvo type="percentile" val="50"/>
        <cfvo type="max"/>
        <color rgb="FFF8696B"/>
        <color rgb="FFFFEB84"/>
        <color rgb="FF63BE7B"/>
      </colorScale>
    </cfRule>
  </conditionalFormatting>
  <conditionalFormatting sqref="P93">
    <cfRule type="colorScale" priority="1197">
      <colorScale>
        <cfvo type="min"/>
        <cfvo type="percentile" val="50"/>
        <cfvo type="max"/>
        <color rgb="FFF8696B"/>
        <color rgb="FFFFEB84"/>
        <color rgb="FF63BE7B"/>
      </colorScale>
    </cfRule>
  </conditionalFormatting>
  <conditionalFormatting sqref="P92">
    <cfRule type="colorScale" priority="1196">
      <colorScale>
        <cfvo type="min"/>
        <cfvo type="percentile" val="50"/>
        <cfvo type="max"/>
        <color rgb="FFF8696B"/>
        <color rgb="FFFFEB84"/>
        <color rgb="FF63BE7B"/>
      </colorScale>
    </cfRule>
  </conditionalFormatting>
  <conditionalFormatting sqref="P93">
    <cfRule type="colorScale" priority="1194">
      <colorScale>
        <cfvo type="min"/>
        <cfvo type="percentile" val="50"/>
        <cfvo type="max"/>
        <color rgb="FFF8696B"/>
        <color rgb="FFFFEB84"/>
        <color rgb="FF63BE7B"/>
      </colorScale>
    </cfRule>
  </conditionalFormatting>
  <conditionalFormatting sqref="P92">
    <cfRule type="colorScale" priority="1193">
      <colorScale>
        <cfvo type="min"/>
        <cfvo type="percentile" val="50"/>
        <cfvo type="max"/>
        <color rgb="FFF8696B"/>
        <color rgb="FFFFEB84"/>
        <color rgb="FF63BE7B"/>
      </colorScale>
    </cfRule>
  </conditionalFormatting>
  <conditionalFormatting sqref="P90">
    <cfRule type="colorScale" priority="1192">
      <colorScale>
        <cfvo type="min"/>
        <cfvo type="percentile" val="50"/>
        <cfvo type="max"/>
        <color rgb="FFF8696B"/>
        <color rgb="FFFFEB84"/>
        <color rgb="FF63BE7B"/>
      </colorScale>
    </cfRule>
  </conditionalFormatting>
  <conditionalFormatting sqref="P91">
    <cfRule type="colorScale" priority="1191">
      <colorScale>
        <cfvo type="min"/>
        <cfvo type="percentile" val="50"/>
        <cfvo type="max"/>
        <color rgb="FFF8696B"/>
        <color rgb="FFFFEB84"/>
        <color rgb="FF63BE7B"/>
      </colorScale>
    </cfRule>
  </conditionalFormatting>
  <conditionalFormatting sqref="P92">
    <cfRule type="colorScale" priority="1190">
      <colorScale>
        <cfvo type="min"/>
        <cfvo type="percentile" val="50"/>
        <cfvo type="max"/>
        <color rgb="FFF8696B"/>
        <color rgb="FFFFEB84"/>
        <color rgb="FF63BE7B"/>
      </colorScale>
    </cfRule>
  </conditionalFormatting>
  <conditionalFormatting sqref="P92">
    <cfRule type="colorScale" priority="1189">
      <colorScale>
        <cfvo type="min"/>
        <cfvo type="percentile" val="50"/>
        <cfvo type="max"/>
        <color rgb="FFF8696B"/>
        <color rgb="FFFFEB84"/>
        <color rgb="FF63BE7B"/>
      </colorScale>
    </cfRule>
  </conditionalFormatting>
  <conditionalFormatting sqref="P92">
    <cfRule type="colorScale" priority="1188">
      <colorScale>
        <cfvo type="min"/>
        <cfvo type="percentile" val="50"/>
        <cfvo type="max"/>
        <color rgb="FFF8696B"/>
        <color rgb="FFFFEB84"/>
        <color rgb="FF63BE7B"/>
      </colorScale>
    </cfRule>
  </conditionalFormatting>
  <conditionalFormatting sqref="P93">
    <cfRule type="colorScale" priority="1186">
      <colorScale>
        <cfvo type="min"/>
        <cfvo type="percentile" val="50"/>
        <cfvo type="max"/>
        <color rgb="FFF8696B"/>
        <color rgb="FFFFEB84"/>
        <color rgb="FF63BE7B"/>
      </colorScale>
    </cfRule>
  </conditionalFormatting>
  <conditionalFormatting sqref="P91">
    <cfRule type="colorScale" priority="1185">
      <colorScale>
        <cfvo type="min"/>
        <cfvo type="percentile" val="50"/>
        <cfvo type="max"/>
        <color rgb="FFF8696B"/>
        <color rgb="FFFFEB84"/>
        <color rgb="FF63BE7B"/>
      </colorScale>
    </cfRule>
  </conditionalFormatting>
  <conditionalFormatting sqref="P90">
    <cfRule type="colorScale" priority="1184">
      <colorScale>
        <cfvo type="min"/>
        <cfvo type="percentile" val="50"/>
        <cfvo type="max"/>
        <color rgb="FFF8696B"/>
        <color rgb="FFFFEB84"/>
        <color rgb="FF63BE7B"/>
      </colorScale>
    </cfRule>
  </conditionalFormatting>
  <conditionalFormatting sqref="P91">
    <cfRule type="colorScale" priority="1183">
      <colorScale>
        <cfvo type="min"/>
        <cfvo type="percentile" val="50"/>
        <cfvo type="max"/>
        <color rgb="FFF8696B"/>
        <color rgb="FFFFEB84"/>
        <color rgb="FF63BE7B"/>
      </colorScale>
    </cfRule>
  </conditionalFormatting>
  <conditionalFormatting sqref="P92">
    <cfRule type="colorScale" priority="1181">
      <colorScale>
        <cfvo type="min"/>
        <cfvo type="percentile" val="50"/>
        <cfvo type="max"/>
        <color rgb="FFF8696B"/>
        <color rgb="FFFFEB84"/>
        <color rgb="FF63BE7B"/>
      </colorScale>
    </cfRule>
  </conditionalFormatting>
  <conditionalFormatting sqref="P93">
    <cfRule type="colorScale" priority="1178">
      <colorScale>
        <cfvo type="min"/>
        <cfvo type="percentile" val="50"/>
        <cfvo type="max"/>
        <color rgb="FFF8696B"/>
        <color rgb="FFFFEB84"/>
        <color rgb="FF63BE7B"/>
      </colorScale>
    </cfRule>
  </conditionalFormatting>
  <conditionalFormatting sqref="P92">
    <cfRule type="colorScale" priority="1177">
      <colorScale>
        <cfvo type="min"/>
        <cfvo type="percentile" val="50"/>
        <cfvo type="max"/>
        <color rgb="FFF8696B"/>
        <color rgb="FFFFEB84"/>
        <color rgb="FF63BE7B"/>
      </colorScale>
    </cfRule>
  </conditionalFormatting>
  <conditionalFormatting sqref="P93">
    <cfRule type="colorScale" priority="1175">
      <colorScale>
        <cfvo type="min"/>
        <cfvo type="percentile" val="50"/>
        <cfvo type="max"/>
        <color rgb="FFF8696B"/>
        <color rgb="FFFFEB84"/>
        <color rgb="FF63BE7B"/>
      </colorScale>
    </cfRule>
  </conditionalFormatting>
  <conditionalFormatting sqref="P90">
    <cfRule type="colorScale" priority="1174">
      <colorScale>
        <cfvo type="min"/>
        <cfvo type="percentile" val="50"/>
        <cfvo type="max"/>
        <color rgb="FFF8696B"/>
        <color rgb="FFFFEB84"/>
        <color rgb="FF63BE7B"/>
      </colorScale>
    </cfRule>
  </conditionalFormatting>
  <conditionalFormatting sqref="P91">
    <cfRule type="colorScale" priority="1172">
      <colorScale>
        <cfvo type="min"/>
        <cfvo type="percentile" val="50"/>
        <cfvo type="max"/>
        <color rgb="FFF8696B"/>
        <color rgb="FFFFEB84"/>
        <color rgb="FF63BE7B"/>
      </colorScale>
    </cfRule>
  </conditionalFormatting>
  <conditionalFormatting sqref="P92">
    <cfRule type="colorScale" priority="1171">
      <colorScale>
        <cfvo type="min"/>
        <cfvo type="percentile" val="50"/>
        <cfvo type="max"/>
        <color rgb="FFF8696B"/>
        <color rgb="FFFFEB84"/>
        <color rgb="FF63BE7B"/>
      </colorScale>
    </cfRule>
  </conditionalFormatting>
  <conditionalFormatting sqref="P93">
    <cfRule type="colorScale" priority="1169">
      <colorScale>
        <cfvo type="min"/>
        <cfvo type="percentile" val="50"/>
        <cfvo type="max"/>
        <color rgb="FFF8696B"/>
        <color rgb="FFFFEB84"/>
        <color rgb="FF63BE7B"/>
      </colorScale>
    </cfRule>
  </conditionalFormatting>
  <conditionalFormatting sqref="P93">
    <cfRule type="colorScale" priority="1168">
      <colorScale>
        <cfvo type="min"/>
        <cfvo type="percentile" val="50"/>
        <cfvo type="max"/>
        <color rgb="FFF8696B"/>
        <color rgb="FFFFEB84"/>
        <color rgb="FF63BE7B"/>
      </colorScale>
    </cfRule>
  </conditionalFormatting>
  <conditionalFormatting sqref="P91">
    <cfRule type="colorScale" priority="1167">
      <colorScale>
        <cfvo type="min"/>
        <cfvo type="percentile" val="50"/>
        <cfvo type="max"/>
        <color rgb="FFF8696B"/>
        <color rgb="FFFFEB84"/>
        <color rgb="FF63BE7B"/>
      </colorScale>
    </cfRule>
  </conditionalFormatting>
  <conditionalFormatting sqref="P93">
    <cfRule type="colorScale" priority="1166">
      <colorScale>
        <cfvo type="min"/>
        <cfvo type="percentile" val="50"/>
        <cfvo type="max"/>
        <color rgb="FFF8696B"/>
        <color rgb="FFFFEB84"/>
        <color rgb="FF63BE7B"/>
      </colorScale>
    </cfRule>
  </conditionalFormatting>
  <conditionalFormatting sqref="P91">
    <cfRule type="colorScale" priority="1164">
      <colorScale>
        <cfvo type="min"/>
        <cfvo type="percentile" val="50"/>
        <cfvo type="max"/>
        <color rgb="FFF8696B"/>
        <color rgb="FFFFEB84"/>
        <color rgb="FF63BE7B"/>
      </colorScale>
    </cfRule>
  </conditionalFormatting>
  <conditionalFormatting sqref="P91">
    <cfRule type="colorScale" priority="1163">
      <colorScale>
        <cfvo type="min"/>
        <cfvo type="percentile" val="50"/>
        <cfvo type="max"/>
        <color rgb="FFF8696B"/>
        <color rgb="FFFFEB84"/>
        <color rgb="FF63BE7B"/>
      </colorScale>
    </cfRule>
  </conditionalFormatting>
  <conditionalFormatting sqref="P92">
    <cfRule type="colorScale" priority="1162">
      <colorScale>
        <cfvo type="min"/>
        <cfvo type="percentile" val="50"/>
        <cfvo type="max"/>
        <color rgb="FFF8696B"/>
        <color rgb="FFFFEB84"/>
        <color rgb="FF63BE7B"/>
      </colorScale>
    </cfRule>
  </conditionalFormatting>
  <conditionalFormatting sqref="P93">
    <cfRule type="colorScale" priority="1160">
      <colorScale>
        <cfvo type="min"/>
        <cfvo type="percentile" val="50"/>
        <cfvo type="max"/>
        <color rgb="FFF8696B"/>
        <color rgb="FFFFEB84"/>
        <color rgb="FF63BE7B"/>
      </colorScale>
    </cfRule>
  </conditionalFormatting>
  <conditionalFormatting sqref="P93">
    <cfRule type="colorScale" priority="1159">
      <colorScale>
        <cfvo type="min"/>
        <cfvo type="percentile" val="50"/>
        <cfvo type="max"/>
        <color rgb="FFF8696B"/>
        <color rgb="FFFFEB84"/>
        <color rgb="FF63BE7B"/>
      </colorScale>
    </cfRule>
  </conditionalFormatting>
  <conditionalFormatting sqref="P92">
    <cfRule type="colorScale" priority="1158">
      <colorScale>
        <cfvo type="min"/>
        <cfvo type="percentile" val="50"/>
        <cfvo type="max"/>
        <color rgb="FFF8696B"/>
        <color rgb="FFFFEB84"/>
        <color rgb="FF63BE7B"/>
      </colorScale>
    </cfRule>
  </conditionalFormatting>
  <conditionalFormatting sqref="P91">
    <cfRule type="colorScale" priority="1156">
      <colorScale>
        <cfvo type="min"/>
        <cfvo type="percentile" val="50"/>
        <cfvo type="max"/>
        <color rgb="FFF8696B"/>
        <color rgb="FFFFEB84"/>
        <color rgb="FF63BE7B"/>
      </colorScale>
    </cfRule>
  </conditionalFormatting>
  <conditionalFormatting sqref="P92">
    <cfRule type="colorScale" priority="1155">
      <colorScale>
        <cfvo type="min"/>
        <cfvo type="percentile" val="50"/>
        <cfvo type="max"/>
        <color rgb="FFF8696B"/>
        <color rgb="FFFFEB84"/>
        <color rgb="FF63BE7B"/>
      </colorScale>
    </cfRule>
  </conditionalFormatting>
  <conditionalFormatting sqref="P93">
    <cfRule type="colorScale" priority="1153">
      <colorScale>
        <cfvo type="min"/>
        <cfvo type="percentile" val="50"/>
        <cfvo type="max"/>
        <color rgb="FFF8696B"/>
        <color rgb="FFFFEB84"/>
        <color rgb="FF63BE7B"/>
      </colorScale>
    </cfRule>
  </conditionalFormatting>
  <conditionalFormatting sqref="P91">
    <cfRule type="colorScale" priority="1150">
      <colorScale>
        <cfvo type="min"/>
        <cfvo type="percentile" val="50"/>
        <cfvo type="max"/>
        <color rgb="FFF8696B"/>
        <color rgb="FFFFEB84"/>
        <color rgb="FF63BE7B"/>
      </colorScale>
    </cfRule>
  </conditionalFormatting>
  <conditionalFormatting sqref="P92">
    <cfRule type="colorScale" priority="1149">
      <colorScale>
        <cfvo type="min"/>
        <cfvo type="percentile" val="50"/>
        <cfvo type="max"/>
        <color rgb="FFF8696B"/>
        <color rgb="FFFFEB84"/>
        <color rgb="FF63BE7B"/>
      </colorScale>
    </cfRule>
  </conditionalFormatting>
  <conditionalFormatting sqref="P93">
    <cfRule type="colorScale" priority="1147">
      <colorScale>
        <cfvo type="min"/>
        <cfvo type="percentile" val="50"/>
        <cfvo type="max"/>
        <color rgb="FFF8696B"/>
        <color rgb="FFFFEB84"/>
        <color rgb="FF63BE7B"/>
      </colorScale>
    </cfRule>
  </conditionalFormatting>
  <conditionalFormatting sqref="P93">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39">
      <colorScale>
        <cfvo type="min"/>
        <cfvo type="percentile" val="50"/>
        <cfvo type="max"/>
        <color rgb="FFF8696B"/>
        <color rgb="FFFFEB84"/>
        <color rgb="FF63BE7B"/>
      </colorScale>
    </cfRule>
  </conditionalFormatting>
  <conditionalFormatting sqref="P9">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9">
    <cfRule type="colorScale" priority="1136">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0">
      <colorScale>
        <cfvo type="min"/>
        <cfvo type="percentile" val="50"/>
        <cfvo type="max"/>
        <color rgb="FFF8696B"/>
        <color rgb="FFFFEB84"/>
        <color rgb="FF63BE7B"/>
      </colorScale>
    </cfRule>
  </conditionalFormatting>
  <conditionalFormatting sqref="P9">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3">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7">
      <colorScale>
        <cfvo type="min"/>
        <cfvo type="percentile" val="50"/>
        <cfvo type="max"/>
        <color rgb="FFF8696B"/>
        <color rgb="FFFFEB84"/>
        <color rgb="FF63BE7B"/>
      </colorScale>
    </cfRule>
  </conditionalFormatting>
  <conditionalFormatting sqref="P9">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9">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5">
      <colorScale>
        <cfvo type="min"/>
        <cfvo type="percentile" val="50"/>
        <cfvo type="max"/>
        <color rgb="FFF8696B"/>
        <color rgb="FFFFEB84"/>
        <color rgb="FF63BE7B"/>
      </colorScale>
    </cfRule>
  </conditionalFormatting>
  <conditionalFormatting sqref="P9">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9">
    <cfRule type="colorScale" priority="1062">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6">
      <colorScale>
        <cfvo type="min"/>
        <cfvo type="percentile" val="50"/>
        <cfvo type="max"/>
        <color rgb="FFF8696B"/>
        <color rgb="FFFFEB84"/>
        <color rgb="FF63BE7B"/>
      </colorScale>
    </cfRule>
  </conditionalFormatting>
  <conditionalFormatting sqref="P9">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49">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3">
      <colorScale>
        <cfvo type="min"/>
        <cfvo type="percentile" val="50"/>
        <cfvo type="max"/>
        <color rgb="FFF8696B"/>
        <color rgb="FFFFEB84"/>
        <color rgb="FF63BE7B"/>
      </colorScale>
    </cfRule>
  </conditionalFormatting>
  <conditionalFormatting sqref="P9">
    <cfRule type="colorScale" priority="1042">
      <colorScale>
        <cfvo type="min"/>
        <cfvo type="percentile" val="50"/>
        <cfvo type="max"/>
        <color rgb="FFF8696B"/>
        <color rgb="FFFFEB84"/>
        <color rgb="FF63BE7B"/>
      </colorScale>
    </cfRule>
  </conditionalFormatting>
  <conditionalFormatting sqref="P10">
    <cfRule type="colorScale" priority="1040">
      <colorScale>
        <cfvo type="min"/>
        <cfvo type="percentile" val="50"/>
        <cfvo type="max"/>
        <color rgb="FFF8696B"/>
        <color rgb="FFFFEB84"/>
        <color rgb="FF63BE7B"/>
      </colorScale>
    </cfRule>
  </conditionalFormatting>
  <conditionalFormatting sqref="P11">
    <cfRule type="colorScale" priority="1041">
      <colorScale>
        <cfvo type="min"/>
        <cfvo type="percentile" val="50"/>
        <cfvo type="max"/>
        <color rgb="FFF8696B"/>
        <color rgb="FFFFEB84"/>
        <color rgb="FF63BE7B"/>
      </colorScale>
    </cfRule>
  </conditionalFormatting>
  <conditionalFormatting sqref="P12">
    <cfRule type="colorScale" priority="1037">
      <colorScale>
        <cfvo type="min"/>
        <cfvo type="percentile" val="50"/>
        <cfvo type="max"/>
        <color rgb="FFF8696B"/>
        <color rgb="FFFFEB84"/>
        <color rgb="FF63BE7B"/>
      </colorScale>
    </cfRule>
  </conditionalFormatting>
  <conditionalFormatting sqref="P13">
    <cfRule type="colorScale" priority="1035">
      <colorScale>
        <cfvo type="min"/>
        <cfvo type="percentile" val="50"/>
        <cfvo type="max"/>
        <color rgb="FFF8696B"/>
        <color rgb="FFFFEB84"/>
        <color rgb="FF63BE7B"/>
      </colorScale>
    </cfRule>
  </conditionalFormatting>
  <conditionalFormatting sqref="P13">
    <cfRule type="colorScale" priority="1034">
      <colorScale>
        <cfvo type="min"/>
        <cfvo type="percentile" val="50"/>
        <cfvo type="max"/>
        <color rgb="FFF8696B"/>
        <color rgb="FFFFEB84"/>
        <color rgb="FF63BE7B"/>
      </colorScale>
    </cfRule>
  </conditionalFormatting>
  <conditionalFormatting sqref="P11">
    <cfRule type="colorScale" priority="1033">
      <colorScale>
        <cfvo type="min"/>
        <cfvo type="percentile" val="50"/>
        <cfvo type="max"/>
        <color rgb="FFF8696B"/>
        <color rgb="FFFFEB84"/>
        <color rgb="FF63BE7B"/>
      </colorScale>
    </cfRule>
  </conditionalFormatting>
  <conditionalFormatting sqref="P13">
    <cfRule type="colorScale" priority="1032">
      <colorScale>
        <cfvo type="min"/>
        <cfvo type="percentile" val="50"/>
        <cfvo type="max"/>
        <color rgb="FFF8696B"/>
        <color rgb="FFFFEB84"/>
        <color rgb="FF63BE7B"/>
      </colorScale>
    </cfRule>
  </conditionalFormatting>
  <conditionalFormatting sqref="P11">
    <cfRule type="colorScale" priority="1030">
      <colorScale>
        <cfvo type="min"/>
        <cfvo type="percentile" val="50"/>
        <cfvo type="max"/>
        <color rgb="FFF8696B"/>
        <color rgb="FFFFEB84"/>
        <color rgb="FF63BE7B"/>
      </colorScale>
    </cfRule>
  </conditionalFormatting>
  <conditionalFormatting sqref="P11">
    <cfRule type="colorScale" priority="1029">
      <colorScale>
        <cfvo type="min"/>
        <cfvo type="percentile" val="50"/>
        <cfvo type="max"/>
        <color rgb="FFF8696B"/>
        <color rgb="FFFFEB84"/>
        <color rgb="FF63BE7B"/>
      </colorScale>
    </cfRule>
  </conditionalFormatting>
  <conditionalFormatting sqref="P12">
    <cfRule type="colorScale" priority="1028">
      <colorScale>
        <cfvo type="min"/>
        <cfvo type="percentile" val="50"/>
        <cfvo type="max"/>
        <color rgb="FFF8696B"/>
        <color rgb="FFFFEB84"/>
        <color rgb="FF63BE7B"/>
      </colorScale>
    </cfRule>
  </conditionalFormatting>
  <conditionalFormatting sqref="P13">
    <cfRule type="colorScale" priority="1026">
      <colorScale>
        <cfvo type="min"/>
        <cfvo type="percentile" val="50"/>
        <cfvo type="max"/>
        <color rgb="FFF8696B"/>
        <color rgb="FFFFEB84"/>
        <color rgb="FF63BE7B"/>
      </colorScale>
    </cfRule>
  </conditionalFormatting>
  <conditionalFormatting sqref="P13">
    <cfRule type="colorScale" priority="1025">
      <colorScale>
        <cfvo type="min"/>
        <cfvo type="percentile" val="50"/>
        <cfvo type="max"/>
        <color rgb="FFF8696B"/>
        <color rgb="FFFFEB84"/>
        <color rgb="FF63BE7B"/>
      </colorScale>
    </cfRule>
  </conditionalFormatting>
  <conditionalFormatting sqref="P12">
    <cfRule type="colorScale" priority="1024">
      <colorScale>
        <cfvo type="min"/>
        <cfvo type="percentile" val="50"/>
        <cfvo type="max"/>
        <color rgb="FFF8696B"/>
        <color rgb="FFFFEB84"/>
        <color rgb="FF63BE7B"/>
      </colorScale>
    </cfRule>
  </conditionalFormatting>
  <conditionalFormatting sqref="P11">
    <cfRule type="colorScale" priority="1022">
      <colorScale>
        <cfvo type="min"/>
        <cfvo type="percentile" val="50"/>
        <cfvo type="max"/>
        <color rgb="FFF8696B"/>
        <color rgb="FFFFEB84"/>
        <color rgb="FF63BE7B"/>
      </colorScale>
    </cfRule>
  </conditionalFormatting>
  <conditionalFormatting sqref="P12">
    <cfRule type="colorScale" priority="1021">
      <colorScale>
        <cfvo type="min"/>
        <cfvo type="percentile" val="50"/>
        <cfvo type="max"/>
        <color rgb="FFF8696B"/>
        <color rgb="FFFFEB84"/>
        <color rgb="FF63BE7B"/>
      </colorScale>
    </cfRule>
  </conditionalFormatting>
  <conditionalFormatting sqref="P13">
    <cfRule type="colorScale" priority="1019">
      <colorScale>
        <cfvo type="min"/>
        <cfvo type="percentile" val="50"/>
        <cfvo type="max"/>
        <color rgb="FFF8696B"/>
        <color rgb="FFFFEB84"/>
        <color rgb="FF63BE7B"/>
      </colorScale>
    </cfRule>
  </conditionalFormatting>
  <conditionalFormatting sqref="P11">
    <cfRule type="colorScale" priority="1016">
      <colorScale>
        <cfvo type="min"/>
        <cfvo type="percentile" val="50"/>
        <cfvo type="max"/>
        <color rgb="FFF8696B"/>
        <color rgb="FFFFEB84"/>
        <color rgb="FF63BE7B"/>
      </colorScale>
    </cfRule>
  </conditionalFormatting>
  <conditionalFormatting sqref="P12">
    <cfRule type="colorScale" priority="1015">
      <colorScale>
        <cfvo type="min"/>
        <cfvo type="percentile" val="50"/>
        <cfvo type="max"/>
        <color rgb="FFF8696B"/>
        <color rgb="FFFFEB84"/>
        <color rgb="FF63BE7B"/>
      </colorScale>
    </cfRule>
  </conditionalFormatting>
  <conditionalFormatting sqref="P13">
    <cfRule type="colorScale" priority="1013">
      <colorScale>
        <cfvo type="min"/>
        <cfvo type="percentile" val="50"/>
        <cfvo type="max"/>
        <color rgb="FFF8696B"/>
        <color rgb="FFFFEB84"/>
        <color rgb="FF63BE7B"/>
      </colorScale>
    </cfRule>
  </conditionalFormatting>
  <conditionalFormatting sqref="P13">
    <cfRule type="colorScale" priority="1012">
      <colorScale>
        <cfvo type="min"/>
        <cfvo type="percentile" val="50"/>
        <cfvo type="max"/>
        <color rgb="FFF8696B"/>
        <color rgb="FFFFEB84"/>
        <color rgb="FF63BE7B"/>
      </colorScale>
    </cfRule>
  </conditionalFormatting>
  <conditionalFormatting sqref="P10">
    <cfRule type="colorScale" priority="1011">
      <colorScale>
        <cfvo type="min"/>
        <cfvo type="percentile" val="50"/>
        <cfvo type="max"/>
        <color rgb="FFF8696B"/>
        <color rgb="FFFFEB84"/>
        <color rgb="FF63BE7B"/>
      </colorScale>
    </cfRule>
  </conditionalFormatting>
  <conditionalFormatting sqref="P10">
    <cfRule type="colorScale" priority="1008">
      <colorScale>
        <cfvo type="min"/>
        <cfvo type="percentile" val="50"/>
        <cfvo type="max"/>
        <color rgb="FFF8696B"/>
        <color rgb="FFFFEB84"/>
        <color rgb="FF63BE7B"/>
      </colorScale>
    </cfRule>
  </conditionalFormatting>
  <conditionalFormatting sqref="P10">
    <cfRule type="colorScale" priority="1007">
      <colorScale>
        <cfvo type="min"/>
        <cfvo type="percentile" val="50"/>
        <cfvo type="max"/>
        <color rgb="FFF8696B"/>
        <color rgb="FFFFEB84"/>
        <color rgb="FF63BE7B"/>
      </colorScale>
    </cfRule>
  </conditionalFormatting>
  <conditionalFormatting sqref="P10">
    <cfRule type="colorScale" priority="1006">
      <colorScale>
        <cfvo type="min"/>
        <cfvo type="percentile" val="50"/>
        <cfvo type="max"/>
        <color rgb="FFF8696B"/>
        <color rgb="FFFFEB84"/>
        <color rgb="FF63BE7B"/>
      </colorScale>
    </cfRule>
  </conditionalFormatting>
  <conditionalFormatting sqref="P11">
    <cfRule type="colorScale" priority="1005">
      <colorScale>
        <cfvo type="min"/>
        <cfvo type="percentile" val="50"/>
        <cfvo type="max"/>
        <color rgb="FFF8696B"/>
        <color rgb="FFFFEB84"/>
        <color rgb="FF63BE7B"/>
      </colorScale>
    </cfRule>
  </conditionalFormatting>
  <conditionalFormatting sqref="P12">
    <cfRule type="colorScale" priority="1004">
      <colorScale>
        <cfvo type="min"/>
        <cfvo type="percentile" val="50"/>
        <cfvo type="max"/>
        <color rgb="FFF8696B"/>
        <color rgb="FFFFEB84"/>
        <color rgb="FF63BE7B"/>
      </colorScale>
    </cfRule>
  </conditionalFormatting>
  <conditionalFormatting sqref="P13">
    <cfRule type="colorScale" priority="1000">
      <colorScale>
        <cfvo type="min"/>
        <cfvo type="percentile" val="50"/>
        <cfvo type="max"/>
        <color rgb="FFF8696B"/>
        <color rgb="FFFFEB84"/>
        <color rgb="FF63BE7B"/>
      </colorScale>
    </cfRule>
  </conditionalFormatting>
  <conditionalFormatting sqref="P10">
    <cfRule type="colorScale" priority="999">
      <colorScale>
        <cfvo type="min"/>
        <cfvo type="percentile" val="50"/>
        <cfvo type="max"/>
        <color rgb="FFF8696B"/>
        <color rgb="FFFFEB84"/>
        <color rgb="FF63BE7B"/>
      </colorScale>
    </cfRule>
  </conditionalFormatting>
  <conditionalFormatting sqref="P10">
    <cfRule type="colorScale" priority="998">
      <colorScale>
        <cfvo type="min"/>
        <cfvo type="percentile" val="50"/>
        <cfvo type="max"/>
        <color rgb="FFF8696B"/>
        <color rgb="FFFFEB84"/>
        <color rgb="FF63BE7B"/>
      </colorScale>
    </cfRule>
  </conditionalFormatting>
  <conditionalFormatting sqref="P10">
    <cfRule type="colorScale" priority="997">
      <colorScale>
        <cfvo type="min"/>
        <cfvo type="percentile" val="50"/>
        <cfvo type="max"/>
        <color rgb="FFF8696B"/>
        <color rgb="FFFFEB84"/>
        <color rgb="FF63BE7B"/>
      </colorScale>
    </cfRule>
  </conditionalFormatting>
  <conditionalFormatting sqref="P12">
    <cfRule type="colorScale" priority="996">
      <colorScale>
        <cfvo type="min"/>
        <cfvo type="percentile" val="50"/>
        <cfvo type="max"/>
        <color rgb="FFF8696B"/>
        <color rgb="FFFFEB84"/>
        <color rgb="FF63BE7B"/>
      </colorScale>
    </cfRule>
  </conditionalFormatting>
  <conditionalFormatting sqref="P11">
    <cfRule type="colorScale" priority="995">
      <colorScale>
        <cfvo type="min"/>
        <cfvo type="percentile" val="50"/>
        <cfvo type="max"/>
        <color rgb="FFF8696B"/>
        <color rgb="FFFFEB84"/>
        <color rgb="FF63BE7B"/>
      </colorScale>
    </cfRule>
  </conditionalFormatting>
  <conditionalFormatting sqref="P12">
    <cfRule type="colorScale" priority="994">
      <colorScale>
        <cfvo type="min"/>
        <cfvo type="percentile" val="50"/>
        <cfvo type="max"/>
        <color rgb="FFF8696B"/>
        <color rgb="FFFFEB84"/>
        <color rgb="FF63BE7B"/>
      </colorScale>
    </cfRule>
  </conditionalFormatting>
  <conditionalFormatting sqref="P12">
    <cfRule type="colorScale" priority="993">
      <colorScale>
        <cfvo type="min"/>
        <cfvo type="percentile" val="50"/>
        <cfvo type="max"/>
        <color rgb="FFF8696B"/>
        <color rgb="FFFFEB84"/>
        <color rgb="FF63BE7B"/>
      </colorScale>
    </cfRule>
  </conditionalFormatting>
  <conditionalFormatting sqref="P13">
    <cfRule type="colorScale" priority="991">
      <colorScale>
        <cfvo type="min"/>
        <cfvo type="percentile" val="50"/>
        <cfvo type="max"/>
        <color rgb="FFF8696B"/>
        <color rgb="FFFFEB84"/>
        <color rgb="FF63BE7B"/>
      </colorScale>
    </cfRule>
  </conditionalFormatting>
  <conditionalFormatting sqref="P11">
    <cfRule type="colorScale" priority="990">
      <colorScale>
        <cfvo type="min"/>
        <cfvo type="percentile" val="50"/>
        <cfvo type="max"/>
        <color rgb="FFF8696B"/>
        <color rgb="FFFFEB84"/>
        <color rgb="FF63BE7B"/>
      </colorScale>
    </cfRule>
  </conditionalFormatting>
  <conditionalFormatting sqref="P13">
    <cfRule type="colorScale" priority="989">
      <colorScale>
        <cfvo type="min"/>
        <cfvo type="percentile" val="50"/>
        <cfvo type="max"/>
        <color rgb="FFF8696B"/>
        <color rgb="FFFFEB84"/>
        <color rgb="FF63BE7B"/>
      </colorScale>
    </cfRule>
  </conditionalFormatting>
  <conditionalFormatting sqref="P12">
    <cfRule type="colorScale" priority="988">
      <colorScale>
        <cfvo type="min"/>
        <cfvo type="percentile" val="50"/>
        <cfvo type="max"/>
        <color rgb="FFF8696B"/>
        <color rgb="FFFFEB84"/>
        <color rgb="FF63BE7B"/>
      </colorScale>
    </cfRule>
  </conditionalFormatting>
  <conditionalFormatting sqref="P13">
    <cfRule type="colorScale" priority="986">
      <colorScale>
        <cfvo type="min"/>
        <cfvo type="percentile" val="50"/>
        <cfvo type="max"/>
        <color rgb="FFF8696B"/>
        <color rgb="FFFFEB84"/>
        <color rgb="FF63BE7B"/>
      </colorScale>
    </cfRule>
  </conditionalFormatting>
  <conditionalFormatting sqref="P12">
    <cfRule type="colorScale" priority="985">
      <colorScale>
        <cfvo type="min"/>
        <cfvo type="percentile" val="50"/>
        <cfvo type="max"/>
        <color rgb="FFF8696B"/>
        <color rgb="FFFFEB84"/>
        <color rgb="FF63BE7B"/>
      </colorScale>
    </cfRule>
  </conditionalFormatting>
  <conditionalFormatting sqref="P10">
    <cfRule type="colorScale" priority="984">
      <colorScale>
        <cfvo type="min"/>
        <cfvo type="percentile" val="50"/>
        <cfvo type="max"/>
        <color rgb="FFF8696B"/>
        <color rgb="FFFFEB84"/>
        <color rgb="FF63BE7B"/>
      </colorScale>
    </cfRule>
  </conditionalFormatting>
  <conditionalFormatting sqref="P11">
    <cfRule type="colorScale" priority="983">
      <colorScale>
        <cfvo type="min"/>
        <cfvo type="percentile" val="50"/>
        <cfvo type="max"/>
        <color rgb="FFF8696B"/>
        <color rgb="FFFFEB84"/>
        <color rgb="FF63BE7B"/>
      </colorScale>
    </cfRule>
  </conditionalFormatting>
  <conditionalFormatting sqref="P12">
    <cfRule type="colorScale" priority="982">
      <colorScale>
        <cfvo type="min"/>
        <cfvo type="percentile" val="50"/>
        <cfvo type="max"/>
        <color rgb="FFF8696B"/>
        <color rgb="FFFFEB84"/>
        <color rgb="FF63BE7B"/>
      </colorScale>
    </cfRule>
  </conditionalFormatting>
  <conditionalFormatting sqref="P12">
    <cfRule type="colorScale" priority="981">
      <colorScale>
        <cfvo type="min"/>
        <cfvo type="percentile" val="50"/>
        <cfvo type="max"/>
        <color rgb="FFF8696B"/>
        <color rgb="FFFFEB84"/>
        <color rgb="FF63BE7B"/>
      </colorScale>
    </cfRule>
  </conditionalFormatting>
  <conditionalFormatting sqref="P12">
    <cfRule type="colorScale" priority="980">
      <colorScale>
        <cfvo type="min"/>
        <cfvo type="percentile" val="50"/>
        <cfvo type="max"/>
        <color rgb="FFF8696B"/>
        <color rgb="FFFFEB84"/>
        <color rgb="FF63BE7B"/>
      </colorScale>
    </cfRule>
  </conditionalFormatting>
  <conditionalFormatting sqref="P13">
    <cfRule type="colorScale" priority="978">
      <colorScale>
        <cfvo type="min"/>
        <cfvo type="percentile" val="50"/>
        <cfvo type="max"/>
        <color rgb="FFF8696B"/>
        <color rgb="FFFFEB84"/>
        <color rgb="FF63BE7B"/>
      </colorScale>
    </cfRule>
  </conditionalFormatting>
  <conditionalFormatting sqref="P11">
    <cfRule type="colorScale" priority="977">
      <colorScale>
        <cfvo type="min"/>
        <cfvo type="percentile" val="50"/>
        <cfvo type="max"/>
        <color rgb="FFF8696B"/>
        <color rgb="FFFFEB84"/>
        <color rgb="FF63BE7B"/>
      </colorScale>
    </cfRule>
  </conditionalFormatting>
  <conditionalFormatting sqref="P10">
    <cfRule type="colorScale" priority="976">
      <colorScale>
        <cfvo type="min"/>
        <cfvo type="percentile" val="50"/>
        <cfvo type="max"/>
        <color rgb="FFF8696B"/>
        <color rgb="FFFFEB84"/>
        <color rgb="FF63BE7B"/>
      </colorScale>
    </cfRule>
  </conditionalFormatting>
  <conditionalFormatting sqref="P11">
    <cfRule type="colorScale" priority="975">
      <colorScale>
        <cfvo type="min"/>
        <cfvo type="percentile" val="50"/>
        <cfvo type="max"/>
        <color rgb="FFF8696B"/>
        <color rgb="FFFFEB84"/>
        <color rgb="FF63BE7B"/>
      </colorScale>
    </cfRule>
  </conditionalFormatting>
  <conditionalFormatting sqref="P12">
    <cfRule type="colorScale" priority="973">
      <colorScale>
        <cfvo type="min"/>
        <cfvo type="percentile" val="50"/>
        <cfvo type="max"/>
        <color rgb="FFF8696B"/>
        <color rgb="FFFFEB84"/>
        <color rgb="FF63BE7B"/>
      </colorScale>
    </cfRule>
  </conditionalFormatting>
  <conditionalFormatting sqref="P13">
    <cfRule type="colorScale" priority="970">
      <colorScale>
        <cfvo type="min"/>
        <cfvo type="percentile" val="50"/>
        <cfvo type="max"/>
        <color rgb="FFF8696B"/>
        <color rgb="FFFFEB84"/>
        <color rgb="FF63BE7B"/>
      </colorScale>
    </cfRule>
  </conditionalFormatting>
  <conditionalFormatting sqref="P12">
    <cfRule type="colorScale" priority="969">
      <colorScale>
        <cfvo type="min"/>
        <cfvo type="percentile" val="50"/>
        <cfvo type="max"/>
        <color rgb="FFF8696B"/>
        <color rgb="FFFFEB84"/>
        <color rgb="FF63BE7B"/>
      </colorScale>
    </cfRule>
  </conditionalFormatting>
  <conditionalFormatting sqref="P13">
    <cfRule type="colorScale" priority="967">
      <colorScale>
        <cfvo type="min"/>
        <cfvo type="percentile" val="50"/>
        <cfvo type="max"/>
        <color rgb="FFF8696B"/>
        <color rgb="FFFFEB84"/>
        <color rgb="FF63BE7B"/>
      </colorScale>
    </cfRule>
  </conditionalFormatting>
  <conditionalFormatting sqref="P10">
    <cfRule type="colorScale" priority="966">
      <colorScale>
        <cfvo type="min"/>
        <cfvo type="percentile" val="50"/>
        <cfvo type="max"/>
        <color rgb="FFF8696B"/>
        <color rgb="FFFFEB84"/>
        <color rgb="FF63BE7B"/>
      </colorScale>
    </cfRule>
  </conditionalFormatting>
  <conditionalFormatting sqref="P11">
    <cfRule type="colorScale" priority="964">
      <colorScale>
        <cfvo type="min"/>
        <cfvo type="percentile" val="50"/>
        <cfvo type="max"/>
        <color rgb="FFF8696B"/>
        <color rgb="FFFFEB84"/>
        <color rgb="FF63BE7B"/>
      </colorScale>
    </cfRule>
  </conditionalFormatting>
  <conditionalFormatting sqref="P12">
    <cfRule type="colorScale" priority="963">
      <colorScale>
        <cfvo type="min"/>
        <cfvo type="percentile" val="50"/>
        <cfvo type="max"/>
        <color rgb="FFF8696B"/>
        <color rgb="FFFFEB84"/>
        <color rgb="FF63BE7B"/>
      </colorScale>
    </cfRule>
  </conditionalFormatting>
  <conditionalFormatting sqref="P13">
    <cfRule type="colorScale" priority="961">
      <colorScale>
        <cfvo type="min"/>
        <cfvo type="percentile" val="50"/>
        <cfvo type="max"/>
        <color rgb="FFF8696B"/>
        <color rgb="FFFFEB84"/>
        <color rgb="FF63BE7B"/>
      </colorScale>
    </cfRule>
  </conditionalFormatting>
  <conditionalFormatting sqref="P13">
    <cfRule type="colorScale" priority="960">
      <colorScale>
        <cfvo type="min"/>
        <cfvo type="percentile" val="50"/>
        <cfvo type="max"/>
        <color rgb="FFF8696B"/>
        <color rgb="FFFFEB84"/>
        <color rgb="FF63BE7B"/>
      </colorScale>
    </cfRule>
  </conditionalFormatting>
  <conditionalFormatting sqref="P11">
    <cfRule type="colorScale" priority="959">
      <colorScale>
        <cfvo type="min"/>
        <cfvo type="percentile" val="50"/>
        <cfvo type="max"/>
        <color rgb="FFF8696B"/>
        <color rgb="FFFFEB84"/>
        <color rgb="FF63BE7B"/>
      </colorScale>
    </cfRule>
  </conditionalFormatting>
  <conditionalFormatting sqref="P13">
    <cfRule type="colorScale" priority="958">
      <colorScale>
        <cfvo type="min"/>
        <cfvo type="percentile" val="50"/>
        <cfvo type="max"/>
        <color rgb="FFF8696B"/>
        <color rgb="FFFFEB84"/>
        <color rgb="FF63BE7B"/>
      </colorScale>
    </cfRule>
  </conditionalFormatting>
  <conditionalFormatting sqref="P11">
    <cfRule type="colorScale" priority="956">
      <colorScale>
        <cfvo type="min"/>
        <cfvo type="percentile" val="50"/>
        <cfvo type="max"/>
        <color rgb="FFF8696B"/>
        <color rgb="FFFFEB84"/>
        <color rgb="FF63BE7B"/>
      </colorScale>
    </cfRule>
  </conditionalFormatting>
  <conditionalFormatting sqref="P11">
    <cfRule type="colorScale" priority="955">
      <colorScale>
        <cfvo type="min"/>
        <cfvo type="percentile" val="50"/>
        <cfvo type="max"/>
        <color rgb="FFF8696B"/>
        <color rgb="FFFFEB84"/>
        <color rgb="FF63BE7B"/>
      </colorScale>
    </cfRule>
  </conditionalFormatting>
  <conditionalFormatting sqref="P12">
    <cfRule type="colorScale" priority="954">
      <colorScale>
        <cfvo type="min"/>
        <cfvo type="percentile" val="50"/>
        <cfvo type="max"/>
        <color rgb="FFF8696B"/>
        <color rgb="FFFFEB84"/>
        <color rgb="FF63BE7B"/>
      </colorScale>
    </cfRule>
  </conditionalFormatting>
  <conditionalFormatting sqref="P13">
    <cfRule type="colorScale" priority="952">
      <colorScale>
        <cfvo type="min"/>
        <cfvo type="percentile" val="50"/>
        <cfvo type="max"/>
        <color rgb="FFF8696B"/>
        <color rgb="FFFFEB84"/>
        <color rgb="FF63BE7B"/>
      </colorScale>
    </cfRule>
  </conditionalFormatting>
  <conditionalFormatting sqref="P13">
    <cfRule type="colorScale" priority="951">
      <colorScale>
        <cfvo type="min"/>
        <cfvo type="percentile" val="50"/>
        <cfvo type="max"/>
        <color rgb="FFF8696B"/>
        <color rgb="FFFFEB84"/>
        <color rgb="FF63BE7B"/>
      </colorScale>
    </cfRule>
  </conditionalFormatting>
  <conditionalFormatting sqref="P12">
    <cfRule type="colorScale" priority="950">
      <colorScale>
        <cfvo type="min"/>
        <cfvo type="percentile" val="50"/>
        <cfvo type="max"/>
        <color rgb="FFF8696B"/>
        <color rgb="FFFFEB84"/>
        <color rgb="FF63BE7B"/>
      </colorScale>
    </cfRule>
  </conditionalFormatting>
  <conditionalFormatting sqref="P11">
    <cfRule type="colorScale" priority="948">
      <colorScale>
        <cfvo type="min"/>
        <cfvo type="percentile" val="50"/>
        <cfvo type="max"/>
        <color rgb="FFF8696B"/>
        <color rgb="FFFFEB84"/>
        <color rgb="FF63BE7B"/>
      </colorScale>
    </cfRule>
  </conditionalFormatting>
  <conditionalFormatting sqref="P12">
    <cfRule type="colorScale" priority="947">
      <colorScale>
        <cfvo type="min"/>
        <cfvo type="percentile" val="50"/>
        <cfvo type="max"/>
        <color rgb="FFF8696B"/>
        <color rgb="FFFFEB84"/>
        <color rgb="FF63BE7B"/>
      </colorScale>
    </cfRule>
  </conditionalFormatting>
  <conditionalFormatting sqref="P13">
    <cfRule type="colorScale" priority="945">
      <colorScale>
        <cfvo type="min"/>
        <cfvo type="percentile" val="50"/>
        <cfvo type="max"/>
        <color rgb="FFF8696B"/>
        <color rgb="FFFFEB84"/>
        <color rgb="FF63BE7B"/>
      </colorScale>
    </cfRule>
  </conditionalFormatting>
  <conditionalFormatting sqref="P11">
    <cfRule type="colorScale" priority="942">
      <colorScale>
        <cfvo type="min"/>
        <cfvo type="percentile" val="50"/>
        <cfvo type="max"/>
        <color rgb="FFF8696B"/>
        <color rgb="FFFFEB84"/>
        <color rgb="FF63BE7B"/>
      </colorScale>
    </cfRule>
  </conditionalFormatting>
  <conditionalFormatting sqref="P12">
    <cfRule type="colorScale" priority="941">
      <colorScale>
        <cfvo type="min"/>
        <cfvo type="percentile" val="50"/>
        <cfvo type="max"/>
        <color rgb="FFF8696B"/>
        <color rgb="FFFFEB84"/>
        <color rgb="FF63BE7B"/>
      </colorScale>
    </cfRule>
  </conditionalFormatting>
  <conditionalFormatting sqref="P13">
    <cfRule type="colorScale" priority="939">
      <colorScale>
        <cfvo type="min"/>
        <cfvo type="percentile" val="50"/>
        <cfvo type="max"/>
        <color rgb="FFF8696B"/>
        <color rgb="FFFFEB84"/>
        <color rgb="FF63BE7B"/>
      </colorScale>
    </cfRule>
  </conditionalFormatting>
  <conditionalFormatting sqref="P13">
    <cfRule type="colorScale" priority="938">
      <colorScale>
        <cfvo type="min"/>
        <cfvo type="percentile" val="50"/>
        <cfvo type="max"/>
        <color rgb="FFF8696B"/>
        <color rgb="FFFFEB84"/>
        <color rgb="FF63BE7B"/>
      </colorScale>
    </cfRule>
  </conditionalFormatting>
  <conditionalFormatting sqref="P14">
    <cfRule type="colorScale" priority="936">
      <colorScale>
        <cfvo type="min"/>
        <cfvo type="percentile" val="50"/>
        <cfvo type="max"/>
        <color rgb="FFF8696B"/>
        <color rgb="FFFFEB84"/>
        <color rgb="FF63BE7B"/>
      </colorScale>
    </cfRule>
  </conditionalFormatting>
  <conditionalFormatting sqref="P15">
    <cfRule type="colorScale" priority="937">
      <colorScale>
        <cfvo type="min"/>
        <cfvo type="percentile" val="50"/>
        <cfvo type="max"/>
        <color rgb="FFF8696B"/>
        <color rgb="FFFFEB84"/>
        <color rgb="FF63BE7B"/>
      </colorScale>
    </cfRule>
  </conditionalFormatting>
  <conditionalFormatting sqref="P16">
    <cfRule type="colorScale" priority="933">
      <colorScale>
        <cfvo type="min"/>
        <cfvo type="percentile" val="50"/>
        <cfvo type="max"/>
        <color rgb="FFF8696B"/>
        <color rgb="FFFFEB84"/>
        <color rgb="FF63BE7B"/>
      </colorScale>
    </cfRule>
  </conditionalFormatting>
  <conditionalFormatting sqref="P17">
    <cfRule type="colorScale" priority="931">
      <colorScale>
        <cfvo type="min"/>
        <cfvo type="percentile" val="50"/>
        <cfvo type="max"/>
        <color rgb="FFF8696B"/>
        <color rgb="FFFFEB84"/>
        <color rgb="FF63BE7B"/>
      </colorScale>
    </cfRule>
  </conditionalFormatting>
  <conditionalFormatting sqref="P17">
    <cfRule type="colorScale" priority="930">
      <colorScale>
        <cfvo type="min"/>
        <cfvo type="percentile" val="50"/>
        <cfvo type="max"/>
        <color rgb="FFF8696B"/>
        <color rgb="FFFFEB84"/>
        <color rgb="FF63BE7B"/>
      </colorScale>
    </cfRule>
  </conditionalFormatting>
  <conditionalFormatting sqref="P15">
    <cfRule type="colorScale" priority="929">
      <colorScale>
        <cfvo type="min"/>
        <cfvo type="percentile" val="50"/>
        <cfvo type="max"/>
        <color rgb="FFF8696B"/>
        <color rgb="FFFFEB84"/>
        <color rgb="FF63BE7B"/>
      </colorScale>
    </cfRule>
  </conditionalFormatting>
  <conditionalFormatting sqref="P17">
    <cfRule type="colorScale" priority="928">
      <colorScale>
        <cfvo type="min"/>
        <cfvo type="percentile" val="50"/>
        <cfvo type="max"/>
        <color rgb="FFF8696B"/>
        <color rgb="FFFFEB84"/>
        <color rgb="FF63BE7B"/>
      </colorScale>
    </cfRule>
  </conditionalFormatting>
  <conditionalFormatting sqref="P15">
    <cfRule type="colorScale" priority="926">
      <colorScale>
        <cfvo type="min"/>
        <cfvo type="percentile" val="50"/>
        <cfvo type="max"/>
        <color rgb="FFF8696B"/>
        <color rgb="FFFFEB84"/>
        <color rgb="FF63BE7B"/>
      </colorScale>
    </cfRule>
  </conditionalFormatting>
  <conditionalFormatting sqref="P15">
    <cfRule type="colorScale" priority="925">
      <colorScale>
        <cfvo type="min"/>
        <cfvo type="percentile" val="50"/>
        <cfvo type="max"/>
        <color rgb="FFF8696B"/>
        <color rgb="FFFFEB84"/>
        <color rgb="FF63BE7B"/>
      </colorScale>
    </cfRule>
  </conditionalFormatting>
  <conditionalFormatting sqref="P16">
    <cfRule type="colorScale" priority="924">
      <colorScale>
        <cfvo type="min"/>
        <cfvo type="percentile" val="50"/>
        <cfvo type="max"/>
        <color rgb="FFF8696B"/>
        <color rgb="FFFFEB84"/>
        <color rgb="FF63BE7B"/>
      </colorScale>
    </cfRule>
  </conditionalFormatting>
  <conditionalFormatting sqref="P17">
    <cfRule type="colorScale" priority="922">
      <colorScale>
        <cfvo type="min"/>
        <cfvo type="percentile" val="50"/>
        <cfvo type="max"/>
        <color rgb="FFF8696B"/>
        <color rgb="FFFFEB84"/>
        <color rgb="FF63BE7B"/>
      </colorScale>
    </cfRule>
  </conditionalFormatting>
  <conditionalFormatting sqref="P17">
    <cfRule type="colorScale" priority="921">
      <colorScale>
        <cfvo type="min"/>
        <cfvo type="percentile" val="50"/>
        <cfvo type="max"/>
        <color rgb="FFF8696B"/>
        <color rgb="FFFFEB84"/>
        <color rgb="FF63BE7B"/>
      </colorScale>
    </cfRule>
  </conditionalFormatting>
  <conditionalFormatting sqref="P16">
    <cfRule type="colorScale" priority="920">
      <colorScale>
        <cfvo type="min"/>
        <cfvo type="percentile" val="50"/>
        <cfvo type="max"/>
        <color rgb="FFF8696B"/>
        <color rgb="FFFFEB84"/>
        <color rgb="FF63BE7B"/>
      </colorScale>
    </cfRule>
  </conditionalFormatting>
  <conditionalFormatting sqref="P15">
    <cfRule type="colorScale" priority="918">
      <colorScale>
        <cfvo type="min"/>
        <cfvo type="percentile" val="50"/>
        <cfvo type="max"/>
        <color rgb="FFF8696B"/>
        <color rgb="FFFFEB84"/>
        <color rgb="FF63BE7B"/>
      </colorScale>
    </cfRule>
  </conditionalFormatting>
  <conditionalFormatting sqref="P16">
    <cfRule type="colorScale" priority="917">
      <colorScale>
        <cfvo type="min"/>
        <cfvo type="percentile" val="50"/>
        <cfvo type="max"/>
        <color rgb="FFF8696B"/>
        <color rgb="FFFFEB84"/>
        <color rgb="FF63BE7B"/>
      </colorScale>
    </cfRule>
  </conditionalFormatting>
  <conditionalFormatting sqref="P17">
    <cfRule type="colorScale" priority="915">
      <colorScale>
        <cfvo type="min"/>
        <cfvo type="percentile" val="50"/>
        <cfvo type="max"/>
        <color rgb="FFF8696B"/>
        <color rgb="FFFFEB84"/>
        <color rgb="FF63BE7B"/>
      </colorScale>
    </cfRule>
  </conditionalFormatting>
  <conditionalFormatting sqref="P15">
    <cfRule type="colorScale" priority="912">
      <colorScale>
        <cfvo type="min"/>
        <cfvo type="percentile" val="50"/>
        <cfvo type="max"/>
        <color rgb="FFF8696B"/>
        <color rgb="FFFFEB84"/>
        <color rgb="FF63BE7B"/>
      </colorScale>
    </cfRule>
  </conditionalFormatting>
  <conditionalFormatting sqref="P16">
    <cfRule type="colorScale" priority="911">
      <colorScale>
        <cfvo type="min"/>
        <cfvo type="percentile" val="50"/>
        <cfvo type="max"/>
        <color rgb="FFF8696B"/>
        <color rgb="FFFFEB84"/>
        <color rgb="FF63BE7B"/>
      </colorScale>
    </cfRule>
  </conditionalFormatting>
  <conditionalFormatting sqref="P17">
    <cfRule type="colorScale" priority="909">
      <colorScale>
        <cfvo type="min"/>
        <cfvo type="percentile" val="50"/>
        <cfvo type="max"/>
        <color rgb="FFF8696B"/>
        <color rgb="FFFFEB84"/>
        <color rgb="FF63BE7B"/>
      </colorScale>
    </cfRule>
  </conditionalFormatting>
  <conditionalFormatting sqref="P17">
    <cfRule type="colorScale" priority="908">
      <colorScale>
        <cfvo type="min"/>
        <cfvo type="percentile" val="50"/>
        <cfvo type="max"/>
        <color rgb="FFF8696B"/>
        <color rgb="FFFFEB84"/>
        <color rgb="FF63BE7B"/>
      </colorScale>
    </cfRule>
  </conditionalFormatting>
  <conditionalFormatting sqref="P14">
    <cfRule type="colorScale" priority="907">
      <colorScale>
        <cfvo type="min"/>
        <cfvo type="percentile" val="50"/>
        <cfvo type="max"/>
        <color rgb="FFF8696B"/>
        <color rgb="FFFFEB84"/>
        <color rgb="FF63BE7B"/>
      </colorScale>
    </cfRule>
  </conditionalFormatting>
  <conditionalFormatting sqref="P14">
    <cfRule type="colorScale" priority="904">
      <colorScale>
        <cfvo type="min"/>
        <cfvo type="percentile" val="50"/>
        <cfvo type="max"/>
        <color rgb="FFF8696B"/>
        <color rgb="FFFFEB84"/>
        <color rgb="FF63BE7B"/>
      </colorScale>
    </cfRule>
  </conditionalFormatting>
  <conditionalFormatting sqref="P14">
    <cfRule type="colorScale" priority="903">
      <colorScale>
        <cfvo type="min"/>
        <cfvo type="percentile" val="50"/>
        <cfvo type="max"/>
        <color rgb="FFF8696B"/>
        <color rgb="FFFFEB84"/>
        <color rgb="FF63BE7B"/>
      </colorScale>
    </cfRule>
  </conditionalFormatting>
  <conditionalFormatting sqref="P14">
    <cfRule type="colorScale" priority="902">
      <colorScale>
        <cfvo type="min"/>
        <cfvo type="percentile" val="50"/>
        <cfvo type="max"/>
        <color rgb="FFF8696B"/>
        <color rgb="FFFFEB84"/>
        <color rgb="FF63BE7B"/>
      </colorScale>
    </cfRule>
  </conditionalFormatting>
  <conditionalFormatting sqref="P15">
    <cfRule type="colorScale" priority="901">
      <colorScale>
        <cfvo type="min"/>
        <cfvo type="percentile" val="50"/>
        <cfvo type="max"/>
        <color rgb="FFF8696B"/>
        <color rgb="FFFFEB84"/>
        <color rgb="FF63BE7B"/>
      </colorScale>
    </cfRule>
  </conditionalFormatting>
  <conditionalFormatting sqref="P16">
    <cfRule type="colorScale" priority="900">
      <colorScale>
        <cfvo type="min"/>
        <cfvo type="percentile" val="50"/>
        <cfvo type="max"/>
        <color rgb="FFF8696B"/>
        <color rgb="FFFFEB84"/>
        <color rgb="FF63BE7B"/>
      </colorScale>
    </cfRule>
  </conditionalFormatting>
  <conditionalFormatting sqref="P17">
    <cfRule type="colorScale" priority="896">
      <colorScale>
        <cfvo type="min"/>
        <cfvo type="percentile" val="50"/>
        <cfvo type="max"/>
        <color rgb="FFF8696B"/>
        <color rgb="FFFFEB84"/>
        <color rgb="FF63BE7B"/>
      </colorScale>
    </cfRule>
  </conditionalFormatting>
  <conditionalFormatting sqref="P14">
    <cfRule type="colorScale" priority="895">
      <colorScale>
        <cfvo type="min"/>
        <cfvo type="percentile" val="50"/>
        <cfvo type="max"/>
        <color rgb="FFF8696B"/>
        <color rgb="FFFFEB84"/>
        <color rgb="FF63BE7B"/>
      </colorScale>
    </cfRule>
  </conditionalFormatting>
  <conditionalFormatting sqref="P14">
    <cfRule type="colorScale" priority="894">
      <colorScale>
        <cfvo type="min"/>
        <cfvo type="percentile" val="50"/>
        <cfvo type="max"/>
        <color rgb="FFF8696B"/>
        <color rgb="FFFFEB84"/>
        <color rgb="FF63BE7B"/>
      </colorScale>
    </cfRule>
  </conditionalFormatting>
  <conditionalFormatting sqref="P14">
    <cfRule type="colorScale" priority="893">
      <colorScale>
        <cfvo type="min"/>
        <cfvo type="percentile" val="50"/>
        <cfvo type="max"/>
        <color rgb="FFF8696B"/>
        <color rgb="FFFFEB84"/>
        <color rgb="FF63BE7B"/>
      </colorScale>
    </cfRule>
  </conditionalFormatting>
  <conditionalFormatting sqref="P16">
    <cfRule type="colorScale" priority="892">
      <colorScale>
        <cfvo type="min"/>
        <cfvo type="percentile" val="50"/>
        <cfvo type="max"/>
        <color rgb="FFF8696B"/>
        <color rgb="FFFFEB84"/>
        <color rgb="FF63BE7B"/>
      </colorScale>
    </cfRule>
  </conditionalFormatting>
  <conditionalFormatting sqref="P15">
    <cfRule type="colorScale" priority="891">
      <colorScale>
        <cfvo type="min"/>
        <cfvo type="percentile" val="50"/>
        <cfvo type="max"/>
        <color rgb="FFF8696B"/>
        <color rgb="FFFFEB84"/>
        <color rgb="FF63BE7B"/>
      </colorScale>
    </cfRule>
  </conditionalFormatting>
  <conditionalFormatting sqref="P16">
    <cfRule type="colorScale" priority="890">
      <colorScale>
        <cfvo type="min"/>
        <cfvo type="percentile" val="50"/>
        <cfvo type="max"/>
        <color rgb="FFF8696B"/>
        <color rgb="FFFFEB84"/>
        <color rgb="FF63BE7B"/>
      </colorScale>
    </cfRule>
  </conditionalFormatting>
  <conditionalFormatting sqref="P16">
    <cfRule type="colorScale" priority="889">
      <colorScale>
        <cfvo type="min"/>
        <cfvo type="percentile" val="50"/>
        <cfvo type="max"/>
        <color rgb="FFF8696B"/>
        <color rgb="FFFFEB84"/>
        <color rgb="FF63BE7B"/>
      </colorScale>
    </cfRule>
  </conditionalFormatting>
  <conditionalFormatting sqref="P17">
    <cfRule type="colorScale" priority="887">
      <colorScale>
        <cfvo type="min"/>
        <cfvo type="percentile" val="50"/>
        <cfvo type="max"/>
        <color rgb="FFF8696B"/>
        <color rgb="FFFFEB84"/>
        <color rgb="FF63BE7B"/>
      </colorScale>
    </cfRule>
  </conditionalFormatting>
  <conditionalFormatting sqref="P15">
    <cfRule type="colorScale" priority="886">
      <colorScale>
        <cfvo type="min"/>
        <cfvo type="percentile" val="50"/>
        <cfvo type="max"/>
        <color rgb="FFF8696B"/>
        <color rgb="FFFFEB84"/>
        <color rgb="FF63BE7B"/>
      </colorScale>
    </cfRule>
  </conditionalFormatting>
  <conditionalFormatting sqref="P17">
    <cfRule type="colorScale" priority="885">
      <colorScale>
        <cfvo type="min"/>
        <cfvo type="percentile" val="50"/>
        <cfvo type="max"/>
        <color rgb="FFF8696B"/>
        <color rgb="FFFFEB84"/>
        <color rgb="FF63BE7B"/>
      </colorScale>
    </cfRule>
  </conditionalFormatting>
  <conditionalFormatting sqref="P16">
    <cfRule type="colorScale" priority="884">
      <colorScale>
        <cfvo type="min"/>
        <cfvo type="percentile" val="50"/>
        <cfvo type="max"/>
        <color rgb="FFF8696B"/>
        <color rgb="FFFFEB84"/>
        <color rgb="FF63BE7B"/>
      </colorScale>
    </cfRule>
  </conditionalFormatting>
  <conditionalFormatting sqref="P17">
    <cfRule type="colorScale" priority="882">
      <colorScale>
        <cfvo type="min"/>
        <cfvo type="percentile" val="50"/>
        <cfvo type="max"/>
        <color rgb="FFF8696B"/>
        <color rgb="FFFFEB84"/>
        <color rgb="FF63BE7B"/>
      </colorScale>
    </cfRule>
  </conditionalFormatting>
  <conditionalFormatting sqref="P16">
    <cfRule type="colorScale" priority="881">
      <colorScale>
        <cfvo type="min"/>
        <cfvo type="percentile" val="50"/>
        <cfvo type="max"/>
        <color rgb="FFF8696B"/>
        <color rgb="FFFFEB84"/>
        <color rgb="FF63BE7B"/>
      </colorScale>
    </cfRule>
  </conditionalFormatting>
  <conditionalFormatting sqref="P14">
    <cfRule type="colorScale" priority="880">
      <colorScale>
        <cfvo type="min"/>
        <cfvo type="percentile" val="50"/>
        <cfvo type="max"/>
        <color rgb="FFF8696B"/>
        <color rgb="FFFFEB84"/>
        <color rgb="FF63BE7B"/>
      </colorScale>
    </cfRule>
  </conditionalFormatting>
  <conditionalFormatting sqref="P15">
    <cfRule type="colorScale" priority="879">
      <colorScale>
        <cfvo type="min"/>
        <cfvo type="percentile" val="50"/>
        <cfvo type="max"/>
        <color rgb="FFF8696B"/>
        <color rgb="FFFFEB84"/>
        <color rgb="FF63BE7B"/>
      </colorScale>
    </cfRule>
  </conditionalFormatting>
  <conditionalFormatting sqref="P16">
    <cfRule type="colorScale" priority="878">
      <colorScale>
        <cfvo type="min"/>
        <cfvo type="percentile" val="50"/>
        <cfvo type="max"/>
        <color rgb="FFF8696B"/>
        <color rgb="FFFFEB84"/>
        <color rgb="FF63BE7B"/>
      </colorScale>
    </cfRule>
  </conditionalFormatting>
  <conditionalFormatting sqref="P16">
    <cfRule type="colorScale" priority="877">
      <colorScale>
        <cfvo type="min"/>
        <cfvo type="percentile" val="50"/>
        <cfvo type="max"/>
        <color rgb="FFF8696B"/>
        <color rgb="FFFFEB84"/>
        <color rgb="FF63BE7B"/>
      </colorScale>
    </cfRule>
  </conditionalFormatting>
  <conditionalFormatting sqref="P16">
    <cfRule type="colorScale" priority="876">
      <colorScale>
        <cfvo type="min"/>
        <cfvo type="percentile" val="50"/>
        <cfvo type="max"/>
        <color rgb="FFF8696B"/>
        <color rgb="FFFFEB84"/>
        <color rgb="FF63BE7B"/>
      </colorScale>
    </cfRule>
  </conditionalFormatting>
  <conditionalFormatting sqref="P17">
    <cfRule type="colorScale" priority="874">
      <colorScale>
        <cfvo type="min"/>
        <cfvo type="percentile" val="50"/>
        <cfvo type="max"/>
        <color rgb="FFF8696B"/>
        <color rgb="FFFFEB84"/>
        <color rgb="FF63BE7B"/>
      </colorScale>
    </cfRule>
  </conditionalFormatting>
  <conditionalFormatting sqref="P15">
    <cfRule type="colorScale" priority="873">
      <colorScale>
        <cfvo type="min"/>
        <cfvo type="percentile" val="50"/>
        <cfvo type="max"/>
        <color rgb="FFF8696B"/>
        <color rgb="FFFFEB84"/>
        <color rgb="FF63BE7B"/>
      </colorScale>
    </cfRule>
  </conditionalFormatting>
  <conditionalFormatting sqref="P14">
    <cfRule type="colorScale" priority="872">
      <colorScale>
        <cfvo type="min"/>
        <cfvo type="percentile" val="50"/>
        <cfvo type="max"/>
        <color rgb="FFF8696B"/>
        <color rgb="FFFFEB84"/>
        <color rgb="FF63BE7B"/>
      </colorScale>
    </cfRule>
  </conditionalFormatting>
  <conditionalFormatting sqref="P15">
    <cfRule type="colorScale" priority="871">
      <colorScale>
        <cfvo type="min"/>
        <cfvo type="percentile" val="50"/>
        <cfvo type="max"/>
        <color rgb="FFF8696B"/>
        <color rgb="FFFFEB84"/>
        <color rgb="FF63BE7B"/>
      </colorScale>
    </cfRule>
  </conditionalFormatting>
  <conditionalFormatting sqref="P16">
    <cfRule type="colorScale" priority="869">
      <colorScale>
        <cfvo type="min"/>
        <cfvo type="percentile" val="50"/>
        <cfvo type="max"/>
        <color rgb="FFF8696B"/>
        <color rgb="FFFFEB84"/>
        <color rgb="FF63BE7B"/>
      </colorScale>
    </cfRule>
  </conditionalFormatting>
  <conditionalFormatting sqref="P17">
    <cfRule type="colorScale" priority="866">
      <colorScale>
        <cfvo type="min"/>
        <cfvo type="percentile" val="50"/>
        <cfvo type="max"/>
        <color rgb="FFF8696B"/>
        <color rgb="FFFFEB84"/>
        <color rgb="FF63BE7B"/>
      </colorScale>
    </cfRule>
  </conditionalFormatting>
  <conditionalFormatting sqref="P16">
    <cfRule type="colorScale" priority="865">
      <colorScale>
        <cfvo type="min"/>
        <cfvo type="percentile" val="50"/>
        <cfvo type="max"/>
        <color rgb="FFF8696B"/>
        <color rgb="FFFFEB84"/>
        <color rgb="FF63BE7B"/>
      </colorScale>
    </cfRule>
  </conditionalFormatting>
  <conditionalFormatting sqref="P17">
    <cfRule type="colorScale" priority="863">
      <colorScale>
        <cfvo type="min"/>
        <cfvo type="percentile" val="50"/>
        <cfvo type="max"/>
        <color rgb="FFF8696B"/>
        <color rgb="FFFFEB84"/>
        <color rgb="FF63BE7B"/>
      </colorScale>
    </cfRule>
  </conditionalFormatting>
  <conditionalFormatting sqref="P14">
    <cfRule type="colorScale" priority="862">
      <colorScale>
        <cfvo type="min"/>
        <cfvo type="percentile" val="50"/>
        <cfvo type="max"/>
        <color rgb="FFF8696B"/>
        <color rgb="FFFFEB84"/>
        <color rgb="FF63BE7B"/>
      </colorScale>
    </cfRule>
  </conditionalFormatting>
  <conditionalFormatting sqref="P15">
    <cfRule type="colorScale" priority="860">
      <colorScale>
        <cfvo type="min"/>
        <cfvo type="percentile" val="50"/>
        <cfvo type="max"/>
        <color rgb="FFF8696B"/>
        <color rgb="FFFFEB84"/>
        <color rgb="FF63BE7B"/>
      </colorScale>
    </cfRule>
  </conditionalFormatting>
  <conditionalFormatting sqref="P16">
    <cfRule type="colorScale" priority="859">
      <colorScale>
        <cfvo type="min"/>
        <cfvo type="percentile" val="50"/>
        <cfvo type="max"/>
        <color rgb="FFF8696B"/>
        <color rgb="FFFFEB84"/>
        <color rgb="FF63BE7B"/>
      </colorScale>
    </cfRule>
  </conditionalFormatting>
  <conditionalFormatting sqref="P17">
    <cfRule type="colorScale" priority="857">
      <colorScale>
        <cfvo type="min"/>
        <cfvo type="percentile" val="50"/>
        <cfvo type="max"/>
        <color rgb="FFF8696B"/>
        <color rgb="FFFFEB84"/>
        <color rgb="FF63BE7B"/>
      </colorScale>
    </cfRule>
  </conditionalFormatting>
  <conditionalFormatting sqref="P17">
    <cfRule type="colorScale" priority="856">
      <colorScale>
        <cfvo type="min"/>
        <cfvo type="percentile" val="50"/>
        <cfvo type="max"/>
        <color rgb="FFF8696B"/>
        <color rgb="FFFFEB84"/>
        <color rgb="FF63BE7B"/>
      </colorScale>
    </cfRule>
  </conditionalFormatting>
  <conditionalFormatting sqref="P15">
    <cfRule type="colorScale" priority="855">
      <colorScale>
        <cfvo type="min"/>
        <cfvo type="percentile" val="50"/>
        <cfvo type="max"/>
        <color rgb="FFF8696B"/>
        <color rgb="FFFFEB84"/>
        <color rgb="FF63BE7B"/>
      </colorScale>
    </cfRule>
  </conditionalFormatting>
  <conditionalFormatting sqref="P17">
    <cfRule type="colorScale" priority="854">
      <colorScale>
        <cfvo type="min"/>
        <cfvo type="percentile" val="50"/>
        <cfvo type="max"/>
        <color rgb="FFF8696B"/>
        <color rgb="FFFFEB84"/>
        <color rgb="FF63BE7B"/>
      </colorScale>
    </cfRule>
  </conditionalFormatting>
  <conditionalFormatting sqref="P15">
    <cfRule type="colorScale" priority="852">
      <colorScale>
        <cfvo type="min"/>
        <cfvo type="percentile" val="50"/>
        <cfvo type="max"/>
        <color rgb="FFF8696B"/>
        <color rgb="FFFFEB84"/>
        <color rgb="FF63BE7B"/>
      </colorScale>
    </cfRule>
  </conditionalFormatting>
  <conditionalFormatting sqref="P15">
    <cfRule type="colorScale" priority="851">
      <colorScale>
        <cfvo type="min"/>
        <cfvo type="percentile" val="50"/>
        <cfvo type="max"/>
        <color rgb="FFF8696B"/>
        <color rgb="FFFFEB84"/>
        <color rgb="FF63BE7B"/>
      </colorScale>
    </cfRule>
  </conditionalFormatting>
  <conditionalFormatting sqref="P16">
    <cfRule type="colorScale" priority="850">
      <colorScale>
        <cfvo type="min"/>
        <cfvo type="percentile" val="50"/>
        <cfvo type="max"/>
        <color rgb="FFF8696B"/>
        <color rgb="FFFFEB84"/>
        <color rgb="FF63BE7B"/>
      </colorScale>
    </cfRule>
  </conditionalFormatting>
  <conditionalFormatting sqref="P17">
    <cfRule type="colorScale" priority="848">
      <colorScale>
        <cfvo type="min"/>
        <cfvo type="percentile" val="50"/>
        <cfvo type="max"/>
        <color rgb="FFF8696B"/>
        <color rgb="FFFFEB84"/>
        <color rgb="FF63BE7B"/>
      </colorScale>
    </cfRule>
  </conditionalFormatting>
  <conditionalFormatting sqref="P17">
    <cfRule type="colorScale" priority="847">
      <colorScale>
        <cfvo type="min"/>
        <cfvo type="percentile" val="50"/>
        <cfvo type="max"/>
        <color rgb="FFF8696B"/>
        <color rgb="FFFFEB84"/>
        <color rgb="FF63BE7B"/>
      </colorScale>
    </cfRule>
  </conditionalFormatting>
  <conditionalFormatting sqref="P16">
    <cfRule type="colorScale" priority="846">
      <colorScale>
        <cfvo type="min"/>
        <cfvo type="percentile" val="50"/>
        <cfvo type="max"/>
        <color rgb="FFF8696B"/>
        <color rgb="FFFFEB84"/>
        <color rgb="FF63BE7B"/>
      </colorScale>
    </cfRule>
  </conditionalFormatting>
  <conditionalFormatting sqref="P15">
    <cfRule type="colorScale" priority="844">
      <colorScale>
        <cfvo type="min"/>
        <cfvo type="percentile" val="50"/>
        <cfvo type="max"/>
        <color rgb="FFF8696B"/>
        <color rgb="FFFFEB84"/>
        <color rgb="FF63BE7B"/>
      </colorScale>
    </cfRule>
  </conditionalFormatting>
  <conditionalFormatting sqref="P16">
    <cfRule type="colorScale" priority="843">
      <colorScale>
        <cfvo type="min"/>
        <cfvo type="percentile" val="50"/>
        <cfvo type="max"/>
        <color rgb="FFF8696B"/>
        <color rgb="FFFFEB84"/>
        <color rgb="FF63BE7B"/>
      </colorScale>
    </cfRule>
  </conditionalFormatting>
  <conditionalFormatting sqref="P17">
    <cfRule type="colorScale" priority="841">
      <colorScale>
        <cfvo type="min"/>
        <cfvo type="percentile" val="50"/>
        <cfvo type="max"/>
        <color rgb="FFF8696B"/>
        <color rgb="FFFFEB84"/>
        <color rgb="FF63BE7B"/>
      </colorScale>
    </cfRule>
  </conditionalFormatting>
  <conditionalFormatting sqref="P15">
    <cfRule type="colorScale" priority="838">
      <colorScale>
        <cfvo type="min"/>
        <cfvo type="percentile" val="50"/>
        <cfvo type="max"/>
        <color rgb="FFF8696B"/>
        <color rgb="FFFFEB84"/>
        <color rgb="FF63BE7B"/>
      </colorScale>
    </cfRule>
  </conditionalFormatting>
  <conditionalFormatting sqref="P16">
    <cfRule type="colorScale" priority="837">
      <colorScale>
        <cfvo type="min"/>
        <cfvo type="percentile" val="50"/>
        <cfvo type="max"/>
        <color rgb="FFF8696B"/>
        <color rgb="FFFFEB84"/>
        <color rgb="FF63BE7B"/>
      </colorScale>
    </cfRule>
  </conditionalFormatting>
  <conditionalFormatting sqref="P17">
    <cfRule type="colorScale" priority="835">
      <colorScale>
        <cfvo type="min"/>
        <cfvo type="percentile" val="50"/>
        <cfvo type="max"/>
        <color rgb="FFF8696B"/>
        <color rgb="FFFFEB84"/>
        <color rgb="FF63BE7B"/>
      </colorScale>
    </cfRule>
  </conditionalFormatting>
  <conditionalFormatting sqref="P17">
    <cfRule type="colorScale" priority="834">
      <colorScale>
        <cfvo type="min"/>
        <cfvo type="percentile" val="50"/>
        <cfvo type="max"/>
        <color rgb="FFF8696B"/>
        <color rgb="FFFFEB84"/>
        <color rgb="FF63BE7B"/>
      </colorScale>
    </cfRule>
  </conditionalFormatting>
  <conditionalFormatting sqref="P18">
    <cfRule type="colorScale" priority="832">
      <colorScale>
        <cfvo type="min"/>
        <cfvo type="percentile" val="50"/>
        <cfvo type="max"/>
        <color rgb="FFF8696B"/>
        <color rgb="FFFFEB84"/>
        <color rgb="FF63BE7B"/>
      </colorScale>
    </cfRule>
  </conditionalFormatting>
  <conditionalFormatting sqref="P19">
    <cfRule type="colorScale" priority="833">
      <colorScale>
        <cfvo type="min"/>
        <cfvo type="percentile" val="50"/>
        <cfvo type="max"/>
        <color rgb="FFF8696B"/>
        <color rgb="FFFFEB84"/>
        <color rgb="FF63BE7B"/>
      </colorScale>
    </cfRule>
  </conditionalFormatting>
  <conditionalFormatting sqref="P20">
    <cfRule type="colorScale" priority="829">
      <colorScale>
        <cfvo type="min"/>
        <cfvo type="percentile" val="50"/>
        <cfvo type="max"/>
        <color rgb="FFF8696B"/>
        <color rgb="FFFFEB84"/>
        <color rgb="FF63BE7B"/>
      </colorScale>
    </cfRule>
  </conditionalFormatting>
  <conditionalFormatting sqref="P21">
    <cfRule type="colorScale" priority="827">
      <colorScale>
        <cfvo type="min"/>
        <cfvo type="percentile" val="50"/>
        <cfvo type="max"/>
        <color rgb="FFF8696B"/>
        <color rgb="FFFFEB84"/>
        <color rgb="FF63BE7B"/>
      </colorScale>
    </cfRule>
  </conditionalFormatting>
  <conditionalFormatting sqref="P21">
    <cfRule type="colorScale" priority="826">
      <colorScale>
        <cfvo type="min"/>
        <cfvo type="percentile" val="50"/>
        <cfvo type="max"/>
        <color rgb="FFF8696B"/>
        <color rgb="FFFFEB84"/>
        <color rgb="FF63BE7B"/>
      </colorScale>
    </cfRule>
  </conditionalFormatting>
  <conditionalFormatting sqref="P19">
    <cfRule type="colorScale" priority="825">
      <colorScale>
        <cfvo type="min"/>
        <cfvo type="percentile" val="50"/>
        <cfvo type="max"/>
        <color rgb="FFF8696B"/>
        <color rgb="FFFFEB84"/>
        <color rgb="FF63BE7B"/>
      </colorScale>
    </cfRule>
  </conditionalFormatting>
  <conditionalFormatting sqref="P21">
    <cfRule type="colorScale" priority="824">
      <colorScale>
        <cfvo type="min"/>
        <cfvo type="percentile" val="50"/>
        <cfvo type="max"/>
        <color rgb="FFF8696B"/>
        <color rgb="FFFFEB84"/>
        <color rgb="FF63BE7B"/>
      </colorScale>
    </cfRule>
  </conditionalFormatting>
  <conditionalFormatting sqref="P19">
    <cfRule type="colorScale" priority="822">
      <colorScale>
        <cfvo type="min"/>
        <cfvo type="percentile" val="50"/>
        <cfvo type="max"/>
        <color rgb="FFF8696B"/>
        <color rgb="FFFFEB84"/>
        <color rgb="FF63BE7B"/>
      </colorScale>
    </cfRule>
  </conditionalFormatting>
  <conditionalFormatting sqref="P19">
    <cfRule type="colorScale" priority="821">
      <colorScale>
        <cfvo type="min"/>
        <cfvo type="percentile" val="50"/>
        <cfvo type="max"/>
        <color rgb="FFF8696B"/>
        <color rgb="FFFFEB84"/>
        <color rgb="FF63BE7B"/>
      </colorScale>
    </cfRule>
  </conditionalFormatting>
  <conditionalFormatting sqref="P20">
    <cfRule type="colorScale" priority="820">
      <colorScale>
        <cfvo type="min"/>
        <cfvo type="percentile" val="50"/>
        <cfvo type="max"/>
        <color rgb="FFF8696B"/>
        <color rgb="FFFFEB84"/>
        <color rgb="FF63BE7B"/>
      </colorScale>
    </cfRule>
  </conditionalFormatting>
  <conditionalFormatting sqref="P21">
    <cfRule type="colorScale" priority="818">
      <colorScale>
        <cfvo type="min"/>
        <cfvo type="percentile" val="50"/>
        <cfvo type="max"/>
        <color rgb="FFF8696B"/>
        <color rgb="FFFFEB84"/>
        <color rgb="FF63BE7B"/>
      </colorScale>
    </cfRule>
  </conditionalFormatting>
  <conditionalFormatting sqref="P21">
    <cfRule type="colorScale" priority="817">
      <colorScale>
        <cfvo type="min"/>
        <cfvo type="percentile" val="50"/>
        <cfvo type="max"/>
        <color rgb="FFF8696B"/>
        <color rgb="FFFFEB84"/>
        <color rgb="FF63BE7B"/>
      </colorScale>
    </cfRule>
  </conditionalFormatting>
  <conditionalFormatting sqref="P20">
    <cfRule type="colorScale" priority="816">
      <colorScale>
        <cfvo type="min"/>
        <cfvo type="percentile" val="50"/>
        <cfvo type="max"/>
        <color rgb="FFF8696B"/>
        <color rgb="FFFFEB84"/>
        <color rgb="FF63BE7B"/>
      </colorScale>
    </cfRule>
  </conditionalFormatting>
  <conditionalFormatting sqref="P19">
    <cfRule type="colorScale" priority="814">
      <colorScale>
        <cfvo type="min"/>
        <cfvo type="percentile" val="50"/>
        <cfvo type="max"/>
        <color rgb="FFF8696B"/>
        <color rgb="FFFFEB84"/>
        <color rgb="FF63BE7B"/>
      </colorScale>
    </cfRule>
  </conditionalFormatting>
  <conditionalFormatting sqref="P20">
    <cfRule type="colorScale" priority="813">
      <colorScale>
        <cfvo type="min"/>
        <cfvo type="percentile" val="50"/>
        <cfvo type="max"/>
        <color rgb="FFF8696B"/>
        <color rgb="FFFFEB84"/>
        <color rgb="FF63BE7B"/>
      </colorScale>
    </cfRule>
  </conditionalFormatting>
  <conditionalFormatting sqref="P21">
    <cfRule type="colorScale" priority="811">
      <colorScale>
        <cfvo type="min"/>
        <cfvo type="percentile" val="50"/>
        <cfvo type="max"/>
        <color rgb="FFF8696B"/>
        <color rgb="FFFFEB84"/>
        <color rgb="FF63BE7B"/>
      </colorScale>
    </cfRule>
  </conditionalFormatting>
  <conditionalFormatting sqref="P19">
    <cfRule type="colorScale" priority="808">
      <colorScale>
        <cfvo type="min"/>
        <cfvo type="percentile" val="50"/>
        <cfvo type="max"/>
        <color rgb="FFF8696B"/>
        <color rgb="FFFFEB84"/>
        <color rgb="FF63BE7B"/>
      </colorScale>
    </cfRule>
  </conditionalFormatting>
  <conditionalFormatting sqref="P20">
    <cfRule type="colorScale" priority="807">
      <colorScale>
        <cfvo type="min"/>
        <cfvo type="percentile" val="50"/>
        <cfvo type="max"/>
        <color rgb="FFF8696B"/>
        <color rgb="FFFFEB84"/>
        <color rgb="FF63BE7B"/>
      </colorScale>
    </cfRule>
  </conditionalFormatting>
  <conditionalFormatting sqref="P21">
    <cfRule type="colorScale" priority="805">
      <colorScale>
        <cfvo type="min"/>
        <cfvo type="percentile" val="50"/>
        <cfvo type="max"/>
        <color rgb="FFF8696B"/>
        <color rgb="FFFFEB84"/>
        <color rgb="FF63BE7B"/>
      </colorScale>
    </cfRule>
  </conditionalFormatting>
  <conditionalFormatting sqref="P21">
    <cfRule type="colorScale" priority="804">
      <colorScale>
        <cfvo type="min"/>
        <cfvo type="percentile" val="50"/>
        <cfvo type="max"/>
        <color rgb="FFF8696B"/>
        <color rgb="FFFFEB84"/>
        <color rgb="FF63BE7B"/>
      </colorScale>
    </cfRule>
  </conditionalFormatting>
  <conditionalFormatting sqref="P18">
    <cfRule type="colorScale" priority="803">
      <colorScale>
        <cfvo type="min"/>
        <cfvo type="percentile" val="50"/>
        <cfvo type="max"/>
        <color rgb="FFF8696B"/>
        <color rgb="FFFFEB84"/>
        <color rgb="FF63BE7B"/>
      </colorScale>
    </cfRule>
  </conditionalFormatting>
  <conditionalFormatting sqref="P18">
    <cfRule type="colorScale" priority="800">
      <colorScale>
        <cfvo type="min"/>
        <cfvo type="percentile" val="50"/>
        <cfvo type="max"/>
        <color rgb="FFF8696B"/>
        <color rgb="FFFFEB84"/>
        <color rgb="FF63BE7B"/>
      </colorScale>
    </cfRule>
  </conditionalFormatting>
  <conditionalFormatting sqref="P18">
    <cfRule type="colorScale" priority="799">
      <colorScale>
        <cfvo type="min"/>
        <cfvo type="percentile" val="50"/>
        <cfvo type="max"/>
        <color rgb="FFF8696B"/>
        <color rgb="FFFFEB84"/>
        <color rgb="FF63BE7B"/>
      </colorScale>
    </cfRule>
  </conditionalFormatting>
  <conditionalFormatting sqref="P18">
    <cfRule type="colorScale" priority="798">
      <colorScale>
        <cfvo type="min"/>
        <cfvo type="percentile" val="50"/>
        <cfvo type="max"/>
        <color rgb="FFF8696B"/>
        <color rgb="FFFFEB84"/>
        <color rgb="FF63BE7B"/>
      </colorScale>
    </cfRule>
  </conditionalFormatting>
  <conditionalFormatting sqref="P19">
    <cfRule type="colorScale" priority="797">
      <colorScale>
        <cfvo type="min"/>
        <cfvo type="percentile" val="50"/>
        <cfvo type="max"/>
        <color rgb="FFF8696B"/>
        <color rgb="FFFFEB84"/>
        <color rgb="FF63BE7B"/>
      </colorScale>
    </cfRule>
  </conditionalFormatting>
  <conditionalFormatting sqref="P20">
    <cfRule type="colorScale" priority="796">
      <colorScale>
        <cfvo type="min"/>
        <cfvo type="percentile" val="50"/>
        <cfvo type="max"/>
        <color rgb="FFF8696B"/>
        <color rgb="FFFFEB84"/>
        <color rgb="FF63BE7B"/>
      </colorScale>
    </cfRule>
  </conditionalFormatting>
  <conditionalFormatting sqref="P21">
    <cfRule type="colorScale" priority="792">
      <colorScale>
        <cfvo type="min"/>
        <cfvo type="percentile" val="50"/>
        <cfvo type="max"/>
        <color rgb="FFF8696B"/>
        <color rgb="FFFFEB84"/>
        <color rgb="FF63BE7B"/>
      </colorScale>
    </cfRule>
  </conditionalFormatting>
  <conditionalFormatting sqref="P18">
    <cfRule type="colorScale" priority="791">
      <colorScale>
        <cfvo type="min"/>
        <cfvo type="percentile" val="50"/>
        <cfvo type="max"/>
        <color rgb="FFF8696B"/>
        <color rgb="FFFFEB84"/>
        <color rgb="FF63BE7B"/>
      </colorScale>
    </cfRule>
  </conditionalFormatting>
  <conditionalFormatting sqref="P18">
    <cfRule type="colorScale" priority="790">
      <colorScale>
        <cfvo type="min"/>
        <cfvo type="percentile" val="50"/>
        <cfvo type="max"/>
        <color rgb="FFF8696B"/>
        <color rgb="FFFFEB84"/>
        <color rgb="FF63BE7B"/>
      </colorScale>
    </cfRule>
  </conditionalFormatting>
  <conditionalFormatting sqref="P18">
    <cfRule type="colorScale" priority="789">
      <colorScale>
        <cfvo type="min"/>
        <cfvo type="percentile" val="50"/>
        <cfvo type="max"/>
        <color rgb="FFF8696B"/>
        <color rgb="FFFFEB84"/>
        <color rgb="FF63BE7B"/>
      </colorScale>
    </cfRule>
  </conditionalFormatting>
  <conditionalFormatting sqref="P20">
    <cfRule type="colorScale" priority="788">
      <colorScale>
        <cfvo type="min"/>
        <cfvo type="percentile" val="50"/>
        <cfvo type="max"/>
        <color rgb="FFF8696B"/>
        <color rgb="FFFFEB84"/>
        <color rgb="FF63BE7B"/>
      </colorScale>
    </cfRule>
  </conditionalFormatting>
  <conditionalFormatting sqref="P19">
    <cfRule type="colorScale" priority="787">
      <colorScale>
        <cfvo type="min"/>
        <cfvo type="percentile" val="50"/>
        <cfvo type="max"/>
        <color rgb="FFF8696B"/>
        <color rgb="FFFFEB84"/>
        <color rgb="FF63BE7B"/>
      </colorScale>
    </cfRule>
  </conditionalFormatting>
  <conditionalFormatting sqref="P20">
    <cfRule type="colorScale" priority="786">
      <colorScale>
        <cfvo type="min"/>
        <cfvo type="percentile" val="50"/>
        <cfvo type="max"/>
        <color rgb="FFF8696B"/>
        <color rgb="FFFFEB84"/>
        <color rgb="FF63BE7B"/>
      </colorScale>
    </cfRule>
  </conditionalFormatting>
  <conditionalFormatting sqref="P20">
    <cfRule type="colorScale" priority="785">
      <colorScale>
        <cfvo type="min"/>
        <cfvo type="percentile" val="50"/>
        <cfvo type="max"/>
        <color rgb="FFF8696B"/>
        <color rgb="FFFFEB84"/>
        <color rgb="FF63BE7B"/>
      </colorScale>
    </cfRule>
  </conditionalFormatting>
  <conditionalFormatting sqref="P21">
    <cfRule type="colorScale" priority="783">
      <colorScale>
        <cfvo type="min"/>
        <cfvo type="percentile" val="50"/>
        <cfvo type="max"/>
        <color rgb="FFF8696B"/>
        <color rgb="FFFFEB84"/>
        <color rgb="FF63BE7B"/>
      </colorScale>
    </cfRule>
  </conditionalFormatting>
  <conditionalFormatting sqref="P19">
    <cfRule type="colorScale" priority="782">
      <colorScale>
        <cfvo type="min"/>
        <cfvo type="percentile" val="50"/>
        <cfvo type="max"/>
        <color rgb="FFF8696B"/>
        <color rgb="FFFFEB84"/>
        <color rgb="FF63BE7B"/>
      </colorScale>
    </cfRule>
  </conditionalFormatting>
  <conditionalFormatting sqref="P21">
    <cfRule type="colorScale" priority="781">
      <colorScale>
        <cfvo type="min"/>
        <cfvo type="percentile" val="50"/>
        <cfvo type="max"/>
        <color rgb="FFF8696B"/>
        <color rgb="FFFFEB84"/>
        <color rgb="FF63BE7B"/>
      </colorScale>
    </cfRule>
  </conditionalFormatting>
  <conditionalFormatting sqref="P20">
    <cfRule type="colorScale" priority="780">
      <colorScale>
        <cfvo type="min"/>
        <cfvo type="percentile" val="50"/>
        <cfvo type="max"/>
        <color rgb="FFF8696B"/>
        <color rgb="FFFFEB84"/>
        <color rgb="FF63BE7B"/>
      </colorScale>
    </cfRule>
  </conditionalFormatting>
  <conditionalFormatting sqref="P21">
    <cfRule type="colorScale" priority="778">
      <colorScale>
        <cfvo type="min"/>
        <cfvo type="percentile" val="50"/>
        <cfvo type="max"/>
        <color rgb="FFF8696B"/>
        <color rgb="FFFFEB84"/>
        <color rgb="FF63BE7B"/>
      </colorScale>
    </cfRule>
  </conditionalFormatting>
  <conditionalFormatting sqref="P20">
    <cfRule type="colorScale" priority="777">
      <colorScale>
        <cfvo type="min"/>
        <cfvo type="percentile" val="50"/>
        <cfvo type="max"/>
        <color rgb="FFF8696B"/>
        <color rgb="FFFFEB84"/>
        <color rgb="FF63BE7B"/>
      </colorScale>
    </cfRule>
  </conditionalFormatting>
  <conditionalFormatting sqref="P18">
    <cfRule type="colorScale" priority="776">
      <colorScale>
        <cfvo type="min"/>
        <cfvo type="percentile" val="50"/>
        <cfvo type="max"/>
        <color rgb="FFF8696B"/>
        <color rgb="FFFFEB84"/>
        <color rgb="FF63BE7B"/>
      </colorScale>
    </cfRule>
  </conditionalFormatting>
  <conditionalFormatting sqref="P19">
    <cfRule type="colorScale" priority="775">
      <colorScale>
        <cfvo type="min"/>
        <cfvo type="percentile" val="50"/>
        <cfvo type="max"/>
        <color rgb="FFF8696B"/>
        <color rgb="FFFFEB84"/>
        <color rgb="FF63BE7B"/>
      </colorScale>
    </cfRule>
  </conditionalFormatting>
  <conditionalFormatting sqref="P20">
    <cfRule type="colorScale" priority="774">
      <colorScale>
        <cfvo type="min"/>
        <cfvo type="percentile" val="50"/>
        <cfvo type="max"/>
        <color rgb="FFF8696B"/>
        <color rgb="FFFFEB84"/>
        <color rgb="FF63BE7B"/>
      </colorScale>
    </cfRule>
  </conditionalFormatting>
  <conditionalFormatting sqref="P20">
    <cfRule type="colorScale" priority="773">
      <colorScale>
        <cfvo type="min"/>
        <cfvo type="percentile" val="50"/>
        <cfvo type="max"/>
        <color rgb="FFF8696B"/>
        <color rgb="FFFFEB84"/>
        <color rgb="FF63BE7B"/>
      </colorScale>
    </cfRule>
  </conditionalFormatting>
  <conditionalFormatting sqref="P20">
    <cfRule type="colorScale" priority="772">
      <colorScale>
        <cfvo type="min"/>
        <cfvo type="percentile" val="50"/>
        <cfvo type="max"/>
        <color rgb="FFF8696B"/>
        <color rgb="FFFFEB84"/>
        <color rgb="FF63BE7B"/>
      </colorScale>
    </cfRule>
  </conditionalFormatting>
  <conditionalFormatting sqref="P21">
    <cfRule type="colorScale" priority="770">
      <colorScale>
        <cfvo type="min"/>
        <cfvo type="percentile" val="50"/>
        <cfvo type="max"/>
        <color rgb="FFF8696B"/>
        <color rgb="FFFFEB84"/>
        <color rgb="FF63BE7B"/>
      </colorScale>
    </cfRule>
  </conditionalFormatting>
  <conditionalFormatting sqref="P19">
    <cfRule type="colorScale" priority="769">
      <colorScale>
        <cfvo type="min"/>
        <cfvo type="percentile" val="50"/>
        <cfvo type="max"/>
        <color rgb="FFF8696B"/>
        <color rgb="FFFFEB84"/>
        <color rgb="FF63BE7B"/>
      </colorScale>
    </cfRule>
  </conditionalFormatting>
  <conditionalFormatting sqref="P18">
    <cfRule type="colorScale" priority="768">
      <colorScale>
        <cfvo type="min"/>
        <cfvo type="percentile" val="50"/>
        <cfvo type="max"/>
        <color rgb="FFF8696B"/>
        <color rgb="FFFFEB84"/>
        <color rgb="FF63BE7B"/>
      </colorScale>
    </cfRule>
  </conditionalFormatting>
  <conditionalFormatting sqref="P19">
    <cfRule type="colorScale" priority="767">
      <colorScale>
        <cfvo type="min"/>
        <cfvo type="percentile" val="50"/>
        <cfvo type="max"/>
        <color rgb="FFF8696B"/>
        <color rgb="FFFFEB84"/>
        <color rgb="FF63BE7B"/>
      </colorScale>
    </cfRule>
  </conditionalFormatting>
  <conditionalFormatting sqref="P20">
    <cfRule type="colorScale" priority="765">
      <colorScale>
        <cfvo type="min"/>
        <cfvo type="percentile" val="50"/>
        <cfvo type="max"/>
        <color rgb="FFF8696B"/>
        <color rgb="FFFFEB84"/>
        <color rgb="FF63BE7B"/>
      </colorScale>
    </cfRule>
  </conditionalFormatting>
  <conditionalFormatting sqref="P21">
    <cfRule type="colorScale" priority="762">
      <colorScale>
        <cfvo type="min"/>
        <cfvo type="percentile" val="50"/>
        <cfvo type="max"/>
        <color rgb="FFF8696B"/>
        <color rgb="FFFFEB84"/>
        <color rgb="FF63BE7B"/>
      </colorScale>
    </cfRule>
  </conditionalFormatting>
  <conditionalFormatting sqref="P20">
    <cfRule type="colorScale" priority="761">
      <colorScale>
        <cfvo type="min"/>
        <cfvo type="percentile" val="50"/>
        <cfvo type="max"/>
        <color rgb="FFF8696B"/>
        <color rgb="FFFFEB84"/>
        <color rgb="FF63BE7B"/>
      </colorScale>
    </cfRule>
  </conditionalFormatting>
  <conditionalFormatting sqref="P21">
    <cfRule type="colorScale" priority="759">
      <colorScale>
        <cfvo type="min"/>
        <cfvo type="percentile" val="50"/>
        <cfvo type="max"/>
        <color rgb="FFF8696B"/>
        <color rgb="FFFFEB84"/>
        <color rgb="FF63BE7B"/>
      </colorScale>
    </cfRule>
  </conditionalFormatting>
  <conditionalFormatting sqref="P18">
    <cfRule type="colorScale" priority="758">
      <colorScale>
        <cfvo type="min"/>
        <cfvo type="percentile" val="50"/>
        <cfvo type="max"/>
        <color rgb="FFF8696B"/>
        <color rgb="FFFFEB84"/>
        <color rgb="FF63BE7B"/>
      </colorScale>
    </cfRule>
  </conditionalFormatting>
  <conditionalFormatting sqref="P19">
    <cfRule type="colorScale" priority="756">
      <colorScale>
        <cfvo type="min"/>
        <cfvo type="percentile" val="50"/>
        <cfvo type="max"/>
        <color rgb="FFF8696B"/>
        <color rgb="FFFFEB84"/>
        <color rgb="FF63BE7B"/>
      </colorScale>
    </cfRule>
  </conditionalFormatting>
  <conditionalFormatting sqref="P20">
    <cfRule type="colorScale" priority="755">
      <colorScale>
        <cfvo type="min"/>
        <cfvo type="percentile" val="50"/>
        <cfvo type="max"/>
        <color rgb="FFF8696B"/>
        <color rgb="FFFFEB84"/>
        <color rgb="FF63BE7B"/>
      </colorScale>
    </cfRule>
  </conditionalFormatting>
  <conditionalFormatting sqref="P21">
    <cfRule type="colorScale" priority="753">
      <colorScale>
        <cfvo type="min"/>
        <cfvo type="percentile" val="50"/>
        <cfvo type="max"/>
        <color rgb="FFF8696B"/>
        <color rgb="FFFFEB84"/>
        <color rgb="FF63BE7B"/>
      </colorScale>
    </cfRule>
  </conditionalFormatting>
  <conditionalFormatting sqref="P21">
    <cfRule type="colorScale" priority="752">
      <colorScale>
        <cfvo type="min"/>
        <cfvo type="percentile" val="50"/>
        <cfvo type="max"/>
        <color rgb="FFF8696B"/>
        <color rgb="FFFFEB84"/>
        <color rgb="FF63BE7B"/>
      </colorScale>
    </cfRule>
  </conditionalFormatting>
  <conditionalFormatting sqref="P19">
    <cfRule type="colorScale" priority="751">
      <colorScale>
        <cfvo type="min"/>
        <cfvo type="percentile" val="50"/>
        <cfvo type="max"/>
        <color rgb="FFF8696B"/>
        <color rgb="FFFFEB84"/>
        <color rgb="FF63BE7B"/>
      </colorScale>
    </cfRule>
  </conditionalFormatting>
  <conditionalFormatting sqref="P21">
    <cfRule type="colorScale" priority="750">
      <colorScale>
        <cfvo type="min"/>
        <cfvo type="percentile" val="50"/>
        <cfvo type="max"/>
        <color rgb="FFF8696B"/>
        <color rgb="FFFFEB84"/>
        <color rgb="FF63BE7B"/>
      </colorScale>
    </cfRule>
  </conditionalFormatting>
  <conditionalFormatting sqref="P19">
    <cfRule type="colorScale" priority="748">
      <colorScale>
        <cfvo type="min"/>
        <cfvo type="percentile" val="50"/>
        <cfvo type="max"/>
        <color rgb="FFF8696B"/>
        <color rgb="FFFFEB84"/>
        <color rgb="FF63BE7B"/>
      </colorScale>
    </cfRule>
  </conditionalFormatting>
  <conditionalFormatting sqref="P19">
    <cfRule type="colorScale" priority="747">
      <colorScale>
        <cfvo type="min"/>
        <cfvo type="percentile" val="50"/>
        <cfvo type="max"/>
        <color rgb="FFF8696B"/>
        <color rgb="FFFFEB84"/>
        <color rgb="FF63BE7B"/>
      </colorScale>
    </cfRule>
  </conditionalFormatting>
  <conditionalFormatting sqref="P20">
    <cfRule type="colorScale" priority="746">
      <colorScale>
        <cfvo type="min"/>
        <cfvo type="percentile" val="50"/>
        <cfvo type="max"/>
        <color rgb="FFF8696B"/>
        <color rgb="FFFFEB84"/>
        <color rgb="FF63BE7B"/>
      </colorScale>
    </cfRule>
  </conditionalFormatting>
  <conditionalFormatting sqref="P21">
    <cfRule type="colorScale" priority="744">
      <colorScale>
        <cfvo type="min"/>
        <cfvo type="percentile" val="50"/>
        <cfvo type="max"/>
        <color rgb="FFF8696B"/>
        <color rgb="FFFFEB84"/>
        <color rgb="FF63BE7B"/>
      </colorScale>
    </cfRule>
  </conditionalFormatting>
  <conditionalFormatting sqref="P21">
    <cfRule type="colorScale" priority="743">
      <colorScale>
        <cfvo type="min"/>
        <cfvo type="percentile" val="50"/>
        <cfvo type="max"/>
        <color rgb="FFF8696B"/>
        <color rgb="FFFFEB84"/>
        <color rgb="FF63BE7B"/>
      </colorScale>
    </cfRule>
  </conditionalFormatting>
  <conditionalFormatting sqref="P20">
    <cfRule type="colorScale" priority="742">
      <colorScale>
        <cfvo type="min"/>
        <cfvo type="percentile" val="50"/>
        <cfvo type="max"/>
        <color rgb="FFF8696B"/>
        <color rgb="FFFFEB84"/>
        <color rgb="FF63BE7B"/>
      </colorScale>
    </cfRule>
  </conditionalFormatting>
  <conditionalFormatting sqref="P19">
    <cfRule type="colorScale" priority="740">
      <colorScale>
        <cfvo type="min"/>
        <cfvo type="percentile" val="50"/>
        <cfvo type="max"/>
        <color rgb="FFF8696B"/>
        <color rgb="FFFFEB84"/>
        <color rgb="FF63BE7B"/>
      </colorScale>
    </cfRule>
  </conditionalFormatting>
  <conditionalFormatting sqref="P20">
    <cfRule type="colorScale" priority="739">
      <colorScale>
        <cfvo type="min"/>
        <cfvo type="percentile" val="50"/>
        <cfvo type="max"/>
        <color rgb="FFF8696B"/>
        <color rgb="FFFFEB84"/>
        <color rgb="FF63BE7B"/>
      </colorScale>
    </cfRule>
  </conditionalFormatting>
  <conditionalFormatting sqref="P21">
    <cfRule type="colorScale" priority="737">
      <colorScale>
        <cfvo type="min"/>
        <cfvo type="percentile" val="50"/>
        <cfvo type="max"/>
        <color rgb="FFF8696B"/>
        <color rgb="FFFFEB84"/>
        <color rgb="FF63BE7B"/>
      </colorScale>
    </cfRule>
  </conditionalFormatting>
  <conditionalFormatting sqref="P19">
    <cfRule type="colorScale" priority="734">
      <colorScale>
        <cfvo type="min"/>
        <cfvo type="percentile" val="50"/>
        <cfvo type="max"/>
        <color rgb="FFF8696B"/>
        <color rgb="FFFFEB84"/>
        <color rgb="FF63BE7B"/>
      </colorScale>
    </cfRule>
  </conditionalFormatting>
  <conditionalFormatting sqref="P20">
    <cfRule type="colorScale" priority="733">
      <colorScale>
        <cfvo type="min"/>
        <cfvo type="percentile" val="50"/>
        <cfvo type="max"/>
        <color rgb="FFF8696B"/>
        <color rgb="FFFFEB84"/>
        <color rgb="FF63BE7B"/>
      </colorScale>
    </cfRule>
  </conditionalFormatting>
  <conditionalFormatting sqref="P21">
    <cfRule type="colorScale" priority="731">
      <colorScale>
        <cfvo type="min"/>
        <cfvo type="percentile" val="50"/>
        <cfvo type="max"/>
        <color rgb="FFF8696B"/>
        <color rgb="FFFFEB84"/>
        <color rgb="FF63BE7B"/>
      </colorScale>
    </cfRule>
  </conditionalFormatting>
  <conditionalFormatting sqref="P21">
    <cfRule type="colorScale" priority="730">
      <colorScale>
        <cfvo type="min"/>
        <cfvo type="percentile" val="50"/>
        <cfvo type="max"/>
        <color rgb="FFF8696B"/>
        <color rgb="FFFFEB84"/>
        <color rgb="FF63BE7B"/>
      </colorScale>
    </cfRule>
  </conditionalFormatting>
  <conditionalFormatting sqref="P22">
    <cfRule type="colorScale" priority="728">
      <colorScale>
        <cfvo type="min"/>
        <cfvo type="percentile" val="50"/>
        <cfvo type="max"/>
        <color rgb="FFF8696B"/>
        <color rgb="FFFFEB84"/>
        <color rgb="FF63BE7B"/>
      </colorScale>
    </cfRule>
  </conditionalFormatting>
  <conditionalFormatting sqref="P23">
    <cfRule type="colorScale" priority="729">
      <colorScale>
        <cfvo type="min"/>
        <cfvo type="percentile" val="50"/>
        <cfvo type="max"/>
        <color rgb="FFF8696B"/>
        <color rgb="FFFFEB84"/>
        <color rgb="FF63BE7B"/>
      </colorScale>
    </cfRule>
  </conditionalFormatting>
  <conditionalFormatting sqref="P24">
    <cfRule type="colorScale" priority="725">
      <colorScale>
        <cfvo type="min"/>
        <cfvo type="percentile" val="50"/>
        <cfvo type="max"/>
        <color rgb="FFF8696B"/>
        <color rgb="FFFFEB84"/>
        <color rgb="FF63BE7B"/>
      </colorScale>
    </cfRule>
  </conditionalFormatting>
  <conditionalFormatting sqref="P25">
    <cfRule type="colorScale" priority="723">
      <colorScale>
        <cfvo type="min"/>
        <cfvo type="percentile" val="50"/>
        <cfvo type="max"/>
        <color rgb="FFF8696B"/>
        <color rgb="FFFFEB84"/>
        <color rgb="FF63BE7B"/>
      </colorScale>
    </cfRule>
  </conditionalFormatting>
  <conditionalFormatting sqref="P25">
    <cfRule type="colorScale" priority="722">
      <colorScale>
        <cfvo type="min"/>
        <cfvo type="percentile" val="50"/>
        <cfvo type="max"/>
        <color rgb="FFF8696B"/>
        <color rgb="FFFFEB84"/>
        <color rgb="FF63BE7B"/>
      </colorScale>
    </cfRule>
  </conditionalFormatting>
  <conditionalFormatting sqref="P23">
    <cfRule type="colorScale" priority="721">
      <colorScale>
        <cfvo type="min"/>
        <cfvo type="percentile" val="50"/>
        <cfvo type="max"/>
        <color rgb="FFF8696B"/>
        <color rgb="FFFFEB84"/>
        <color rgb="FF63BE7B"/>
      </colorScale>
    </cfRule>
  </conditionalFormatting>
  <conditionalFormatting sqref="P25">
    <cfRule type="colorScale" priority="720">
      <colorScale>
        <cfvo type="min"/>
        <cfvo type="percentile" val="50"/>
        <cfvo type="max"/>
        <color rgb="FFF8696B"/>
        <color rgb="FFFFEB84"/>
        <color rgb="FF63BE7B"/>
      </colorScale>
    </cfRule>
  </conditionalFormatting>
  <conditionalFormatting sqref="P23">
    <cfRule type="colorScale" priority="718">
      <colorScale>
        <cfvo type="min"/>
        <cfvo type="percentile" val="50"/>
        <cfvo type="max"/>
        <color rgb="FFF8696B"/>
        <color rgb="FFFFEB84"/>
        <color rgb="FF63BE7B"/>
      </colorScale>
    </cfRule>
  </conditionalFormatting>
  <conditionalFormatting sqref="P23">
    <cfRule type="colorScale" priority="717">
      <colorScale>
        <cfvo type="min"/>
        <cfvo type="percentile" val="50"/>
        <cfvo type="max"/>
        <color rgb="FFF8696B"/>
        <color rgb="FFFFEB84"/>
        <color rgb="FF63BE7B"/>
      </colorScale>
    </cfRule>
  </conditionalFormatting>
  <conditionalFormatting sqref="P24">
    <cfRule type="colorScale" priority="716">
      <colorScale>
        <cfvo type="min"/>
        <cfvo type="percentile" val="50"/>
        <cfvo type="max"/>
        <color rgb="FFF8696B"/>
        <color rgb="FFFFEB84"/>
        <color rgb="FF63BE7B"/>
      </colorScale>
    </cfRule>
  </conditionalFormatting>
  <conditionalFormatting sqref="P25">
    <cfRule type="colorScale" priority="714">
      <colorScale>
        <cfvo type="min"/>
        <cfvo type="percentile" val="50"/>
        <cfvo type="max"/>
        <color rgb="FFF8696B"/>
        <color rgb="FFFFEB84"/>
        <color rgb="FF63BE7B"/>
      </colorScale>
    </cfRule>
  </conditionalFormatting>
  <conditionalFormatting sqref="P25">
    <cfRule type="colorScale" priority="713">
      <colorScale>
        <cfvo type="min"/>
        <cfvo type="percentile" val="50"/>
        <cfvo type="max"/>
        <color rgb="FFF8696B"/>
        <color rgb="FFFFEB84"/>
        <color rgb="FF63BE7B"/>
      </colorScale>
    </cfRule>
  </conditionalFormatting>
  <conditionalFormatting sqref="P24">
    <cfRule type="colorScale" priority="712">
      <colorScale>
        <cfvo type="min"/>
        <cfvo type="percentile" val="50"/>
        <cfvo type="max"/>
        <color rgb="FFF8696B"/>
        <color rgb="FFFFEB84"/>
        <color rgb="FF63BE7B"/>
      </colorScale>
    </cfRule>
  </conditionalFormatting>
  <conditionalFormatting sqref="P23">
    <cfRule type="colorScale" priority="710">
      <colorScale>
        <cfvo type="min"/>
        <cfvo type="percentile" val="50"/>
        <cfvo type="max"/>
        <color rgb="FFF8696B"/>
        <color rgb="FFFFEB84"/>
        <color rgb="FF63BE7B"/>
      </colorScale>
    </cfRule>
  </conditionalFormatting>
  <conditionalFormatting sqref="P24">
    <cfRule type="colorScale" priority="709">
      <colorScale>
        <cfvo type="min"/>
        <cfvo type="percentile" val="50"/>
        <cfvo type="max"/>
        <color rgb="FFF8696B"/>
        <color rgb="FFFFEB84"/>
        <color rgb="FF63BE7B"/>
      </colorScale>
    </cfRule>
  </conditionalFormatting>
  <conditionalFormatting sqref="P25">
    <cfRule type="colorScale" priority="707">
      <colorScale>
        <cfvo type="min"/>
        <cfvo type="percentile" val="50"/>
        <cfvo type="max"/>
        <color rgb="FFF8696B"/>
        <color rgb="FFFFEB84"/>
        <color rgb="FF63BE7B"/>
      </colorScale>
    </cfRule>
  </conditionalFormatting>
  <conditionalFormatting sqref="P23">
    <cfRule type="colorScale" priority="704">
      <colorScale>
        <cfvo type="min"/>
        <cfvo type="percentile" val="50"/>
        <cfvo type="max"/>
        <color rgb="FFF8696B"/>
        <color rgb="FFFFEB84"/>
        <color rgb="FF63BE7B"/>
      </colorScale>
    </cfRule>
  </conditionalFormatting>
  <conditionalFormatting sqref="P24">
    <cfRule type="colorScale" priority="703">
      <colorScale>
        <cfvo type="min"/>
        <cfvo type="percentile" val="50"/>
        <cfvo type="max"/>
        <color rgb="FFF8696B"/>
        <color rgb="FFFFEB84"/>
        <color rgb="FF63BE7B"/>
      </colorScale>
    </cfRule>
  </conditionalFormatting>
  <conditionalFormatting sqref="P25">
    <cfRule type="colorScale" priority="701">
      <colorScale>
        <cfvo type="min"/>
        <cfvo type="percentile" val="50"/>
        <cfvo type="max"/>
        <color rgb="FFF8696B"/>
        <color rgb="FFFFEB84"/>
        <color rgb="FF63BE7B"/>
      </colorScale>
    </cfRule>
  </conditionalFormatting>
  <conditionalFormatting sqref="P25">
    <cfRule type="colorScale" priority="700">
      <colorScale>
        <cfvo type="min"/>
        <cfvo type="percentile" val="50"/>
        <cfvo type="max"/>
        <color rgb="FFF8696B"/>
        <color rgb="FFFFEB84"/>
        <color rgb="FF63BE7B"/>
      </colorScale>
    </cfRule>
  </conditionalFormatting>
  <conditionalFormatting sqref="P22">
    <cfRule type="colorScale" priority="699">
      <colorScale>
        <cfvo type="min"/>
        <cfvo type="percentile" val="50"/>
        <cfvo type="max"/>
        <color rgb="FFF8696B"/>
        <color rgb="FFFFEB84"/>
        <color rgb="FF63BE7B"/>
      </colorScale>
    </cfRule>
  </conditionalFormatting>
  <conditionalFormatting sqref="P22">
    <cfRule type="colorScale" priority="696">
      <colorScale>
        <cfvo type="min"/>
        <cfvo type="percentile" val="50"/>
        <cfvo type="max"/>
        <color rgb="FFF8696B"/>
        <color rgb="FFFFEB84"/>
        <color rgb="FF63BE7B"/>
      </colorScale>
    </cfRule>
  </conditionalFormatting>
  <conditionalFormatting sqref="P22">
    <cfRule type="colorScale" priority="695">
      <colorScale>
        <cfvo type="min"/>
        <cfvo type="percentile" val="50"/>
        <cfvo type="max"/>
        <color rgb="FFF8696B"/>
        <color rgb="FFFFEB84"/>
        <color rgb="FF63BE7B"/>
      </colorScale>
    </cfRule>
  </conditionalFormatting>
  <conditionalFormatting sqref="P22">
    <cfRule type="colorScale" priority="694">
      <colorScale>
        <cfvo type="min"/>
        <cfvo type="percentile" val="50"/>
        <cfvo type="max"/>
        <color rgb="FFF8696B"/>
        <color rgb="FFFFEB84"/>
        <color rgb="FF63BE7B"/>
      </colorScale>
    </cfRule>
  </conditionalFormatting>
  <conditionalFormatting sqref="P23">
    <cfRule type="colorScale" priority="693">
      <colorScale>
        <cfvo type="min"/>
        <cfvo type="percentile" val="50"/>
        <cfvo type="max"/>
        <color rgb="FFF8696B"/>
        <color rgb="FFFFEB84"/>
        <color rgb="FF63BE7B"/>
      </colorScale>
    </cfRule>
  </conditionalFormatting>
  <conditionalFormatting sqref="P24">
    <cfRule type="colorScale" priority="692">
      <colorScale>
        <cfvo type="min"/>
        <cfvo type="percentile" val="50"/>
        <cfvo type="max"/>
        <color rgb="FFF8696B"/>
        <color rgb="FFFFEB84"/>
        <color rgb="FF63BE7B"/>
      </colorScale>
    </cfRule>
  </conditionalFormatting>
  <conditionalFormatting sqref="P25">
    <cfRule type="colorScale" priority="688">
      <colorScale>
        <cfvo type="min"/>
        <cfvo type="percentile" val="50"/>
        <cfvo type="max"/>
        <color rgb="FFF8696B"/>
        <color rgb="FFFFEB84"/>
        <color rgb="FF63BE7B"/>
      </colorScale>
    </cfRule>
  </conditionalFormatting>
  <conditionalFormatting sqref="P22">
    <cfRule type="colorScale" priority="687">
      <colorScale>
        <cfvo type="min"/>
        <cfvo type="percentile" val="50"/>
        <cfvo type="max"/>
        <color rgb="FFF8696B"/>
        <color rgb="FFFFEB84"/>
        <color rgb="FF63BE7B"/>
      </colorScale>
    </cfRule>
  </conditionalFormatting>
  <conditionalFormatting sqref="P22">
    <cfRule type="colorScale" priority="686">
      <colorScale>
        <cfvo type="min"/>
        <cfvo type="percentile" val="50"/>
        <cfvo type="max"/>
        <color rgb="FFF8696B"/>
        <color rgb="FFFFEB84"/>
        <color rgb="FF63BE7B"/>
      </colorScale>
    </cfRule>
  </conditionalFormatting>
  <conditionalFormatting sqref="P22">
    <cfRule type="colorScale" priority="685">
      <colorScale>
        <cfvo type="min"/>
        <cfvo type="percentile" val="50"/>
        <cfvo type="max"/>
        <color rgb="FFF8696B"/>
        <color rgb="FFFFEB84"/>
        <color rgb="FF63BE7B"/>
      </colorScale>
    </cfRule>
  </conditionalFormatting>
  <conditionalFormatting sqref="P24">
    <cfRule type="colorScale" priority="684">
      <colorScale>
        <cfvo type="min"/>
        <cfvo type="percentile" val="50"/>
        <cfvo type="max"/>
        <color rgb="FFF8696B"/>
        <color rgb="FFFFEB84"/>
        <color rgb="FF63BE7B"/>
      </colorScale>
    </cfRule>
  </conditionalFormatting>
  <conditionalFormatting sqref="P23">
    <cfRule type="colorScale" priority="683">
      <colorScale>
        <cfvo type="min"/>
        <cfvo type="percentile" val="50"/>
        <cfvo type="max"/>
        <color rgb="FFF8696B"/>
        <color rgb="FFFFEB84"/>
        <color rgb="FF63BE7B"/>
      </colorScale>
    </cfRule>
  </conditionalFormatting>
  <conditionalFormatting sqref="P24">
    <cfRule type="colorScale" priority="682">
      <colorScale>
        <cfvo type="min"/>
        <cfvo type="percentile" val="50"/>
        <cfvo type="max"/>
        <color rgb="FFF8696B"/>
        <color rgb="FFFFEB84"/>
        <color rgb="FF63BE7B"/>
      </colorScale>
    </cfRule>
  </conditionalFormatting>
  <conditionalFormatting sqref="P24">
    <cfRule type="colorScale" priority="681">
      <colorScale>
        <cfvo type="min"/>
        <cfvo type="percentile" val="50"/>
        <cfvo type="max"/>
        <color rgb="FFF8696B"/>
        <color rgb="FFFFEB84"/>
        <color rgb="FF63BE7B"/>
      </colorScale>
    </cfRule>
  </conditionalFormatting>
  <conditionalFormatting sqref="P25">
    <cfRule type="colorScale" priority="679">
      <colorScale>
        <cfvo type="min"/>
        <cfvo type="percentile" val="50"/>
        <cfvo type="max"/>
        <color rgb="FFF8696B"/>
        <color rgb="FFFFEB84"/>
        <color rgb="FF63BE7B"/>
      </colorScale>
    </cfRule>
  </conditionalFormatting>
  <conditionalFormatting sqref="P23">
    <cfRule type="colorScale" priority="678">
      <colorScale>
        <cfvo type="min"/>
        <cfvo type="percentile" val="50"/>
        <cfvo type="max"/>
        <color rgb="FFF8696B"/>
        <color rgb="FFFFEB84"/>
        <color rgb="FF63BE7B"/>
      </colorScale>
    </cfRule>
  </conditionalFormatting>
  <conditionalFormatting sqref="P25">
    <cfRule type="colorScale" priority="677">
      <colorScale>
        <cfvo type="min"/>
        <cfvo type="percentile" val="50"/>
        <cfvo type="max"/>
        <color rgb="FFF8696B"/>
        <color rgb="FFFFEB84"/>
        <color rgb="FF63BE7B"/>
      </colorScale>
    </cfRule>
  </conditionalFormatting>
  <conditionalFormatting sqref="P24">
    <cfRule type="colorScale" priority="676">
      <colorScale>
        <cfvo type="min"/>
        <cfvo type="percentile" val="50"/>
        <cfvo type="max"/>
        <color rgb="FFF8696B"/>
        <color rgb="FFFFEB84"/>
        <color rgb="FF63BE7B"/>
      </colorScale>
    </cfRule>
  </conditionalFormatting>
  <conditionalFormatting sqref="P25">
    <cfRule type="colorScale" priority="674">
      <colorScale>
        <cfvo type="min"/>
        <cfvo type="percentile" val="50"/>
        <cfvo type="max"/>
        <color rgb="FFF8696B"/>
        <color rgb="FFFFEB84"/>
        <color rgb="FF63BE7B"/>
      </colorScale>
    </cfRule>
  </conditionalFormatting>
  <conditionalFormatting sqref="P24">
    <cfRule type="colorScale" priority="673">
      <colorScale>
        <cfvo type="min"/>
        <cfvo type="percentile" val="50"/>
        <cfvo type="max"/>
        <color rgb="FFF8696B"/>
        <color rgb="FFFFEB84"/>
        <color rgb="FF63BE7B"/>
      </colorScale>
    </cfRule>
  </conditionalFormatting>
  <conditionalFormatting sqref="P22">
    <cfRule type="colorScale" priority="672">
      <colorScale>
        <cfvo type="min"/>
        <cfvo type="percentile" val="50"/>
        <cfvo type="max"/>
        <color rgb="FFF8696B"/>
        <color rgb="FFFFEB84"/>
        <color rgb="FF63BE7B"/>
      </colorScale>
    </cfRule>
  </conditionalFormatting>
  <conditionalFormatting sqref="P23">
    <cfRule type="colorScale" priority="671">
      <colorScale>
        <cfvo type="min"/>
        <cfvo type="percentile" val="50"/>
        <cfvo type="max"/>
        <color rgb="FFF8696B"/>
        <color rgb="FFFFEB84"/>
        <color rgb="FF63BE7B"/>
      </colorScale>
    </cfRule>
  </conditionalFormatting>
  <conditionalFormatting sqref="P24">
    <cfRule type="colorScale" priority="670">
      <colorScale>
        <cfvo type="min"/>
        <cfvo type="percentile" val="50"/>
        <cfvo type="max"/>
        <color rgb="FFF8696B"/>
        <color rgb="FFFFEB84"/>
        <color rgb="FF63BE7B"/>
      </colorScale>
    </cfRule>
  </conditionalFormatting>
  <conditionalFormatting sqref="P24">
    <cfRule type="colorScale" priority="669">
      <colorScale>
        <cfvo type="min"/>
        <cfvo type="percentile" val="50"/>
        <cfvo type="max"/>
        <color rgb="FFF8696B"/>
        <color rgb="FFFFEB84"/>
        <color rgb="FF63BE7B"/>
      </colorScale>
    </cfRule>
  </conditionalFormatting>
  <conditionalFormatting sqref="P24">
    <cfRule type="colorScale" priority="668">
      <colorScale>
        <cfvo type="min"/>
        <cfvo type="percentile" val="50"/>
        <cfvo type="max"/>
        <color rgb="FFF8696B"/>
        <color rgb="FFFFEB84"/>
        <color rgb="FF63BE7B"/>
      </colorScale>
    </cfRule>
  </conditionalFormatting>
  <conditionalFormatting sqref="P25">
    <cfRule type="colorScale" priority="666">
      <colorScale>
        <cfvo type="min"/>
        <cfvo type="percentile" val="50"/>
        <cfvo type="max"/>
        <color rgb="FFF8696B"/>
        <color rgb="FFFFEB84"/>
        <color rgb="FF63BE7B"/>
      </colorScale>
    </cfRule>
  </conditionalFormatting>
  <conditionalFormatting sqref="P23">
    <cfRule type="colorScale" priority="665">
      <colorScale>
        <cfvo type="min"/>
        <cfvo type="percentile" val="50"/>
        <cfvo type="max"/>
        <color rgb="FFF8696B"/>
        <color rgb="FFFFEB84"/>
        <color rgb="FF63BE7B"/>
      </colorScale>
    </cfRule>
  </conditionalFormatting>
  <conditionalFormatting sqref="P22">
    <cfRule type="colorScale" priority="664">
      <colorScale>
        <cfvo type="min"/>
        <cfvo type="percentile" val="50"/>
        <cfvo type="max"/>
        <color rgb="FFF8696B"/>
        <color rgb="FFFFEB84"/>
        <color rgb="FF63BE7B"/>
      </colorScale>
    </cfRule>
  </conditionalFormatting>
  <conditionalFormatting sqref="P23">
    <cfRule type="colorScale" priority="663">
      <colorScale>
        <cfvo type="min"/>
        <cfvo type="percentile" val="50"/>
        <cfvo type="max"/>
        <color rgb="FFF8696B"/>
        <color rgb="FFFFEB84"/>
        <color rgb="FF63BE7B"/>
      </colorScale>
    </cfRule>
  </conditionalFormatting>
  <conditionalFormatting sqref="P24">
    <cfRule type="colorScale" priority="661">
      <colorScale>
        <cfvo type="min"/>
        <cfvo type="percentile" val="50"/>
        <cfvo type="max"/>
        <color rgb="FFF8696B"/>
        <color rgb="FFFFEB84"/>
        <color rgb="FF63BE7B"/>
      </colorScale>
    </cfRule>
  </conditionalFormatting>
  <conditionalFormatting sqref="P25">
    <cfRule type="colorScale" priority="658">
      <colorScale>
        <cfvo type="min"/>
        <cfvo type="percentile" val="50"/>
        <cfvo type="max"/>
        <color rgb="FFF8696B"/>
        <color rgb="FFFFEB84"/>
        <color rgb="FF63BE7B"/>
      </colorScale>
    </cfRule>
  </conditionalFormatting>
  <conditionalFormatting sqref="P24">
    <cfRule type="colorScale" priority="657">
      <colorScale>
        <cfvo type="min"/>
        <cfvo type="percentile" val="50"/>
        <cfvo type="max"/>
        <color rgb="FFF8696B"/>
        <color rgb="FFFFEB84"/>
        <color rgb="FF63BE7B"/>
      </colorScale>
    </cfRule>
  </conditionalFormatting>
  <conditionalFormatting sqref="P25">
    <cfRule type="colorScale" priority="655">
      <colorScale>
        <cfvo type="min"/>
        <cfvo type="percentile" val="50"/>
        <cfvo type="max"/>
        <color rgb="FFF8696B"/>
        <color rgb="FFFFEB84"/>
        <color rgb="FF63BE7B"/>
      </colorScale>
    </cfRule>
  </conditionalFormatting>
  <conditionalFormatting sqref="P22">
    <cfRule type="colorScale" priority="654">
      <colorScale>
        <cfvo type="min"/>
        <cfvo type="percentile" val="50"/>
        <cfvo type="max"/>
        <color rgb="FFF8696B"/>
        <color rgb="FFFFEB84"/>
        <color rgb="FF63BE7B"/>
      </colorScale>
    </cfRule>
  </conditionalFormatting>
  <conditionalFormatting sqref="P23">
    <cfRule type="colorScale" priority="652">
      <colorScale>
        <cfvo type="min"/>
        <cfvo type="percentile" val="50"/>
        <cfvo type="max"/>
        <color rgb="FFF8696B"/>
        <color rgb="FFFFEB84"/>
        <color rgb="FF63BE7B"/>
      </colorScale>
    </cfRule>
  </conditionalFormatting>
  <conditionalFormatting sqref="P24">
    <cfRule type="colorScale" priority="651">
      <colorScale>
        <cfvo type="min"/>
        <cfvo type="percentile" val="50"/>
        <cfvo type="max"/>
        <color rgb="FFF8696B"/>
        <color rgb="FFFFEB84"/>
        <color rgb="FF63BE7B"/>
      </colorScale>
    </cfRule>
  </conditionalFormatting>
  <conditionalFormatting sqref="P25">
    <cfRule type="colorScale" priority="649">
      <colorScale>
        <cfvo type="min"/>
        <cfvo type="percentile" val="50"/>
        <cfvo type="max"/>
        <color rgb="FFF8696B"/>
        <color rgb="FFFFEB84"/>
        <color rgb="FF63BE7B"/>
      </colorScale>
    </cfRule>
  </conditionalFormatting>
  <conditionalFormatting sqref="P25">
    <cfRule type="colorScale" priority="648">
      <colorScale>
        <cfvo type="min"/>
        <cfvo type="percentile" val="50"/>
        <cfvo type="max"/>
        <color rgb="FFF8696B"/>
        <color rgb="FFFFEB84"/>
        <color rgb="FF63BE7B"/>
      </colorScale>
    </cfRule>
  </conditionalFormatting>
  <conditionalFormatting sqref="P23">
    <cfRule type="colorScale" priority="647">
      <colorScale>
        <cfvo type="min"/>
        <cfvo type="percentile" val="50"/>
        <cfvo type="max"/>
        <color rgb="FFF8696B"/>
        <color rgb="FFFFEB84"/>
        <color rgb="FF63BE7B"/>
      </colorScale>
    </cfRule>
  </conditionalFormatting>
  <conditionalFormatting sqref="P25">
    <cfRule type="colorScale" priority="646">
      <colorScale>
        <cfvo type="min"/>
        <cfvo type="percentile" val="50"/>
        <cfvo type="max"/>
        <color rgb="FFF8696B"/>
        <color rgb="FFFFEB84"/>
        <color rgb="FF63BE7B"/>
      </colorScale>
    </cfRule>
  </conditionalFormatting>
  <conditionalFormatting sqref="P23">
    <cfRule type="colorScale" priority="644">
      <colorScale>
        <cfvo type="min"/>
        <cfvo type="percentile" val="50"/>
        <cfvo type="max"/>
        <color rgb="FFF8696B"/>
        <color rgb="FFFFEB84"/>
        <color rgb="FF63BE7B"/>
      </colorScale>
    </cfRule>
  </conditionalFormatting>
  <conditionalFormatting sqref="P23">
    <cfRule type="colorScale" priority="643">
      <colorScale>
        <cfvo type="min"/>
        <cfvo type="percentile" val="50"/>
        <cfvo type="max"/>
        <color rgb="FFF8696B"/>
        <color rgb="FFFFEB84"/>
        <color rgb="FF63BE7B"/>
      </colorScale>
    </cfRule>
  </conditionalFormatting>
  <conditionalFormatting sqref="P24">
    <cfRule type="colorScale" priority="642">
      <colorScale>
        <cfvo type="min"/>
        <cfvo type="percentile" val="50"/>
        <cfvo type="max"/>
        <color rgb="FFF8696B"/>
        <color rgb="FFFFEB84"/>
        <color rgb="FF63BE7B"/>
      </colorScale>
    </cfRule>
  </conditionalFormatting>
  <conditionalFormatting sqref="P25">
    <cfRule type="colorScale" priority="640">
      <colorScale>
        <cfvo type="min"/>
        <cfvo type="percentile" val="50"/>
        <cfvo type="max"/>
        <color rgb="FFF8696B"/>
        <color rgb="FFFFEB84"/>
        <color rgb="FF63BE7B"/>
      </colorScale>
    </cfRule>
  </conditionalFormatting>
  <conditionalFormatting sqref="P25">
    <cfRule type="colorScale" priority="639">
      <colorScale>
        <cfvo type="min"/>
        <cfvo type="percentile" val="50"/>
        <cfvo type="max"/>
        <color rgb="FFF8696B"/>
        <color rgb="FFFFEB84"/>
        <color rgb="FF63BE7B"/>
      </colorScale>
    </cfRule>
  </conditionalFormatting>
  <conditionalFormatting sqref="P24">
    <cfRule type="colorScale" priority="638">
      <colorScale>
        <cfvo type="min"/>
        <cfvo type="percentile" val="50"/>
        <cfvo type="max"/>
        <color rgb="FFF8696B"/>
        <color rgb="FFFFEB84"/>
        <color rgb="FF63BE7B"/>
      </colorScale>
    </cfRule>
  </conditionalFormatting>
  <conditionalFormatting sqref="P23">
    <cfRule type="colorScale" priority="636">
      <colorScale>
        <cfvo type="min"/>
        <cfvo type="percentile" val="50"/>
        <cfvo type="max"/>
        <color rgb="FFF8696B"/>
        <color rgb="FFFFEB84"/>
        <color rgb="FF63BE7B"/>
      </colorScale>
    </cfRule>
  </conditionalFormatting>
  <conditionalFormatting sqref="P24">
    <cfRule type="colorScale" priority="635">
      <colorScale>
        <cfvo type="min"/>
        <cfvo type="percentile" val="50"/>
        <cfvo type="max"/>
        <color rgb="FFF8696B"/>
        <color rgb="FFFFEB84"/>
        <color rgb="FF63BE7B"/>
      </colorScale>
    </cfRule>
  </conditionalFormatting>
  <conditionalFormatting sqref="P25">
    <cfRule type="colorScale" priority="633">
      <colorScale>
        <cfvo type="min"/>
        <cfvo type="percentile" val="50"/>
        <cfvo type="max"/>
        <color rgb="FFF8696B"/>
        <color rgb="FFFFEB84"/>
        <color rgb="FF63BE7B"/>
      </colorScale>
    </cfRule>
  </conditionalFormatting>
  <conditionalFormatting sqref="P23">
    <cfRule type="colorScale" priority="630">
      <colorScale>
        <cfvo type="min"/>
        <cfvo type="percentile" val="50"/>
        <cfvo type="max"/>
        <color rgb="FFF8696B"/>
        <color rgb="FFFFEB84"/>
        <color rgb="FF63BE7B"/>
      </colorScale>
    </cfRule>
  </conditionalFormatting>
  <conditionalFormatting sqref="P24">
    <cfRule type="colorScale" priority="629">
      <colorScale>
        <cfvo type="min"/>
        <cfvo type="percentile" val="50"/>
        <cfvo type="max"/>
        <color rgb="FFF8696B"/>
        <color rgb="FFFFEB84"/>
        <color rgb="FF63BE7B"/>
      </colorScale>
    </cfRule>
  </conditionalFormatting>
  <conditionalFormatting sqref="P25">
    <cfRule type="colorScale" priority="627">
      <colorScale>
        <cfvo type="min"/>
        <cfvo type="percentile" val="50"/>
        <cfvo type="max"/>
        <color rgb="FFF8696B"/>
        <color rgb="FFFFEB84"/>
        <color rgb="FF63BE7B"/>
      </colorScale>
    </cfRule>
  </conditionalFormatting>
  <conditionalFormatting sqref="P25">
    <cfRule type="colorScale" priority="626">
      <colorScale>
        <cfvo type="min"/>
        <cfvo type="percentile" val="50"/>
        <cfvo type="max"/>
        <color rgb="FFF8696B"/>
        <color rgb="FFFFEB84"/>
        <color rgb="FF63BE7B"/>
      </colorScale>
    </cfRule>
  </conditionalFormatting>
  <conditionalFormatting sqref="P26">
    <cfRule type="colorScale" priority="624">
      <colorScale>
        <cfvo type="min"/>
        <cfvo type="percentile" val="50"/>
        <cfvo type="max"/>
        <color rgb="FFF8696B"/>
        <color rgb="FFFFEB84"/>
        <color rgb="FF63BE7B"/>
      </colorScale>
    </cfRule>
  </conditionalFormatting>
  <conditionalFormatting sqref="P27">
    <cfRule type="colorScale" priority="625">
      <colorScale>
        <cfvo type="min"/>
        <cfvo type="percentile" val="50"/>
        <cfvo type="max"/>
        <color rgb="FFF8696B"/>
        <color rgb="FFFFEB84"/>
        <color rgb="FF63BE7B"/>
      </colorScale>
    </cfRule>
  </conditionalFormatting>
  <conditionalFormatting sqref="P28">
    <cfRule type="colorScale" priority="621">
      <colorScale>
        <cfvo type="min"/>
        <cfvo type="percentile" val="50"/>
        <cfvo type="max"/>
        <color rgb="FFF8696B"/>
        <color rgb="FFFFEB84"/>
        <color rgb="FF63BE7B"/>
      </colorScale>
    </cfRule>
  </conditionalFormatting>
  <conditionalFormatting sqref="P29">
    <cfRule type="colorScale" priority="619">
      <colorScale>
        <cfvo type="min"/>
        <cfvo type="percentile" val="50"/>
        <cfvo type="max"/>
        <color rgb="FFF8696B"/>
        <color rgb="FFFFEB84"/>
        <color rgb="FF63BE7B"/>
      </colorScale>
    </cfRule>
  </conditionalFormatting>
  <conditionalFormatting sqref="P29">
    <cfRule type="colorScale" priority="618">
      <colorScale>
        <cfvo type="min"/>
        <cfvo type="percentile" val="50"/>
        <cfvo type="max"/>
        <color rgb="FFF8696B"/>
        <color rgb="FFFFEB84"/>
        <color rgb="FF63BE7B"/>
      </colorScale>
    </cfRule>
  </conditionalFormatting>
  <conditionalFormatting sqref="P27">
    <cfRule type="colorScale" priority="617">
      <colorScale>
        <cfvo type="min"/>
        <cfvo type="percentile" val="50"/>
        <cfvo type="max"/>
        <color rgb="FFF8696B"/>
        <color rgb="FFFFEB84"/>
        <color rgb="FF63BE7B"/>
      </colorScale>
    </cfRule>
  </conditionalFormatting>
  <conditionalFormatting sqref="P29">
    <cfRule type="colorScale" priority="616">
      <colorScale>
        <cfvo type="min"/>
        <cfvo type="percentile" val="50"/>
        <cfvo type="max"/>
        <color rgb="FFF8696B"/>
        <color rgb="FFFFEB84"/>
        <color rgb="FF63BE7B"/>
      </colorScale>
    </cfRule>
  </conditionalFormatting>
  <conditionalFormatting sqref="P27">
    <cfRule type="colorScale" priority="614">
      <colorScale>
        <cfvo type="min"/>
        <cfvo type="percentile" val="50"/>
        <cfvo type="max"/>
        <color rgb="FFF8696B"/>
        <color rgb="FFFFEB84"/>
        <color rgb="FF63BE7B"/>
      </colorScale>
    </cfRule>
  </conditionalFormatting>
  <conditionalFormatting sqref="P27">
    <cfRule type="colorScale" priority="613">
      <colorScale>
        <cfvo type="min"/>
        <cfvo type="percentile" val="50"/>
        <cfvo type="max"/>
        <color rgb="FFF8696B"/>
        <color rgb="FFFFEB84"/>
        <color rgb="FF63BE7B"/>
      </colorScale>
    </cfRule>
  </conditionalFormatting>
  <conditionalFormatting sqref="P28">
    <cfRule type="colorScale" priority="612">
      <colorScale>
        <cfvo type="min"/>
        <cfvo type="percentile" val="50"/>
        <cfvo type="max"/>
        <color rgb="FFF8696B"/>
        <color rgb="FFFFEB84"/>
        <color rgb="FF63BE7B"/>
      </colorScale>
    </cfRule>
  </conditionalFormatting>
  <conditionalFormatting sqref="P29">
    <cfRule type="colorScale" priority="610">
      <colorScale>
        <cfvo type="min"/>
        <cfvo type="percentile" val="50"/>
        <cfvo type="max"/>
        <color rgb="FFF8696B"/>
        <color rgb="FFFFEB84"/>
        <color rgb="FF63BE7B"/>
      </colorScale>
    </cfRule>
  </conditionalFormatting>
  <conditionalFormatting sqref="P29">
    <cfRule type="colorScale" priority="609">
      <colorScale>
        <cfvo type="min"/>
        <cfvo type="percentile" val="50"/>
        <cfvo type="max"/>
        <color rgb="FFF8696B"/>
        <color rgb="FFFFEB84"/>
        <color rgb="FF63BE7B"/>
      </colorScale>
    </cfRule>
  </conditionalFormatting>
  <conditionalFormatting sqref="P28">
    <cfRule type="colorScale" priority="608">
      <colorScale>
        <cfvo type="min"/>
        <cfvo type="percentile" val="50"/>
        <cfvo type="max"/>
        <color rgb="FFF8696B"/>
        <color rgb="FFFFEB84"/>
        <color rgb="FF63BE7B"/>
      </colorScale>
    </cfRule>
  </conditionalFormatting>
  <conditionalFormatting sqref="P27">
    <cfRule type="colorScale" priority="606">
      <colorScale>
        <cfvo type="min"/>
        <cfvo type="percentile" val="50"/>
        <cfvo type="max"/>
        <color rgb="FFF8696B"/>
        <color rgb="FFFFEB84"/>
        <color rgb="FF63BE7B"/>
      </colorScale>
    </cfRule>
  </conditionalFormatting>
  <conditionalFormatting sqref="P28">
    <cfRule type="colorScale" priority="605">
      <colorScale>
        <cfvo type="min"/>
        <cfvo type="percentile" val="50"/>
        <cfvo type="max"/>
        <color rgb="FFF8696B"/>
        <color rgb="FFFFEB84"/>
        <color rgb="FF63BE7B"/>
      </colorScale>
    </cfRule>
  </conditionalFormatting>
  <conditionalFormatting sqref="P29">
    <cfRule type="colorScale" priority="603">
      <colorScale>
        <cfvo type="min"/>
        <cfvo type="percentile" val="50"/>
        <cfvo type="max"/>
        <color rgb="FFF8696B"/>
        <color rgb="FFFFEB84"/>
        <color rgb="FF63BE7B"/>
      </colorScale>
    </cfRule>
  </conditionalFormatting>
  <conditionalFormatting sqref="P27">
    <cfRule type="colorScale" priority="600">
      <colorScale>
        <cfvo type="min"/>
        <cfvo type="percentile" val="50"/>
        <cfvo type="max"/>
        <color rgb="FFF8696B"/>
        <color rgb="FFFFEB84"/>
        <color rgb="FF63BE7B"/>
      </colorScale>
    </cfRule>
  </conditionalFormatting>
  <conditionalFormatting sqref="P28">
    <cfRule type="colorScale" priority="599">
      <colorScale>
        <cfvo type="min"/>
        <cfvo type="percentile" val="50"/>
        <cfvo type="max"/>
        <color rgb="FFF8696B"/>
        <color rgb="FFFFEB84"/>
        <color rgb="FF63BE7B"/>
      </colorScale>
    </cfRule>
  </conditionalFormatting>
  <conditionalFormatting sqref="P29">
    <cfRule type="colorScale" priority="597">
      <colorScale>
        <cfvo type="min"/>
        <cfvo type="percentile" val="50"/>
        <cfvo type="max"/>
        <color rgb="FFF8696B"/>
        <color rgb="FFFFEB84"/>
        <color rgb="FF63BE7B"/>
      </colorScale>
    </cfRule>
  </conditionalFormatting>
  <conditionalFormatting sqref="P29">
    <cfRule type="colorScale" priority="596">
      <colorScale>
        <cfvo type="min"/>
        <cfvo type="percentile" val="50"/>
        <cfvo type="max"/>
        <color rgb="FFF8696B"/>
        <color rgb="FFFFEB84"/>
        <color rgb="FF63BE7B"/>
      </colorScale>
    </cfRule>
  </conditionalFormatting>
  <conditionalFormatting sqref="P26">
    <cfRule type="colorScale" priority="595">
      <colorScale>
        <cfvo type="min"/>
        <cfvo type="percentile" val="50"/>
        <cfvo type="max"/>
        <color rgb="FFF8696B"/>
        <color rgb="FFFFEB84"/>
        <color rgb="FF63BE7B"/>
      </colorScale>
    </cfRule>
  </conditionalFormatting>
  <conditionalFormatting sqref="P26">
    <cfRule type="colorScale" priority="592">
      <colorScale>
        <cfvo type="min"/>
        <cfvo type="percentile" val="50"/>
        <cfvo type="max"/>
        <color rgb="FFF8696B"/>
        <color rgb="FFFFEB84"/>
        <color rgb="FF63BE7B"/>
      </colorScale>
    </cfRule>
  </conditionalFormatting>
  <conditionalFormatting sqref="P26">
    <cfRule type="colorScale" priority="591">
      <colorScale>
        <cfvo type="min"/>
        <cfvo type="percentile" val="50"/>
        <cfvo type="max"/>
        <color rgb="FFF8696B"/>
        <color rgb="FFFFEB84"/>
        <color rgb="FF63BE7B"/>
      </colorScale>
    </cfRule>
  </conditionalFormatting>
  <conditionalFormatting sqref="P26">
    <cfRule type="colorScale" priority="590">
      <colorScale>
        <cfvo type="min"/>
        <cfvo type="percentile" val="50"/>
        <cfvo type="max"/>
        <color rgb="FFF8696B"/>
        <color rgb="FFFFEB84"/>
        <color rgb="FF63BE7B"/>
      </colorScale>
    </cfRule>
  </conditionalFormatting>
  <conditionalFormatting sqref="P27">
    <cfRule type="colorScale" priority="589">
      <colorScale>
        <cfvo type="min"/>
        <cfvo type="percentile" val="50"/>
        <cfvo type="max"/>
        <color rgb="FFF8696B"/>
        <color rgb="FFFFEB84"/>
        <color rgb="FF63BE7B"/>
      </colorScale>
    </cfRule>
  </conditionalFormatting>
  <conditionalFormatting sqref="P28">
    <cfRule type="colorScale" priority="588">
      <colorScale>
        <cfvo type="min"/>
        <cfvo type="percentile" val="50"/>
        <cfvo type="max"/>
        <color rgb="FFF8696B"/>
        <color rgb="FFFFEB84"/>
        <color rgb="FF63BE7B"/>
      </colorScale>
    </cfRule>
  </conditionalFormatting>
  <conditionalFormatting sqref="P29">
    <cfRule type="colorScale" priority="584">
      <colorScale>
        <cfvo type="min"/>
        <cfvo type="percentile" val="50"/>
        <cfvo type="max"/>
        <color rgb="FFF8696B"/>
        <color rgb="FFFFEB84"/>
        <color rgb="FF63BE7B"/>
      </colorScale>
    </cfRule>
  </conditionalFormatting>
  <conditionalFormatting sqref="P26">
    <cfRule type="colorScale" priority="583">
      <colorScale>
        <cfvo type="min"/>
        <cfvo type="percentile" val="50"/>
        <cfvo type="max"/>
        <color rgb="FFF8696B"/>
        <color rgb="FFFFEB84"/>
        <color rgb="FF63BE7B"/>
      </colorScale>
    </cfRule>
  </conditionalFormatting>
  <conditionalFormatting sqref="P26">
    <cfRule type="colorScale" priority="582">
      <colorScale>
        <cfvo type="min"/>
        <cfvo type="percentile" val="50"/>
        <cfvo type="max"/>
        <color rgb="FFF8696B"/>
        <color rgb="FFFFEB84"/>
        <color rgb="FF63BE7B"/>
      </colorScale>
    </cfRule>
  </conditionalFormatting>
  <conditionalFormatting sqref="P26">
    <cfRule type="colorScale" priority="581">
      <colorScale>
        <cfvo type="min"/>
        <cfvo type="percentile" val="50"/>
        <cfvo type="max"/>
        <color rgb="FFF8696B"/>
        <color rgb="FFFFEB84"/>
        <color rgb="FF63BE7B"/>
      </colorScale>
    </cfRule>
  </conditionalFormatting>
  <conditionalFormatting sqref="P28">
    <cfRule type="colorScale" priority="580">
      <colorScale>
        <cfvo type="min"/>
        <cfvo type="percentile" val="50"/>
        <cfvo type="max"/>
        <color rgb="FFF8696B"/>
        <color rgb="FFFFEB84"/>
        <color rgb="FF63BE7B"/>
      </colorScale>
    </cfRule>
  </conditionalFormatting>
  <conditionalFormatting sqref="P27">
    <cfRule type="colorScale" priority="579">
      <colorScale>
        <cfvo type="min"/>
        <cfvo type="percentile" val="50"/>
        <cfvo type="max"/>
        <color rgb="FFF8696B"/>
        <color rgb="FFFFEB84"/>
        <color rgb="FF63BE7B"/>
      </colorScale>
    </cfRule>
  </conditionalFormatting>
  <conditionalFormatting sqref="P28">
    <cfRule type="colorScale" priority="578">
      <colorScale>
        <cfvo type="min"/>
        <cfvo type="percentile" val="50"/>
        <cfvo type="max"/>
        <color rgb="FFF8696B"/>
        <color rgb="FFFFEB84"/>
        <color rgb="FF63BE7B"/>
      </colorScale>
    </cfRule>
  </conditionalFormatting>
  <conditionalFormatting sqref="P28">
    <cfRule type="colorScale" priority="577">
      <colorScale>
        <cfvo type="min"/>
        <cfvo type="percentile" val="50"/>
        <cfvo type="max"/>
        <color rgb="FFF8696B"/>
        <color rgb="FFFFEB84"/>
        <color rgb="FF63BE7B"/>
      </colorScale>
    </cfRule>
  </conditionalFormatting>
  <conditionalFormatting sqref="P29">
    <cfRule type="colorScale" priority="575">
      <colorScale>
        <cfvo type="min"/>
        <cfvo type="percentile" val="50"/>
        <cfvo type="max"/>
        <color rgb="FFF8696B"/>
        <color rgb="FFFFEB84"/>
        <color rgb="FF63BE7B"/>
      </colorScale>
    </cfRule>
  </conditionalFormatting>
  <conditionalFormatting sqref="P27">
    <cfRule type="colorScale" priority="574">
      <colorScale>
        <cfvo type="min"/>
        <cfvo type="percentile" val="50"/>
        <cfvo type="max"/>
        <color rgb="FFF8696B"/>
        <color rgb="FFFFEB84"/>
        <color rgb="FF63BE7B"/>
      </colorScale>
    </cfRule>
  </conditionalFormatting>
  <conditionalFormatting sqref="P29">
    <cfRule type="colorScale" priority="573">
      <colorScale>
        <cfvo type="min"/>
        <cfvo type="percentile" val="50"/>
        <cfvo type="max"/>
        <color rgb="FFF8696B"/>
        <color rgb="FFFFEB84"/>
        <color rgb="FF63BE7B"/>
      </colorScale>
    </cfRule>
  </conditionalFormatting>
  <conditionalFormatting sqref="P28">
    <cfRule type="colorScale" priority="572">
      <colorScale>
        <cfvo type="min"/>
        <cfvo type="percentile" val="50"/>
        <cfvo type="max"/>
        <color rgb="FFF8696B"/>
        <color rgb="FFFFEB84"/>
        <color rgb="FF63BE7B"/>
      </colorScale>
    </cfRule>
  </conditionalFormatting>
  <conditionalFormatting sqref="P29">
    <cfRule type="colorScale" priority="570">
      <colorScale>
        <cfvo type="min"/>
        <cfvo type="percentile" val="50"/>
        <cfvo type="max"/>
        <color rgb="FFF8696B"/>
        <color rgb="FFFFEB84"/>
        <color rgb="FF63BE7B"/>
      </colorScale>
    </cfRule>
  </conditionalFormatting>
  <conditionalFormatting sqref="P28">
    <cfRule type="colorScale" priority="569">
      <colorScale>
        <cfvo type="min"/>
        <cfvo type="percentile" val="50"/>
        <cfvo type="max"/>
        <color rgb="FFF8696B"/>
        <color rgb="FFFFEB84"/>
        <color rgb="FF63BE7B"/>
      </colorScale>
    </cfRule>
  </conditionalFormatting>
  <conditionalFormatting sqref="P26">
    <cfRule type="colorScale" priority="568">
      <colorScale>
        <cfvo type="min"/>
        <cfvo type="percentile" val="50"/>
        <cfvo type="max"/>
        <color rgb="FFF8696B"/>
        <color rgb="FFFFEB84"/>
        <color rgb="FF63BE7B"/>
      </colorScale>
    </cfRule>
  </conditionalFormatting>
  <conditionalFormatting sqref="P27">
    <cfRule type="colorScale" priority="567">
      <colorScale>
        <cfvo type="min"/>
        <cfvo type="percentile" val="50"/>
        <cfvo type="max"/>
        <color rgb="FFF8696B"/>
        <color rgb="FFFFEB84"/>
        <color rgb="FF63BE7B"/>
      </colorScale>
    </cfRule>
  </conditionalFormatting>
  <conditionalFormatting sqref="P28">
    <cfRule type="colorScale" priority="566">
      <colorScale>
        <cfvo type="min"/>
        <cfvo type="percentile" val="50"/>
        <cfvo type="max"/>
        <color rgb="FFF8696B"/>
        <color rgb="FFFFEB84"/>
        <color rgb="FF63BE7B"/>
      </colorScale>
    </cfRule>
  </conditionalFormatting>
  <conditionalFormatting sqref="P28">
    <cfRule type="colorScale" priority="565">
      <colorScale>
        <cfvo type="min"/>
        <cfvo type="percentile" val="50"/>
        <cfvo type="max"/>
        <color rgb="FFF8696B"/>
        <color rgb="FFFFEB84"/>
        <color rgb="FF63BE7B"/>
      </colorScale>
    </cfRule>
  </conditionalFormatting>
  <conditionalFormatting sqref="P28">
    <cfRule type="colorScale" priority="564">
      <colorScale>
        <cfvo type="min"/>
        <cfvo type="percentile" val="50"/>
        <cfvo type="max"/>
        <color rgb="FFF8696B"/>
        <color rgb="FFFFEB84"/>
        <color rgb="FF63BE7B"/>
      </colorScale>
    </cfRule>
  </conditionalFormatting>
  <conditionalFormatting sqref="P29">
    <cfRule type="colorScale" priority="562">
      <colorScale>
        <cfvo type="min"/>
        <cfvo type="percentile" val="50"/>
        <cfvo type="max"/>
        <color rgb="FFF8696B"/>
        <color rgb="FFFFEB84"/>
        <color rgb="FF63BE7B"/>
      </colorScale>
    </cfRule>
  </conditionalFormatting>
  <conditionalFormatting sqref="P27">
    <cfRule type="colorScale" priority="561">
      <colorScale>
        <cfvo type="min"/>
        <cfvo type="percentile" val="50"/>
        <cfvo type="max"/>
        <color rgb="FFF8696B"/>
        <color rgb="FFFFEB84"/>
        <color rgb="FF63BE7B"/>
      </colorScale>
    </cfRule>
  </conditionalFormatting>
  <conditionalFormatting sqref="P26">
    <cfRule type="colorScale" priority="560">
      <colorScale>
        <cfvo type="min"/>
        <cfvo type="percentile" val="50"/>
        <cfvo type="max"/>
        <color rgb="FFF8696B"/>
        <color rgb="FFFFEB84"/>
        <color rgb="FF63BE7B"/>
      </colorScale>
    </cfRule>
  </conditionalFormatting>
  <conditionalFormatting sqref="P27">
    <cfRule type="colorScale" priority="559">
      <colorScale>
        <cfvo type="min"/>
        <cfvo type="percentile" val="50"/>
        <cfvo type="max"/>
        <color rgb="FFF8696B"/>
        <color rgb="FFFFEB84"/>
        <color rgb="FF63BE7B"/>
      </colorScale>
    </cfRule>
  </conditionalFormatting>
  <conditionalFormatting sqref="P28">
    <cfRule type="colorScale" priority="557">
      <colorScale>
        <cfvo type="min"/>
        <cfvo type="percentile" val="50"/>
        <cfvo type="max"/>
        <color rgb="FFF8696B"/>
        <color rgb="FFFFEB84"/>
        <color rgb="FF63BE7B"/>
      </colorScale>
    </cfRule>
  </conditionalFormatting>
  <conditionalFormatting sqref="P29">
    <cfRule type="colorScale" priority="554">
      <colorScale>
        <cfvo type="min"/>
        <cfvo type="percentile" val="50"/>
        <cfvo type="max"/>
        <color rgb="FFF8696B"/>
        <color rgb="FFFFEB84"/>
        <color rgb="FF63BE7B"/>
      </colorScale>
    </cfRule>
  </conditionalFormatting>
  <conditionalFormatting sqref="P28">
    <cfRule type="colorScale" priority="553">
      <colorScale>
        <cfvo type="min"/>
        <cfvo type="percentile" val="50"/>
        <cfvo type="max"/>
        <color rgb="FFF8696B"/>
        <color rgb="FFFFEB84"/>
        <color rgb="FF63BE7B"/>
      </colorScale>
    </cfRule>
  </conditionalFormatting>
  <conditionalFormatting sqref="P29">
    <cfRule type="colorScale" priority="551">
      <colorScale>
        <cfvo type="min"/>
        <cfvo type="percentile" val="50"/>
        <cfvo type="max"/>
        <color rgb="FFF8696B"/>
        <color rgb="FFFFEB84"/>
        <color rgb="FF63BE7B"/>
      </colorScale>
    </cfRule>
  </conditionalFormatting>
  <conditionalFormatting sqref="P26">
    <cfRule type="colorScale" priority="550">
      <colorScale>
        <cfvo type="min"/>
        <cfvo type="percentile" val="50"/>
        <cfvo type="max"/>
        <color rgb="FFF8696B"/>
        <color rgb="FFFFEB84"/>
        <color rgb="FF63BE7B"/>
      </colorScale>
    </cfRule>
  </conditionalFormatting>
  <conditionalFormatting sqref="P27">
    <cfRule type="colorScale" priority="548">
      <colorScale>
        <cfvo type="min"/>
        <cfvo type="percentile" val="50"/>
        <cfvo type="max"/>
        <color rgb="FFF8696B"/>
        <color rgb="FFFFEB84"/>
        <color rgb="FF63BE7B"/>
      </colorScale>
    </cfRule>
  </conditionalFormatting>
  <conditionalFormatting sqref="P28">
    <cfRule type="colorScale" priority="547">
      <colorScale>
        <cfvo type="min"/>
        <cfvo type="percentile" val="50"/>
        <cfvo type="max"/>
        <color rgb="FFF8696B"/>
        <color rgb="FFFFEB84"/>
        <color rgb="FF63BE7B"/>
      </colorScale>
    </cfRule>
  </conditionalFormatting>
  <conditionalFormatting sqref="P29">
    <cfRule type="colorScale" priority="545">
      <colorScale>
        <cfvo type="min"/>
        <cfvo type="percentile" val="50"/>
        <cfvo type="max"/>
        <color rgb="FFF8696B"/>
        <color rgb="FFFFEB84"/>
        <color rgb="FF63BE7B"/>
      </colorScale>
    </cfRule>
  </conditionalFormatting>
  <conditionalFormatting sqref="P29">
    <cfRule type="colorScale" priority="544">
      <colorScale>
        <cfvo type="min"/>
        <cfvo type="percentile" val="50"/>
        <cfvo type="max"/>
        <color rgb="FFF8696B"/>
        <color rgb="FFFFEB84"/>
        <color rgb="FF63BE7B"/>
      </colorScale>
    </cfRule>
  </conditionalFormatting>
  <conditionalFormatting sqref="P27">
    <cfRule type="colorScale" priority="543">
      <colorScale>
        <cfvo type="min"/>
        <cfvo type="percentile" val="50"/>
        <cfvo type="max"/>
        <color rgb="FFF8696B"/>
        <color rgb="FFFFEB84"/>
        <color rgb="FF63BE7B"/>
      </colorScale>
    </cfRule>
  </conditionalFormatting>
  <conditionalFormatting sqref="P29">
    <cfRule type="colorScale" priority="542">
      <colorScale>
        <cfvo type="min"/>
        <cfvo type="percentile" val="50"/>
        <cfvo type="max"/>
        <color rgb="FFF8696B"/>
        <color rgb="FFFFEB84"/>
        <color rgb="FF63BE7B"/>
      </colorScale>
    </cfRule>
  </conditionalFormatting>
  <conditionalFormatting sqref="P27">
    <cfRule type="colorScale" priority="540">
      <colorScale>
        <cfvo type="min"/>
        <cfvo type="percentile" val="50"/>
        <cfvo type="max"/>
        <color rgb="FFF8696B"/>
        <color rgb="FFFFEB84"/>
        <color rgb="FF63BE7B"/>
      </colorScale>
    </cfRule>
  </conditionalFormatting>
  <conditionalFormatting sqref="P27">
    <cfRule type="colorScale" priority="539">
      <colorScale>
        <cfvo type="min"/>
        <cfvo type="percentile" val="50"/>
        <cfvo type="max"/>
        <color rgb="FFF8696B"/>
        <color rgb="FFFFEB84"/>
        <color rgb="FF63BE7B"/>
      </colorScale>
    </cfRule>
  </conditionalFormatting>
  <conditionalFormatting sqref="P28">
    <cfRule type="colorScale" priority="538">
      <colorScale>
        <cfvo type="min"/>
        <cfvo type="percentile" val="50"/>
        <cfvo type="max"/>
        <color rgb="FFF8696B"/>
        <color rgb="FFFFEB84"/>
        <color rgb="FF63BE7B"/>
      </colorScale>
    </cfRule>
  </conditionalFormatting>
  <conditionalFormatting sqref="P29">
    <cfRule type="colorScale" priority="536">
      <colorScale>
        <cfvo type="min"/>
        <cfvo type="percentile" val="50"/>
        <cfvo type="max"/>
        <color rgb="FFF8696B"/>
        <color rgb="FFFFEB84"/>
        <color rgb="FF63BE7B"/>
      </colorScale>
    </cfRule>
  </conditionalFormatting>
  <conditionalFormatting sqref="P29">
    <cfRule type="colorScale" priority="535">
      <colorScale>
        <cfvo type="min"/>
        <cfvo type="percentile" val="50"/>
        <cfvo type="max"/>
        <color rgb="FFF8696B"/>
        <color rgb="FFFFEB84"/>
        <color rgb="FF63BE7B"/>
      </colorScale>
    </cfRule>
  </conditionalFormatting>
  <conditionalFormatting sqref="P28">
    <cfRule type="colorScale" priority="534">
      <colorScale>
        <cfvo type="min"/>
        <cfvo type="percentile" val="50"/>
        <cfvo type="max"/>
        <color rgb="FFF8696B"/>
        <color rgb="FFFFEB84"/>
        <color rgb="FF63BE7B"/>
      </colorScale>
    </cfRule>
  </conditionalFormatting>
  <conditionalFormatting sqref="P27">
    <cfRule type="colorScale" priority="532">
      <colorScale>
        <cfvo type="min"/>
        <cfvo type="percentile" val="50"/>
        <cfvo type="max"/>
        <color rgb="FFF8696B"/>
        <color rgb="FFFFEB84"/>
        <color rgb="FF63BE7B"/>
      </colorScale>
    </cfRule>
  </conditionalFormatting>
  <conditionalFormatting sqref="P28">
    <cfRule type="colorScale" priority="531">
      <colorScale>
        <cfvo type="min"/>
        <cfvo type="percentile" val="50"/>
        <cfvo type="max"/>
        <color rgb="FFF8696B"/>
        <color rgb="FFFFEB84"/>
        <color rgb="FF63BE7B"/>
      </colorScale>
    </cfRule>
  </conditionalFormatting>
  <conditionalFormatting sqref="P29">
    <cfRule type="colorScale" priority="529">
      <colorScale>
        <cfvo type="min"/>
        <cfvo type="percentile" val="50"/>
        <cfvo type="max"/>
        <color rgb="FFF8696B"/>
        <color rgb="FFFFEB84"/>
        <color rgb="FF63BE7B"/>
      </colorScale>
    </cfRule>
  </conditionalFormatting>
  <conditionalFormatting sqref="P27">
    <cfRule type="colorScale" priority="526">
      <colorScale>
        <cfvo type="min"/>
        <cfvo type="percentile" val="50"/>
        <cfvo type="max"/>
        <color rgb="FFF8696B"/>
        <color rgb="FFFFEB84"/>
        <color rgb="FF63BE7B"/>
      </colorScale>
    </cfRule>
  </conditionalFormatting>
  <conditionalFormatting sqref="P28">
    <cfRule type="colorScale" priority="525">
      <colorScale>
        <cfvo type="min"/>
        <cfvo type="percentile" val="50"/>
        <cfvo type="max"/>
        <color rgb="FFF8696B"/>
        <color rgb="FFFFEB84"/>
        <color rgb="FF63BE7B"/>
      </colorScale>
    </cfRule>
  </conditionalFormatting>
  <conditionalFormatting sqref="P29">
    <cfRule type="colorScale" priority="523">
      <colorScale>
        <cfvo type="min"/>
        <cfvo type="percentile" val="50"/>
        <cfvo type="max"/>
        <color rgb="FFF8696B"/>
        <color rgb="FFFFEB84"/>
        <color rgb="FF63BE7B"/>
      </colorScale>
    </cfRule>
  </conditionalFormatting>
  <conditionalFormatting sqref="P29">
    <cfRule type="colorScale" priority="522">
      <colorScale>
        <cfvo type="min"/>
        <cfvo type="percentile" val="50"/>
        <cfvo type="max"/>
        <color rgb="FFF8696B"/>
        <color rgb="FFFFEB84"/>
        <color rgb="FF63BE7B"/>
      </colorScale>
    </cfRule>
  </conditionalFormatting>
  <conditionalFormatting sqref="P30">
    <cfRule type="colorScale" priority="520">
      <colorScale>
        <cfvo type="min"/>
        <cfvo type="percentile" val="50"/>
        <cfvo type="max"/>
        <color rgb="FFF8696B"/>
        <color rgb="FFFFEB84"/>
        <color rgb="FF63BE7B"/>
      </colorScale>
    </cfRule>
  </conditionalFormatting>
  <conditionalFormatting sqref="P31">
    <cfRule type="colorScale" priority="521">
      <colorScale>
        <cfvo type="min"/>
        <cfvo type="percentile" val="50"/>
        <cfvo type="max"/>
        <color rgb="FFF8696B"/>
        <color rgb="FFFFEB84"/>
        <color rgb="FF63BE7B"/>
      </colorScale>
    </cfRule>
  </conditionalFormatting>
  <conditionalFormatting sqref="P32">
    <cfRule type="colorScale" priority="517">
      <colorScale>
        <cfvo type="min"/>
        <cfvo type="percentile" val="50"/>
        <cfvo type="max"/>
        <color rgb="FFF8696B"/>
        <color rgb="FFFFEB84"/>
        <color rgb="FF63BE7B"/>
      </colorScale>
    </cfRule>
  </conditionalFormatting>
  <conditionalFormatting sqref="P33">
    <cfRule type="colorScale" priority="515">
      <colorScale>
        <cfvo type="min"/>
        <cfvo type="percentile" val="50"/>
        <cfvo type="max"/>
        <color rgb="FFF8696B"/>
        <color rgb="FFFFEB84"/>
        <color rgb="FF63BE7B"/>
      </colorScale>
    </cfRule>
  </conditionalFormatting>
  <conditionalFormatting sqref="P33">
    <cfRule type="colorScale" priority="514">
      <colorScale>
        <cfvo type="min"/>
        <cfvo type="percentile" val="50"/>
        <cfvo type="max"/>
        <color rgb="FFF8696B"/>
        <color rgb="FFFFEB84"/>
        <color rgb="FF63BE7B"/>
      </colorScale>
    </cfRule>
  </conditionalFormatting>
  <conditionalFormatting sqref="P31">
    <cfRule type="colorScale" priority="513">
      <colorScale>
        <cfvo type="min"/>
        <cfvo type="percentile" val="50"/>
        <cfvo type="max"/>
        <color rgb="FFF8696B"/>
        <color rgb="FFFFEB84"/>
        <color rgb="FF63BE7B"/>
      </colorScale>
    </cfRule>
  </conditionalFormatting>
  <conditionalFormatting sqref="P33">
    <cfRule type="colorScale" priority="512">
      <colorScale>
        <cfvo type="min"/>
        <cfvo type="percentile" val="50"/>
        <cfvo type="max"/>
        <color rgb="FFF8696B"/>
        <color rgb="FFFFEB84"/>
        <color rgb="FF63BE7B"/>
      </colorScale>
    </cfRule>
  </conditionalFormatting>
  <conditionalFormatting sqref="P31">
    <cfRule type="colorScale" priority="510">
      <colorScale>
        <cfvo type="min"/>
        <cfvo type="percentile" val="50"/>
        <cfvo type="max"/>
        <color rgb="FFF8696B"/>
        <color rgb="FFFFEB84"/>
        <color rgb="FF63BE7B"/>
      </colorScale>
    </cfRule>
  </conditionalFormatting>
  <conditionalFormatting sqref="P31">
    <cfRule type="colorScale" priority="509">
      <colorScale>
        <cfvo type="min"/>
        <cfvo type="percentile" val="50"/>
        <cfvo type="max"/>
        <color rgb="FFF8696B"/>
        <color rgb="FFFFEB84"/>
        <color rgb="FF63BE7B"/>
      </colorScale>
    </cfRule>
  </conditionalFormatting>
  <conditionalFormatting sqref="P32">
    <cfRule type="colorScale" priority="508">
      <colorScale>
        <cfvo type="min"/>
        <cfvo type="percentile" val="50"/>
        <cfvo type="max"/>
        <color rgb="FFF8696B"/>
        <color rgb="FFFFEB84"/>
        <color rgb="FF63BE7B"/>
      </colorScale>
    </cfRule>
  </conditionalFormatting>
  <conditionalFormatting sqref="P33">
    <cfRule type="colorScale" priority="506">
      <colorScale>
        <cfvo type="min"/>
        <cfvo type="percentile" val="50"/>
        <cfvo type="max"/>
        <color rgb="FFF8696B"/>
        <color rgb="FFFFEB84"/>
        <color rgb="FF63BE7B"/>
      </colorScale>
    </cfRule>
  </conditionalFormatting>
  <conditionalFormatting sqref="P33">
    <cfRule type="colorScale" priority="505">
      <colorScale>
        <cfvo type="min"/>
        <cfvo type="percentile" val="50"/>
        <cfvo type="max"/>
        <color rgb="FFF8696B"/>
        <color rgb="FFFFEB84"/>
        <color rgb="FF63BE7B"/>
      </colorScale>
    </cfRule>
  </conditionalFormatting>
  <conditionalFormatting sqref="P32">
    <cfRule type="colorScale" priority="504">
      <colorScale>
        <cfvo type="min"/>
        <cfvo type="percentile" val="50"/>
        <cfvo type="max"/>
        <color rgb="FFF8696B"/>
        <color rgb="FFFFEB84"/>
        <color rgb="FF63BE7B"/>
      </colorScale>
    </cfRule>
  </conditionalFormatting>
  <conditionalFormatting sqref="P31">
    <cfRule type="colorScale" priority="502">
      <colorScale>
        <cfvo type="min"/>
        <cfvo type="percentile" val="50"/>
        <cfvo type="max"/>
        <color rgb="FFF8696B"/>
        <color rgb="FFFFEB84"/>
        <color rgb="FF63BE7B"/>
      </colorScale>
    </cfRule>
  </conditionalFormatting>
  <conditionalFormatting sqref="P32">
    <cfRule type="colorScale" priority="501">
      <colorScale>
        <cfvo type="min"/>
        <cfvo type="percentile" val="50"/>
        <cfvo type="max"/>
        <color rgb="FFF8696B"/>
        <color rgb="FFFFEB84"/>
        <color rgb="FF63BE7B"/>
      </colorScale>
    </cfRule>
  </conditionalFormatting>
  <conditionalFormatting sqref="P33">
    <cfRule type="colorScale" priority="499">
      <colorScale>
        <cfvo type="min"/>
        <cfvo type="percentile" val="50"/>
        <cfvo type="max"/>
        <color rgb="FFF8696B"/>
        <color rgb="FFFFEB84"/>
        <color rgb="FF63BE7B"/>
      </colorScale>
    </cfRule>
  </conditionalFormatting>
  <conditionalFormatting sqref="P31">
    <cfRule type="colorScale" priority="496">
      <colorScale>
        <cfvo type="min"/>
        <cfvo type="percentile" val="50"/>
        <cfvo type="max"/>
        <color rgb="FFF8696B"/>
        <color rgb="FFFFEB84"/>
        <color rgb="FF63BE7B"/>
      </colorScale>
    </cfRule>
  </conditionalFormatting>
  <conditionalFormatting sqref="P32">
    <cfRule type="colorScale" priority="495">
      <colorScale>
        <cfvo type="min"/>
        <cfvo type="percentile" val="50"/>
        <cfvo type="max"/>
        <color rgb="FFF8696B"/>
        <color rgb="FFFFEB84"/>
        <color rgb="FF63BE7B"/>
      </colorScale>
    </cfRule>
  </conditionalFormatting>
  <conditionalFormatting sqref="P33">
    <cfRule type="colorScale" priority="493">
      <colorScale>
        <cfvo type="min"/>
        <cfvo type="percentile" val="50"/>
        <cfvo type="max"/>
        <color rgb="FFF8696B"/>
        <color rgb="FFFFEB84"/>
        <color rgb="FF63BE7B"/>
      </colorScale>
    </cfRule>
  </conditionalFormatting>
  <conditionalFormatting sqref="P33">
    <cfRule type="colorScale" priority="492">
      <colorScale>
        <cfvo type="min"/>
        <cfvo type="percentile" val="50"/>
        <cfvo type="max"/>
        <color rgb="FFF8696B"/>
        <color rgb="FFFFEB84"/>
        <color rgb="FF63BE7B"/>
      </colorScale>
    </cfRule>
  </conditionalFormatting>
  <conditionalFormatting sqref="P30">
    <cfRule type="colorScale" priority="491">
      <colorScale>
        <cfvo type="min"/>
        <cfvo type="percentile" val="50"/>
        <cfvo type="max"/>
        <color rgb="FFF8696B"/>
        <color rgb="FFFFEB84"/>
        <color rgb="FF63BE7B"/>
      </colorScale>
    </cfRule>
  </conditionalFormatting>
  <conditionalFormatting sqref="P30">
    <cfRule type="colorScale" priority="488">
      <colorScale>
        <cfvo type="min"/>
        <cfvo type="percentile" val="50"/>
        <cfvo type="max"/>
        <color rgb="FFF8696B"/>
        <color rgb="FFFFEB84"/>
        <color rgb="FF63BE7B"/>
      </colorScale>
    </cfRule>
  </conditionalFormatting>
  <conditionalFormatting sqref="P30">
    <cfRule type="colorScale" priority="487">
      <colorScale>
        <cfvo type="min"/>
        <cfvo type="percentile" val="50"/>
        <cfvo type="max"/>
        <color rgb="FFF8696B"/>
        <color rgb="FFFFEB84"/>
        <color rgb="FF63BE7B"/>
      </colorScale>
    </cfRule>
  </conditionalFormatting>
  <conditionalFormatting sqref="P30">
    <cfRule type="colorScale" priority="486">
      <colorScale>
        <cfvo type="min"/>
        <cfvo type="percentile" val="50"/>
        <cfvo type="max"/>
        <color rgb="FFF8696B"/>
        <color rgb="FFFFEB84"/>
        <color rgb="FF63BE7B"/>
      </colorScale>
    </cfRule>
  </conditionalFormatting>
  <conditionalFormatting sqref="P31">
    <cfRule type="colorScale" priority="485">
      <colorScale>
        <cfvo type="min"/>
        <cfvo type="percentile" val="50"/>
        <cfvo type="max"/>
        <color rgb="FFF8696B"/>
        <color rgb="FFFFEB84"/>
        <color rgb="FF63BE7B"/>
      </colorScale>
    </cfRule>
  </conditionalFormatting>
  <conditionalFormatting sqref="P32">
    <cfRule type="colorScale" priority="484">
      <colorScale>
        <cfvo type="min"/>
        <cfvo type="percentile" val="50"/>
        <cfvo type="max"/>
        <color rgb="FFF8696B"/>
        <color rgb="FFFFEB84"/>
        <color rgb="FF63BE7B"/>
      </colorScale>
    </cfRule>
  </conditionalFormatting>
  <conditionalFormatting sqref="P33">
    <cfRule type="colorScale" priority="480">
      <colorScale>
        <cfvo type="min"/>
        <cfvo type="percentile" val="50"/>
        <cfvo type="max"/>
        <color rgb="FFF8696B"/>
        <color rgb="FFFFEB84"/>
        <color rgb="FF63BE7B"/>
      </colorScale>
    </cfRule>
  </conditionalFormatting>
  <conditionalFormatting sqref="P30">
    <cfRule type="colorScale" priority="479">
      <colorScale>
        <cfvo type="min"/>
        <cfvo type="percentile" val="50"/>
        <cfvo type="max"/>
        <color rgb="FFF8696B"/>
        <color rgb="FFFFEB84"/>
        <color rgb="FF63BE7B"/>
      </colorScale>
    </cfRule>
  </conditionalFormatting>
  <conditionalFormatting sqref="P30">
    <cfRule type="colorScale" priority="478">
      <colorScale>
        <cfvo type="min"/>
        <cfvo type="percentile" val="50"/>
        <cfvo type="max"/>
        <color rgb="FFF8696B"/>
        <color rgb="FFFFEB84"/>
        <color rgb="FF63BE7B"/>
      </colorScale>
    </cfRule>
  </conditionalFormatting>
  <conditionalFormatting sqref="P30">
    <cfRule type="colorScale" priority="477">
      <colorScale>
        <cfvo type="min"/>
        <cfvo type="percentile" val="50"/>
        <cfvo type="max"/>
        <color rgb="FFF8696B"/>
        <color rgb="FFFFEB84"/>
        <color rgb="FF63BE7B"/>
      </colorScale>
    </cfRule>
  </conditionalFormatting>
  <conditionalFormatting sqref="P32">
    <cfRule type="colorScale" priority="476">
      <colorScale>
        <cfvo type="min"/>
        <cfvo type="percentile" val="50"/>
        <cfvo type="max"/>
        <color rgb="FFF8696B"/>
        <color rgb="FFFFEB84"/>
        <color rgb="FF63BE7B"/>
      </colorScale>
    </cfRule>
  </conditionalFormatting>
  <conditionalFormatting sqref="P31">
    <cfRule type="colorScale" priority="475">
      <colorScale>
        <cfvo type="min"/>
        <cfvo type="percentile" val="50"/>
        <cfvo type="max"/>
        <color rgb="FFF8696B"/>
        <color rgb="FFFFEB84"/>
        <color rgb="FF63BE7B"/>
      </colorScale>
    </cfRule>
  </conditionalFormatting>
  <conditionalFormatting sqref="P32">
    <cfRule type="colorScale" priority="474">
      <colorScale>
        <cfvo type="min"/>
        <cfvo type="percentile" val="50"/>
        <cfvo type="max"/>
        <color rgb="FFF8696B"/>
        <color rgb="FFFFEB84"/>
        <color rgb="FF63BE7B"/>
      </colorScale>
    </cfRule>
  </conditionalFormatting>
  <conditionalFormatting sqref="P32">
    <cfRule type="colorScale" priority="473">
      <colorScale>
        <cfvo type="min"/>
        <cfvo type="percentile" val="50"/>
        <cfvo type="max"/>
        <color rgb="FFF8696B"/>
        <color rgb="FFFFEB84"/>
        <color rgb="FF63BE7B"/>
      </colorScale>
    </cfRule>
  </conditionalFormatting>
  <conditionalFormatting sqref="P33">
    <cfRule type="colorScale" priority="471">
      <colorScale>
        <cfvo type="min"/>
        <cfvo type="percentile" val="50"/>
        <cfvo type="max"/>
        <color rgb="FFF8696B"/>
        <color rgb="FFFFEB84"/>
        <color rgb="FF63BE7B"/>
      </colorScale>
    </cfRule>
  </conditionalFormatting>
  <conditionalFormatting sqref="P31">
    <cfRule type="colorScale" priority="470">
      <colorScale>
        <cfvo type="min"/>
        <cfvo type="percentile" val="50"/>
        <cfvo type="max"/>
        <color rgb="FFF8696B"/>
        <color rgb="FFFFEB84"/>
        <color rgb="FF63BE7B"/>
      </colorScale>
    </cfRule>
  </conditionalFormatting>
  <conditionalFormatting sqref="P33">
    <cfRule type="colorScale" priority="469">
      <colorScale>
        <cfvo type="min"/>
        <cfvo type="percentile" val="50"/>
        <cfvo type="max"/>
        <color rgb="FFF8696B"/>
        <color rgb="FFFFEB84"/>
        <color rgb="FF63BE7B"/>
      </colorScale>
    </cfRule>
  </conditionalFormatting>
  <conditionalFormatting sqref="P32">
    <cfRule type="colorScale" priority="468">
      <colorScale>
        <cfvo type="min"/>
        <cfvo type="percentile" val="50"/>
        <cfvo type="max"/>
        <color rgb="FFF8696B"/>
        <color rgb="FFFFEB84"/>
        <color rgb="FF63BE7B"/>
      </colorScale>
    </cfRule>
  </conditionalFormatting>
  <conditionalFormatting sqref="P33">
    <cfRule type="colorScale" priority="466">
      <colorScale>
        <cfvo type="min"/>
        <cfvo type="percentile" val="50"/>
        <cfvo type="max"/>
        <color rgb="FFF8696B"/>
        <color rgb="FFFFEB84"/>
        <color rgb="FF63BE7B"/>
      </colorScale>
    </cfRule>
  </conditionalFormatting>
  <conditionalFormatting sqref="P32">
    <cfRule type="colorScale" priority="465">
      <colorScale>
        <cfvo type="min"/>
        <cfvo type="percentile" val="50"/>
        <cfvo type="max"/>
        <color rgb="FFF8696B"/>
        <color rgb="FFFFEB84"/>
        <color rgb="FF63BE7B"/>
      </colorScale>
    </cfRule>
  </conditionalFormatting>
  <conditionalFormatting sqref="P30">
    <cfRule type="colorScale" priority="464">
      <colorScale>
        <cfvo type="min"/>
        <cfvo type="percentile" val="50"/>
        <cfvo type="max"/>
        <color rgb="FFF8696B"/>
        <color rgb="FFFFEB84"/>
        <color rgb="FF63BE7B"/>
      </colorScale>
    </cfRule>
  </conditionalFormatting>
  <conditionalFormatting sqref="P31">
    <cfRule type="colorScale" priority="463">
      <colorScale>
        <cfvo type="min"/>
        <cfvo type="percentile" val="50"/>
        <cfvo type="max"/>
        <color rgb="FFF8696B"/>
        <color rgb="FFFFEB84"/>
        <color rgb="FF63BE7B"/>
      </colorScale>
    </cfRule>
  </conditionalFormatting>
  <conditionalFormatting sqref="P32">
    <cfRule type="colorScale" priority="462">
      <colorScale>
        <cfvo type="min"/>
        <cfvo type="percentile" val="50"/>
        <cfvo type="max"/>
        <color rgb="FFF8696B"/>
        <color rgb="FFFFEB84"/>
        <color rgb="FF63BE7B"/>
      </colorScale>
    </cfRule>
  </conditionalFormatting>
  <conditionalFormatting sqref="P32">
    <cfRule type="colorScale" priority="461">
      <colorScale>
        <cfvo type="min"/>
        <cfvo type="percentile" val="50"/>
        <cfvo type="max"/>
        <color rgb="FFF8696B"/>
        <color rgb="FFFFEB84"/>
        <color rgb="FF63BE7B"/>
      </colorScale>
    </cfRule>
  </conditionalFormatting>
  <conditionalFormatting sqref="P32">
    <cfRule type="colorScale" priority="460">
      <colorScale>
        <cfvo type="min"/>
        <cfvo type="percentile" val="50"/>
        <cfvo type="max"/>
        <color rgb="FFF8696B"/>
        <color rgb="FFFFEB84"/>
        <color rgb="FF63BE7B"/>
      </colorScale>
    </cfRule>
  </conditionalFormatting>
  <conditionalFormatting sqref="P33">
    <cfRule type="colorScale" priority="458">
      <colorScale>
        <cfvo type="min"/>
        <cfvo type="percentile" val="50"/>
        <cfvo type="max"/>
        <color rgb="FFF8696B"/>
        <color rgb="FFFFEB84"/>
        <color rgb="FF63BE7B"/>
      </colorScale>
    </cfRule>
  </conditionalFormatting>
  <conditionalFormatting sqref="P31">
    <cfRule type="colorScale" priority="457">
      <colorScale>
        <cfvo type="min"/>
        <cfvo type="percentile" val="50"/>
        <cfvo type="max"/>
        <color rgb="FFF8696B"/>
        <color rgb="FFFFEB84"/>
        <color rgb="FF63BE7B"/>
      </colorScale>
    </cfRule>
  </conditionalFormatting>
  <conditionalFormatting sqref="P30">
    <cfRule type="colorScale" priority="456">
      <colorScale>
        <cfvo type="min"/>
        <cfvo type="percentile" val="50"/>
        <cfvo type="max"/>
        <color rgb="FFF8696B"/>
        <color rgb="FFFFEB84"/>
        <color rgb="FF63BE7B"/>
      </colorScale>
    </cfRule>
  </conditionalFormatting>
  <conditionalFormatting sqref="P31">
    <cfRule type="colorScale" priority="455">
      <colorScale>
        <cfvo type="min"/>
        <cfvo type="percentile" val="50"/>
        <cfvo type="max"/>
        <color rgb="FFF8696B"/>
        <color rgb="FFFFEB84"/>
        <color rgb="FF63BE7B"/>
      </colorScale>
    </cfRule>
  </conditionalFormatting>
  <conditionalFormatting sqref="P32">
    <cfRule type="colorScale" priority="453">
      <colorScale>
        <cfvo type="min"/>
        <cfvo type="percentile" val="50"/>
        <cfvo type="max"/>
        <color rgb="FFF8696B"/>
        <color rgb="FFFFEB84"/>
        <color rgb="FF63BE7B"/>
      </colorScale>
    </cfRule>
  </conditionalFormatting>
  <conditionalFormatting sqref="P33">
    <cfRule type="colorScale" priority="450">
      <colorScale>
        <cfvo type="min"/>
        <cfvo type="percentile" val="50"/>
        <cfvo type="max"/>
        <color rgb="FFF8696B"/>
        <color rgb="FFFFEB84"/>
        <color rgb="FF63BE7B"/>
      </colorScale>
    </cfRule>
  </conditionalFormatting>
  <conditionalFormatting sqref="P32">
    <cfRule type="colorScale" priority="449">
      <colorScale>
        <cfvo type="min"/>
        <cfvo type="percentile" val="50"/>
        <cfvo type="max"/>
        <color rgb="FFF8696B"/>
        <color rgb="FFFFEB84"/>
        <color rgb="FF63BE7B"/>
      </colorScale>
    </cfRule>
  </conditionalFormatting>
  <conditionalFormatting sqref="P33">
    <cfRule type="colorScale" priority="447">
      <colorScale>
        <cfvo type="min"/>
        <cfvo type="percentile" val="50"/>
        <cfvo type="max"/>
        <color rgb="FFF8696B"/>
        <color rgb="FFFFEB84"/>
        <color rgb="FF63BE7B"/>
      </colorScale>
    </cfRule>
  </conditionalFormatting>
  <conditionalFormatting sqref="P30">
    <cfRule type="colorScale" priority="446">
      <colorScale>
        <cfvo type="min"/>
        <cfvo type="percentile" val="50"/>
        <cfvo type="max"/>
        <color rgb="FFF8696B"/>
        <color rgb="FFFFEB84"/>
        <color rgb="FF63BE7B"/>
      </colorScale>
    </cfRule>
  </conditionalFormatting>
  <conditionalFormatting sqref="P31">
    <cfRule type="colorScale" priority="444">
      <colorScale>
        <cfvo type="min"/>
        <cfvo type="percentile" val="50"/>
        <cfvo type="max"/>
        <color rgb="FFF8696B"/>
        <color rgb="FFFFEB84"/>
        <color rgb="FF63BE7B"/>
      </colorScale>
    </cfRule>
  </conditionalFormatting>
  <conditionalFormatting sqref="P32">
    <cfRule type="colorScale" priority="443">
      <colorScale>
        <cfvo type="min"/>
        <cfvo type="percentile" val="50"/>
        <cfvo type="max"/>
        <color rgb="FFF8696B"/>
        <color rgb="FFFFEB84"/>
        <color rgb="FF63BE7B"/>
      </colorScale>
    </cfRule>
  </conditionalFormatting>
  <conditionalFormatting sqref="P33">
    <cfRule type="colorScale" priority="441">
      <colorScale>
        <cfvo type="min"/>
        <cfvo type="percentile" val="50"/>
        <cfvo type="max"/>
        <color rgb="FFF8696B"/>
        <color rgb="FFFFEB84"/>
        <color rgb="FF63BE7B"/>
      </colorScale>
    </cfRule>
  </conditionalFormatting>
  <conditionalFormatting sqref="P33">
    <cfRule type="colorScale" priority="440">
      <colorScale>
        <cfvo type="min"/>
        <cfvo type="percentile" val="50"/>
        <cfvo type="max"/>
        <color rgb="FFF8696B"/>
        <color rgb="FFFFEB84"/>
        <color rgb="FF63BE7B"/>
      </colorScale>
    </cfRule>
  </conditionalFormatting>
  <conditionalFormatting sqref="P31">
    <cfRule type="colorScale" priority="439">
      <colorScale>
        <cfvo type="min"/>
        <cfvo type="percentile" val="50"/>
        <cfvo type="max"/>
        <color rgb="FFF8696B"/>
        <color rgb="FFFFEB84"/>
        <color rgb="FF63BE7B"/>
      </colorScale>
    </cfRule>
  </conditionalFormatting>
  <conditionalFormatting sqref="P33">
    <cfRule type="colorScale" priority="438">
      <colorScale>
        <cfvo type="min"/>
        <cfvo type="percentile" val="50"/>
        <cfvo type="max"/>
        <color rgb="FFF8696B"/>
        <color rgb="FFFFEB84"/>
        <color rgb="FF63BE7B"/>
      </colorScale>
    </cfRule>
  </conditionalFormatting>
  <conditionalFormatting sqref="P31">
    <cfRule type="colorScale" priority="436">
      <colorScale>
        <cfvo type="min"/>
        <cfvo type="percentile" val="50"/>
        <cfvo type="max"/>
        <color rgb="FFF8696B"/>
        <color rgb="FFFFEB84"/>
        <color rgb="FF63BE7B"/>
      </colorScale>
    </cfRule>
  </conditionalFormatting>
  <conditionalFormatting sqref="P31">
    <cfRule type="colorScale" priority="435">
      <colorScale>
        <cfvo type="min"/>
        <cfvo type="percentile" val="50"/>
        <cfvo type="max"/>
        <color rgb="FFF8696B"/>
        <color rgb="FFFFEB84"/>
        <color rgb="FF63BE7B"/>
      </colorScale>
    </cfRule>
  </conditionalFormatting>
  <conditionalFormatting sqref="P32">
    <cfRule type="colorScale" priority="434">
      <colorScale>
        <cfvo type="min"/>
        <cfvo type="percentile" val="50"/>
        <cfvo type="max"/>
        <color rgb="FFF8696B"/>
        <color rgb="FFFFEB84"/>
        <color rgb="FF63BE7B"/>
      </colorScale>
    </cfRule>
  </conditionalFormatting>
  <conditionalFormatting sqref="P33">
    <cfRule type="colorScale" priority="432">
      <colorScale>
        <cfvo type="min"/>
        <cfvo type="percentile" val="50"/>
        <cfvo type="max"/>
        <color rgb="FFF8696B"/>
        <color rgb="FFFFEB84"/>
        <color rgb="FF63BE7B"/>
      </colorScale>
    </cfRule>
  </conditionalFormatting>
  <conditionalFormatting sqref="P33">
    <cfRule type="colorScale" priority="431">
      <colorScale>
        <cfvo type="min"/>
        <cfvo type="percentile" val="50"/>
        <cfvo type="max"/>
        <color rgb="FFF8696B"/>
        <color rgb="FFFFEB84"/>
        <color rgb="FF63BE7B"/>
      </colorScale>
    </cfRule>
  </conditionalFormatting>
  <conditionalFormatting sqref="P32">
    <cfRule type="colorScale" priority="430">
      <colorScale>
        <cfvo type="min"/>
        <cfvo type="percentile" val="50"/>
        <cfvo type="max"/>
        <color rgb="FFF8696B"/>
        <color rgb="FFFFEB84"/>
        <color rgb="FF63BE7B"/>
      </colorScale>
    </cfRule>
  </conditionalFormatting>
  <conditionalFormatting sqref="P31">
    <cfRule type="colorScale" priority="428">
      <colorScale>
        <cfvo type="min"/>
        <cfvo type="percentile" val="50"/>
        <cfvo type="max"/>
        <color rgb="FFF8696B"/>
        <color rgb="FFFFEB84"/>
        <color rgb="FF63BE7B"/>
      </colorScale>
    </cfRule>
  </conditionalFormatting>
  <conditionalFormatting sqref="P32">
    <cfRule type="colorScale" priority="427">
      <colorScale>
        <cfvo type="min"/>
        <cfvo type="percentile" val="50"/>
        <cfvo type="max"/>
        <color rgb="FFF8696B"/>
        <color rgb="FFFFEB84"/>
        <color rgb="FF63BE7B"/>
      </colorScale>
    </cfRule>
  </conditionalFormatting>
  <conditionalFormatting sqref="P33">
    <cfRule type="colorScale" priority="425">
      <colorScale>
        <cfvo type="min"/>
        <cfvo type="percentile" val="50"/>
        <cfvo type="max"/>
        <color rgb="FFF8696B"/>
        <color rgb="FFFFEB84"/>
        <color rgb="FF63BE7B"/>
      </colorScale>
    </cfRule>
  </conditionalFormatting>
  <conditionalFormatting sqref="P31">
    <cfRule type="colorScale" priority="422">
      <colorScale>
        <cfvo type="min"/>
        <cfvo type="percentile" val="50"/>
        <cfvo type="max"/>
        <color rgb="FFF8696B"/>
        <color rgb="FFFFEB84"/>
        <color rgb="FF63BE7B"/>
      </colorScale>
    </cfRule>
  </conditionalFormatting>
  <conditionalFormatting sqref="P32">
    <cfRule type="colorScale" priority="421">
      <colorScale>
        <cfvo type="min"/>
        <cfvo type="percentile" val="50"/>
        <cfvo type="max"/>
        <color rgb="FFF8696B"/>
        <color rgb="FFFFEB84"/>
        <color rgb="FF63BE7B"/>
      </colorScale>
    </cfRule>
  </conditionalFormatting>
  <conditionalFormatting sqref="P33">
    <cfRule type="colorScale" priority="419">
      <colorScale>
        <cfvo type="min"/>
        <cfvo type="percentile" val="50"/>
        <cfvo type="max"/>
        <color rgb="FFF8696B"/>
        <color rgb="FFFFEB84"/>
        <color rgb="FF63BE7B"/>
      </colorScale>
    </cfRule>
  </conditionalFormatting>
  <conditionalFormatting sqref="P33">
    <cfRule type="colorScale" priority="418">
      <colorScale>
        <cfvo type="min"/>
        <cfvo type="percentile" val="50"/>
        <cfvo type="max"/>
        <color rgb="FFF8696B"/>
        <color rgb="FFFFEB84"/>
        <color rgb="FF63BE7B"/>
      </colorScale>
    </cfRule>
  </conditionalFormatting>
  <conditionalFormatting sqref="P34">
    <cfRule type="colorScale" priority="416">
      <colorScale>
        <cfvo type="min"/>
        <cfvo type="percentile" val="50"/>
        <cfvo type="max"/>
        <color rgb="FFF8696B"/>
        <color rgb="FFFFEB84"/>
        <color rgb="FF63BE7B"/>
      </colorScale>
    </cfRule>
  </conditionalFormatting>
  <conditionalFormatting sqref="P35">
    <cfRule type="colorScale" priority="417">
      <colorScale>
        <cfvo type="min"/>
        <cfvo type="percentile" val="50"/>
        <cfvo type="max"/>
        <color rgb="FFF8696B"/>
        <color rgb="FFFFEB84"/>
        <color rgb="FF63BE7B"/>
      </colorScale>
    </cfRule>
  </conditionalFormatting>
  <conditionalFormatting sqref="P36">
    <cfRule type="colorScale" priority="413">
      <colorScale>
        <cfvo type="min"/>
        <cfvo type="percentile" val="50"/>
        <cfvo type="max"/>
        <color rgb="FFF8696B"/>
        <color rgb="FFFFEB84"/>
        <color rgb="FF63BE7B"/>
      </colorScale>
    </cfRule>
  </conditionalFormatting>
  <conditionalFormatting sqref="P37">
    <cfRule type="colorScale" priority="411">
      <colorScale>
        <cfvo type="min"/>
        <cfvo type="percentile" val="50"/>
        <cfvo type="max"/>
        <color rgb="FFF8696B"/>
        <color rgb="FFFFEB84"/>
        <color rgb="FF63BE7B"/>
      </colorScale>
    </cfRule>
  </conditionalFormatting>
  <conditionalFormatting sqref="P37">
    <cfRule type="colorScale" priority="410">
      <colorScale>
        <cfvo type="min"/>
        <cfvo type="percentile" val="50"/>
        <cfvo type="max"/>
        <color rgb="FFF8696B"/>
        <color rgb="FFFFEB84"/>
        <color rgb="FF63BE7B"/>
      </colorScale>
    </cfRule>
  </conditionalFormatting>
  <conditionalFormatting sqref="P35">
    <cfRule type="colorScale" priority="409">
      <colorScale>
        <cfvo type="min"/>
        <cfvo type="percentile" val="50"/>
        <cfvo type="max"/>
        <color rgb="FFF8696B"/>
        <color rgb="FFFFEB84"/>
        <color rgb="FF63BE7B"/>
      </colorScale>
    </cfRule>
  </conditionalFormatting>
  <conditionalFormatting sqref="P37">
    <cfRule type="colorScale" priority="408">
      <colorScale>
        <cfvo type="min"/>
        <cfvo type="percentile" val="50"/>
        <cfvo type="max"/>
        <color rgb="FFF8696B"/>
        <color rgb="FFFFEB84"/>
        <color rgb="FF63BE7B"/>
      </colorScale>
    </cfRule>
  </conditionalFormatting>
  <conditionalFormatting sqref="P35">
    <cfRule type="colorScale" priority="406">
      <colorScale>
        <cfvo type="min"/>
        <cfvo type="percentile" val="50"/>
        <cfvo type="max"/>
        <color rgb="FFF8696B"/>
        <color rgb="FFFFEB84"/>
        <color rgb="FF63BE7B"/>
      </colorScale>
    </cfRule>
  </conditionalFormatting>
  <conditionalFormatting sqref="P35">
    <cfRule type="colorScale" priority="405">
      <colorScale>
        <cfvo type="min"/>
        <cfvo type="percentile" val="50"/>
        <cfvo type="max"/>
        <color rgb="FFF8696B"/>
        <color rgb="FFFFEB84"/>
        <color rgb="FF63BE7B"/>
      </colorScale>
    </cfRule>
  </conditionalFormatting>
  <conditionalFormatting sqref="P36">
    <cfRule type="colorScale" priority="404">
      <colorScale>
        <cfvo type="min"/>
        <cfvo type="percentile" val="50"/>
        <cfvo type="max"/>
        <color rgb="FFF8696B"/>
        <color rgb="FFFFEB84"/>
        <color rgb="FF63BE7B"/>
      </colorScale>
    </cfRule>
  </conditionalFormatting>
  <conditionalFormatting sqref="P37">
    <cfRule type="colorScale" priority="402">
      <colorScale>
        <cfvo type="min"/>
        <cfvo type="percentile" val="50"/>
        <cfvo type="max"/>
        <color rgb="FFF8696B"/>
        <color rgb="FFFFEB84"/>
        <color rgb="FF63BE7B"/>
      </colorScale>
    </cfRule>
  </conditionalFormatting>
  <conditionalFormatting sqref="P37">
    <cfRule type="colorScale" priority="401">
      <colorScale>
        <cfvo type="min"/>
        <cfvo type="percentile" val="50"/>
        <cfvo type="max"/>
        <color rgb="FFF8696B"/>
        <color rgb="FFFFEB84"/>
        <color rgb="FF63BE7B"/>
      </colorScale>
    </cfRule>
  </conditionalFormatting>
  <conditionalFormatting sqref="P36">
    <cfRule type="colorScale" priority="400">
      <colorScale>
        <cfvo type="min"/>
        <cfvo type="percentile" val="50"/>
        <cfvo type="max"/>
        <color rgb="FFF8696B"/>
        <color rgb="FFFFEB84"/>
        <color rgb="FF63BE7B"/>
      </colorScale>
    </cfRule>
  </conditionalFormatting>
  <conditionalFormatting sqref="P35">
    <cfRule type="colorScale" priority="398">
      <colorScale>
        <cfvo type="min"/>
        <cfvo type="percentile" val="50"/>
        <cfvo type="max"/>
        <color rgb="FFF8696B"/>
        <color rgb="FFFFEB84"/>
        <color rgb="FF63BE7B"/>
      </colorScale>
    </cfRule>
  </conditionalFormatting>
  <conditionalFormatting sqref="P36">
    <cfRule type="colorScale" priority="397">
      <colorScale>
        <cfvo type="min"/>
        <cfvo type="percentile" val="50"/>
        <cfvo type="max"/>
        <color rgb="FFF8696B"/>
        <color rgb="FFFFEB84"/>
        <color rgb="FF63BE7B"/>
      </colorScale>
    </cfRule>
  </conditionalFormatting>
  <conditionalFormatting sqref="P37">
    <cfRule type="colorScale" priority="395">
      <colorScale>
        <cfvo type="min"/>
        <cfvo type="percentile" val="50"/>
        <cfvo type="max"/>
        <color rgb="FFF8696B"/>
        <color rgb="FFFFEB84"/>
        <color rgb="FF63BE7B"/>
      </colorScale>
    </cfRule>
  </conditionalFormatting>
  <conditionalFormatting sqref="P35">
    <cfRule type="colorScale" priority="392">
      <colorScale>
        <cfvo type="min"/>
        <cfvo type="percentile" val="50"/>
        <cfvo type="max"/>
        <color rgb="FFF8696B"/>
        <color rgb="FFFFEB84"/>
        <color rgb="FF63BE7B"/>
      </colorScale>
    </cfRule>
  </conditionalFormatting>
  <conditionalFormatting sqref="P36">
    <cfRule type="colorScale" priority="391">
      <colorScale>
        <cfvo type="min"/>
        <cfvo type="percentile" val="50"/>
        <cfvo type="max"/>
        <color rgb="FFF8696B"/>
        <color rgb="FFFFEB84"/>
        <color rgb="FF63BE7B"/>
      </colorScale>
    </cfRule>
  </conditionalFormatting>
  <conditionalFormatting sqref="P37">
    <cfRule type="colorScale" priority="389">
      <colorScale>
        <cfvo type="min"/>
        <cfvo type="percentile" val="50"/>
        <cfvo type="max"/>
        <color rgb="FFF8696B"/>
        <color rgb="FFFFEB84"/>
        <color rgb="FF63BE7B"/>
      </colorScale>
    </cfRule>
  </conditionalFormatting>
  <conditionalFormatting sqref="P37">
    <cfRule type="colorScale" priority="388">
      <colorScale>
        <cfvo type="min"/>
        <cfvo type="percentile" val="50"/>
        <cfvo type="max"/>
        <color rgb="FFF8696B"/>
        <color rgb="FFFFEB84"/>
        <color rgb="FF63BE7B"/>
      </colorScale>
    </cfRule>
  </conditionalFormatting>
  <conditionalFormatting sqref="P34">
    <cfRule type="colorScale" priority="387">
      <colorScale>
        <cfvo type="min"/>
        <cfvo type="percentile" val="50"/>
        <cfvo type="max"/>
        <color rgb="FFF8696B"/>
        <color rgb="FFFFEB84"/>
        <color rgb="FF63BE7B"/>
      </colorScale>
    </cfRule>
  </conditionalFormatting>
  <conditionalFormatting sqref="P34">
    <cfRule type="colorScale" priority="384">
      <colorScale>
        <cfvo type="min"/>
        <cfvo type="percentile" val="50"/>
        <cfvo type="max"/>
        <color rgb="FFF8696B"/>
        <color rgb="FFFFEB84"/>
        <color rgb="FF63BE7B"/>
      </colorScale>
    </cfRule>
  </conditionalFormatting>
  <conditionalFormatting sqref="P34">
    <cfRule type="colorScale" priority="383">
      <colorScale>
        <cfvo type="min"/>
        <cfvo type="percentile" val="50"/>
        <cfvo type="max"/>
        <color rgb="FFF8696B"/>
        <color rgb="FFFFEB84"/>
        <color rgb="FF63BE7B"/>
      </colorScale>
    </cfRule>
  </conditionalFormatting>
  <conditionalFormatting sqref="P34">
    <cfRule type="colorScale" priority="382">
      <colorScale>
        <cfvo type="min"/>
        <cfvo type="percentile" val="50"/>
        <cfvo type="max"/>
        <color rgb="FFF8696B"/>
        <color rgb="FFFFEB84"/>
        <color rgb="FF63BE7B"/>
      </colorScale>
    </cfRule>
  </conditionalFormatting>
  <conditionalFormatting sqref="P35">
    <cfRule type="colorScale" priority="381">
      <colorScale>
        <cfvo type="min"/>
        <cfvo type="percentile" val="50"/>
        <cfvo type="max"/>
        <color rgb="FFF8696B"/>
        <color rgb="FFFFEB84"/>
        <color rgb="FF63BE7B"/>
      </colorScale>
    </cfRule>
  </conditionalFormatting>
  <conditionalFormatting sqref="P36">
    <cfRule type="colorScale" priority="380">
      <colorScale>
        <cfvo type="min"/>
        <cfvo type="percentile" val="50"/>
        <cfvo type="max"/>
        <color rgb="FFF8696B"/>
        <color rgb="FFFFEB84"/>
        <color rgb="FF63BE7B"/>
      </colorScale>
    </cfRule>
  </conditionalFormatting>
  <conditionalFormatting sqref="P37">
    <cfRule type="colorScale" priority="376">
      <colorScale>
        <cfvo type="min"/>
        <cfvo type="percentile" val="50"/>
        <cfvo type="max"/>
        <color rgb="FFF8696B"/>
        <color rgb="FFFFEB84"/>
        <color rgb="FF63BE7B"/>
      </colorScale>
    </cfRule>
  </conditionalFormatting>
  <conditionalFormatting sqref="P34">
    <cfRule type="colorScale" priority="375">
      <colorScale>
        <cfvo type="min"/>
        <cfvo type="percentile" val="50"/>
        <cfvo type="max"/>
        <color rgb="FFF8696B"/>
        <color rgb="FFFFEB84"/>
        <color rgb="FF63BE7B"/>
      </colorScale>
    </cfRule>
  </conditionalFormatting>
  <conditionalFormatting sqref="P34">
    <cfRule type="colorScale" priority="374">
      <colorScale>
        <cfvo type="min"/>
        <cfvo type="percentile" val="50"/>
        <cfvo type="max"/>
        <color rgb="FFF8696B"/>
        <color rgb="FFFFEB84"/>
        <color rgb="FF63BE7B"/>
      </colorScale>
    </cfRule>
  </conditionalFormatting>
  <conditionalFormatting sqref="P34">
    <cfRule type="colorScale" priority="373">
      <colorScale>
        <cfvo type="min"/>
        <cfvo type="percentile" val="50"/>
        <cfvo type="max"/>
        <color rgb="FFF8696B"/>
        <color rgb="FFFFEB84"/>
        <color rgb="FF63BE7B"/>
      </colorScale>
    </cfRule>
  </conditionalFormatting>
  <conditionalFormatting sqref="P36">
    <cfRule type="colorScale" priority="372">
      <colorScale>
        <cfvo type="min"/>
        <cfvo type="percentile" val="50"/>
        <cfvo type="max"/>
        <color rgb="FFF8696B"/>
        <color rgb="FFFFEB84"/>
        <color rgb="FF63BE7B"/>
      </colorScale>
    </cfRule>
  </conditionalFormatting>
  <conditionalFormatting sqref="P35">
    <cfRule type="colorScale" priority="371">
      <colorScale>
        <cfvo type="min"/>
        <cfvo type="percentile" val="50"/>
        <cfvo type="max"/>
        <color rgb="FFF8696B"/>
        <color rgb="FFFFEB84"/>
        <color rgb="FF63BE7B"/>
      </colorScale>
    </cfRule>
  </conditionalFormatting>
  <conditionalFormatting sqref="P36">
    <cfRule type="colorScale" priority="370">
      <colorScale>
        <cfvo type="min"/>
        <cfvo type="percentile" val="50"/>
        <cfvo type="max"/>
        <color rgb="FFF8696B"/>
        <color rgb="FFFFEB84"/>
        <color rgb="FF63BE7B"/>
      </colorScale>
    </cfRule>
  </conditionalFormatting>
  <conditionalFormatting sqref="P36">
    <cfRule type="colorScale" priority="369">
      <colorScale>
        <cfvo type="min"/>
        <cfvo type="percentile" val="50"/>
        <cfvo type="max"/>
        <color rgb="FFF8696B"/>
        <color rgb="FFFFEB84"/>
        <color rgb="FF63BE7B"/>
      </colorScale>
    </cfRule>
  </conditionalFormatting>
  <conditionalFormatting sqref="P37">
    <cfRule type="colorScale" priority="367">
      <colorScale>
        <cfvo type="min"/>
        <cfvo type="percentile" val="50"/>
        <cfvo type="max"/>
        <color rgb="FFF8696B"/>
        <color rgb="FFFFEB84"/>
        <color rgb="FF63BE7B"/>
      </colorScale>
    </cfRule>
  </conditionalFormatting>
  <conditionalFormatting sqref="P35">
    <cfRule type="colorScale" priority="366">
      <colorScale>
        <cfvo type="min"/>
        <cfvo type="percentile" val="50"/>
        <cfvo type="max"/>
        <color rgb="FFF8696B"/>
        <color rgb="FFFFEB84"/>
        <color rgb="FF63BE7B"/>
      </colorScale>
    </cfRule>
  </conditionalFormatting>
  <conditionalFormatting sqref="P37">
    <cfRule type="colorScale" priority="365">
      <colorScale>
        <cfvo type="min"/>
        <cfvo type="percentile" val="50"/>
        <cfvo type="max"/>
        <color rgb="FFF8696B"/>
        <color rgb="FFFFEB84"/>
        <color rgb="FF63BE7B"/>
      </colorScale>
    </cfRule>
  </conditionalFormatting>
  <conditionalFormatting sqref="P36">
    <cfRule type="colorScale" priority="364">
      <colorScale>
        <cfvo type="min"/>
        <cfvo type="percentile" val="50"/>
        <cfvo type="max"/>
        <color rgb="FFF8696B"/>
        <color rgb="FFFFEB84"/>
        <color rgb="FF63BE7B"/>
      </colorScale>
    </cfRule>
  </conditionalFormatting>
  <conditionalFormatting sqref="P37">
    <cfRule type="colorScale" priority="362">
      <colorScale>
        <cfvo type="min"/>
        <cfvo type="percentile" val="50"/>
        <cfvo type="max"/>
        <color rgb="FFF8696B"/>
        <color rgb="FFFFEB84"/>
        <color rgb="FF63BE7B"/>
      </colorScale>
    </cfRule>
  </conditionalFormatting>
  <conditionalFormatting sqref="P36">
    <cfRule type="colorScale" priority="361">
      <colorScale>
        <cfvo type="min"/>
        <cfvo type="percentile" val="50"/>
        <cfvo type="max"/>
        <color rgb="FFF8696B"/>
        <color rgb="FFFFEB84"/>
        <color rgb="FF63BE7B"/>
      </colorScale>
    </cfRule>
  </conditionalFormatting>
  <conditionalFormatting sqref="P34">
    <cfRule type="colorScale" priority="360">
      <colorScale>
        <cfvo type="min"/>
        <cfvo type="percentile" val="50"/>
        <cfvo type="max"/>
        <color rgb="FFF8696B"/>
        <color rgb="FFFFEB84"/>
        <color rgb="FF63BE7B"/>
      </colorScale>
    </cfRule>
  </conditionalFormatting>
  <conditionalFormatting sqref="P35">
    <cfRule type="colorScale" priority="359">
      <colorScale>
        <cfvo type="min"/>
        <cfvo type="percentile" val="50"/>
        <cfvo type="max"/>
        <color rgb="FFF8696B"/>
        <color rgb="FFFFEB84"/>
        <color rgb="FF63BE7B"/>
      </colorScale>
    </cfRule>
  </conditionalFormatting>
  <conditionalFormatting sqref="P36">
    <cfRule type="colorScale" priority="358">
      <colorScale>
        <cfvo type="min"/>
        <cfvo type="percentile" val="50"/>
        <cfvo type="max"/>
        <color rgb="FFF8696B"/>
        <color rgb="FFFFEB84"/>
        <color rgb="FF63BE7B"/>
      </colorScale>
    </cfRule>
  </conditionalFormatting>
  <conditionalFormatting sqref="P36">
    <cfRule type="colorScale" priority="357">
      <colorScale>
        <cfvo type="min"/>
        <cfvo type="percentile" val="50"/>
        <cfvo type="max"/>
        <color rgb="FFF8696B"/>
        <color rgb="FFFFEB84"/>
        <color rgb="FF63BE7B"/>
      </colorScale>
    </cfRule>
  </conditionalFormatting>
  <conditionalFormatting sqref="P36">
    <cfRule type="colorScale" priority="356">
      <colorScale>
        <cfvo type="min"/>
        <cfvo type="percentile" val="50"/>
        <cfvo type="max"/>
        <color rgb="FFF8696B"/>
        <color rgb="FFFFEB84"/>
        <color rgb="FF63BE7B"/>
      </colorScale>
    </cfRule>
  </conditionalFormatting>
  <conditionalFormatting sqref="P37">
    <cfRule type="colorScale" priority="354">
      <colorScale>
        <cfvo type="min"/>
        <cfvo type="percentile" val="50"/>
        <cfvo type="max"/>
        <color rgb="FFF8696B"/>
        <color rgb="FFFFEB84"/>
        <color rgb="FF63BE7B"/>
      </colorScale>
    </cfRule>
  </conditionalFormatting>
  <conditionalFormatting sqref="P35">
    <cfRule type="colorScale" priority="353">
      <colorScale>
        <cfvo type="min"/>
        <cfvo type="percentile" val="50"/>
        <cfvo type="max"/>
        <color rgb="FFF8696B"/>
        <color rgb="FFFFEB84"/>
        <color rgb="FF63BE7B"/>
      </colorScale>
    </cfRule>
  </conditionalFormatting>
  <conditionalFormatting sqref="P34">
    <cfRule type="colorScale" priority="352">
      <colorScale>
        <cfvo type="min"/>
        <cfvo type="percentile" val="50"/>
        <cfvo type="max"/>
        <color rgb="FFF8696B"/>
        <color rgb="FFFFEB84"/>
        <color rgb="FF63BE7B"/>
      </colorScale>
    </cfRule>
  </conditionalFormatting>
  <conditionalFormatting sqref="P35">
    <cfRule type="colorScale" priority="351">
      <colorScale>
        <cfvo type="min"/>
        <cfvo type="percentile" val="50"/>
        <cfvo type="max"/>
        <color rgb="FFF8696B"/>
        <color rgb="FFFFEB84"/>
        <color rgb="FF63BE7B"/>
      </colorScale>
    </cfRule>
  </conditionalFormatting>
  <conditionalFormatting sqref="P36">
    <cfRule type="colorScale" priority="349">
      <colorScale>
        <cfvo type="min"/>
        <cfvo type="percentile" val="50"/>
        <cfvo type="max"/>
        <color rgb="FFF8696B"/>
        <color rgb="FFFFEB84"/>
        <color rgb="FF63BE7B"/>
      </colorScale>
    </cfRule>
  </conditionalFormatting>
  <conditionalFormatting sqref="P37">
    <cfRule type="colorScale" priority="346">
      <colorScale>
        <cfvo type="min"/>
        <cfvo type="percentile" val="50"/>
        <cfvo type="max"/>
        <color rgb="FFF8696B"/>
        <color rgb="FFFFEB84"/>
        <color rgb="FF63BE7B"/>
      </colorScale>
    </cfRule>
  </conditionalFormatting>
  <conditionalFormatting sqref="P36">
    <cfRule type="colorScale" priority="345">
      <colorScale>
        <cfvo type="min"/>
        <cfvo type="percentile" val="50"/>
        <cfvo type="max"/>
        <color rgb="FFF8696B"/>
        <color rgb="FFFFEB84"/>
        <color rgb="FF63BE7B"/>
      </colorScale>
    </cfRule>
  </conditionalFormatting>
  <conditionalFormatting sqref="P37">
    <cfRule type="colorScale" priority="343">
      <colorScale>
        <cfvo type="min"/>
        <cfvo type="percentile" val="50"/>
        <cfvo type="max"/>
        <color rgb="FFF8696B"/>
        <color rgb="FFFFEB84"/>
        <color rgb="FF63BE7B"/>
      </colorScale>
    </cfRule>
  </conditionalFormatting>
  <conditionalFormatting sqref="P34">
    <cfRule type="colorScale" priority="342">
      <colorScale>
        <cfvo type="min"/>
        <cfvo type="percentile" val="50"/>
        <cfvo type="max"/>
        <color rgb="FFF8696B"/>
        <color rgb="FFFFEB84"/>
        <color rgb="FF63BE7B"/>
      </colorScale>
    </cfRule>
  </conditionalFormatting>
  <conditionalFormatting sqref="P35">
    <cfRule type="colorScale" priority="340">
      <colorScale>
        <cfvo type="min"/>
        <cfvo type="percentile" val="50"/>
        <cfvo type="max"/>
        <color rgb="FFF8696B"/>
        <color rgb="FFFFEB84"/>
        <color rgb="FF63BE7B"/>
      </colorScale>
    </cfRule>
  </conditionalFormatting>
  <conditionalFormatting sqref="P36">
    <cfRule type="colorScale" priority="339">
      <colorScale>
        <cfvo type="min"/>
        <cfvo type="percentile" val="50"/>
        <cfvo type="max"/>
        <color rgb="FFF8696B"/>
        <color rgb="FFFFEB84"/>
        <color rgb="FF63BE7B"/>
      </colorScale>
    </cfRule>
  </conditionalFormatting>
  <conditionalFormatting sqref="P37">
    <cfRule type="colorScale" priority="337">
      <colorScale>
        <cfvo type="min"/>
        <cfvo type="percentile" val="50"/>
        <cfvo type="max"/>
        <color rgb="FFF8696B"/>
        <color rgb="FFFFEB84"/>
        <color rgb="FF63BE7B"/>
      </colorScale>
    </cfRule>
  </conditionalFormatting>
  <conditionalFormatting sqref="P37">
    <cfRule type="colorScale" priority="336">
      <colorScale>
        <cfvo type="min"/>
        <cfvo type="percentile" val="50"/>
        <cfvo type="max"/>
        <color rgb="FFF8696B"/>
        <color rgb="FFFFEB84"/>
        <color rgb="FF63BE7B"/>
      </colorScale>
    </cfRule>
  </conditionalFormatting>
  <conditionalFormatting sqref="P35">
    <cfRule type="colorScale" priority="335">
      <colorScale>
        <cfvo type="min"/>
        <cfvo type="percentile" val="50"/>
        <cfvo type="max"/>
        <color rgb="FFF8696B"/>
        <color rgb="FFFFEB84"/>
        <color rgb="FF63BE7B"/>
      </colorScale>
    </cfRule>
  </conditionalFormatting>
  <conditionalFormatting sqref="P37">
    <cfRule type="colorScale" priority="334">
      <colorScale>
        <cfvo type="min"/>
        <cfvo type="percentile" val="50"/>
        <cfvo type="max"/>
        <color rgb="FFF8696B"/>
        <color rgb="FFFFEB84"/>
        <color rgb="FF63BE7B"/>
      </colorScale>
    </cfRule>
  </conditionalFormatting>
  <conditionalFormatting sqref="P35">
    <cfRule type="colorScale" priority="332">
      <colorScale>
        <cfvo type="min"/>
        <cfvo type="percentile" val="50"/>
        <cfvo type="max"/>
        <color rgb="FFF8696B"/>
        <color rgb="FFFFEB84"/>
        <color rgb="FF63BE7B"/>
      </colorScale>
    </cfRule>
  </conditionalFormatting>
  <conditionalFormatting sqref="P35">
    <cfRule type="colorScale" priority="331">
      <colorScale>
        <cfvo type="min"/>
        <cfvo type="percentile" val="50"/>
        <cfvo type="max"/>
        <color rgb="FFF8696B"/>
        <color rgb="FFFFEB84"/>
        <color rgb="FF63BE7B"/>
      </colorScale>
    </cfRule>
  </conditionalFormatting>
  <conditionalFormatting sqref="P36">
    <cfRule type="colorScale" priority="330">
      <colorScale>
        <cfvo type="min"/>
        <cfvo type="percentile" val="50"/>
        <cfvo type="max"/>
        <color rgb="FFF8696B"/>
        <color rgb="FFFFEB84"/>
        <color rgb="FF63BE7B"/>
      </colorScale>
    </cfRule>
  </conditionalFormatting>
  <conditionalFormatting sqref="P37">
    <cfRule type="colorScale" priority="328">
      <colorScale>
        <cfvo type="min"/>
        <cfvo type="percentile" val="50"/>
        <cfvo type="max"/>
        <color rgb="FFF8696B"/>
        <color rgb="FFFFEB84"/>
        <color rgb="FF63BE7B"/>
      </colorScale>
    </cfRule>
  </conditionalFormatting>
  <conditionalFormatting sqref="P37">
    <cfRule type="colorScale" priority="327">
      <colorScale>
        <cfvo type="min"/>
        <cfvo type="percentile" val="50"/>
        <cfvo type="max"/>
        <color rgb="FFF8696B"/>
        <color rgb="FFFFEB84"/>
        <color rgb="FF63BE7B"/>
      </colorScale>
    </cfRule>
  </conditionalFormatting>
  <conditionalFormatting sqref="P36">
    <cfRule type="colorScale" priority="326">
      <colorScale>
        <cfvo type="min"/>
        <cfvo type="percentile" val="50"/>
        <cfvo type="max"/>
        <color rgb="FFF8696B"/>
        <color rgb="FFFFEB84"/>
        <color rgb="FF63BE7B"/>
      </colorScale>
    </cfRule>
  </conditionalFormatting>
  <conditionalFormatting sqref="P35">
    <cfRule type="colorScale" priority="324">
      <colorScale>
        <cfvo type="min"/>
        <cfvo type="percentile" val="50"/>
        <cfvo type="max"/>
        <color rgb="FFF8696B"/>
        <color rgb="FFFFEB84"/>
        <color rgb="FF63BE7B"/>
      </colorScale>
    </cfRule>
  </conditionalFormatting>
  <conditionalFormatting sqref="P36">
    <cfRule type="colorScale" priority="323">
      <colorScale>
        <cfvo type="min"/>
        <cfvo type="percentile" val="50"/>
        <cfvo type="max"/>
        <color rgb="FFF8696B"/>
        <color rgb="FFFFEB84"/>
        <color rgb="FF63BE7B"/>
      </colorScale>
    </cfRule>
  </conditionalFormatting>
  <conditionalFormatting sqref="P37">
    <cfRule type="colorScale" priority="321">
      <colorScale>
        <cfvo type="min"/>
        <cfvo type="percentile" val="50"/>
        <cfvo type="max"/>
        <color rgb="FFF8696B"/>
        <color rgb="FFFFEB84"/>
        <color rgb="FF63BE7B"/>
      </colorScale>
    </cfRule>
  </conditionalFormatting>
  <conditionalFormatting sqref="P35">
    <cfRule type="colorScale" priority="318">
      <colorScale>
        <cfvo type="min"/>
        <cfvo type="percentile" val="50"/>
        <cfvo type="max"/>
        <color rgb="FFF8696B"/>
        <color rgb="FFFFEB84"/>
        <color rgb="FF63BE7B"/>
      </colorScale>
    </cfRule>
  </conditionalFormatting>
  <conditionalFormatting sqref="P36">
    <cfRule type="colorScale" priority="317">
      <colorScale>
        <cfvo type="min"/>
        <cfvo type="percentile" val="50"/>
        <cfvo type="max"/>
        <color rgb="FFF8696B"/>
        <color rgb="FFFFEB84"/>
        <color rgb="FF63BE7B"/>
      </colorScale>
    </cfRule>
  </conditionalFormatting>
  <conditionalFormatting sqref="P37">
    <cfRule type="colorScale" priority="315">
      <colorScale>
        <cfvo type="min"/>
        <cfvo type="percentile" val="50"/>
        <cfvo type="max"/>
        <color rgb="FFF8696B"/>
        <color rgb="FFFFEB84"/>
        <color rgb="FF63BE7B"/>
      </colorScale>
    </cfRule>
  </conditionalFormatting>
  <conditionalFormatting sqref="P37">
    <cfRule type="colorScale" priority="314">
      <colorScale>
        <cfvo type="min"/>
        <cfvo type="percentile" val="50"/>
        <cfvo type="max"/>
        <color rgb="FFF8696B"/>
        <color rgb="FFFFEB84"/>
        <color rgb="FF63BE7B"/>
      </colorScale>
    </cfRule>
  </conditionalFormatting>
  <conditionalFormatting sqref="P38">
    <cfRule type="colorScale" priority="312">
      <colorScale>
        <cfvo type="min"/>
        <cfvo type="percentile" val="50"/>
        <cfvo type="max"/>
        <color rgb="FFF8696B"/>
        <color rgb="FFFFEB84"/>
        <color rgb="FF63BE7B"/>
      </colorScale>
    </cfRule>
  </conditionalFormatting>
  <conditionalFormatting sqref="P39">
    <cfRule type="colorScale" priority="313">
      <colorScale>
        <cfvo type="min"/>
        <cfvo type="percentile" val="50"/>
        <cfvo type="max"/>
        <color rgb="FFF8696B"/>
        <color rgb="FFFFEB84"/>
        <color rgb="FF63BE7B"/>
      </colorScale>
    </cfRule>
  </conditionalFormatting>
  <conditionalFormatting sqref="P40">
    <cfRule type="colorScale" priority="309">
      <colorScale>
        <cfvo type="min"/>
        <cfvo type="percentile" val="50"/>
        <cfvo type="max"/>
        <color rgb="FFF8696B"/>
        <color rgb="FFFFEB84"/>
        <color rgb="FF63BE7B"/>
      </colorScale>
    </cfRule>
  </conditionalFormatting>
  <conditionalFormatting sqref="P41">
    <cfRule type="colorScale" priority="307">
      <colorScale>
        <cfvo type="min"/>
        <cfvo type="percentile" val="50"/>
        <cfvo type="max"/>
        <color rgb="FFF8696B"/>
        <color rgb="FFFFEB84"/>
        <color rgb="FF63BE7B"/>
      </colorScale>
    </cfRule>
  </conditionalFormatting>
  <conditionalFormatting sqref="P41">
    <cfRule type="colorScale" priority="306">
      <colorScale>
        <cfvo type="min"/>
        <cfvo type="percentile" val="50"/>
        <cfvo type="max"/>
        <color rgb="FFF8696B"/>
        <color rgb="FFFFEB84"/>
        <color rgb="FF63BE7B"/>
      </colorScale>
    </cfRule>
  </conditionalFormatting>
  <conditionalFormatting sqref="P39">
    <cfRule type="colorScale" priority="305">
      <colorScale>
        <cfvo type="min"/>
        <cfvo type="percentile" val="50"/>
        <cfvo type="max"/>
        <color rgb="FFF8696B"/>
        <color rgb="FFFFEB84"/>
        <color rgb="FF63BE7B"/>
      </colorScale>
    </cfRule>
  </conditionalFormatting>
  <conditionalFormatting sqref="P41">
    <cfRule type="colorScale" priority="304">
      <colorScale>
        <cfvo type="min"/>
        <cfvo type="percentile" val="50"/>
        <cfvo type="max"/>
        <color rgb="FFF8696B"/>
        <color rgb="FFFFEB84"/>
        <color rgb="FF63BE7B"/>
      </colorScale>
    </cfRule>
  </conditionalFormatting>
  <conditionalFormatting sqref="P39">
    <cfRule type="colorScale" priority="302">
      <colorScale>
        <cfvo type="min"/>
        <cfvo type="percentile" val="50"/>
        <cfvo type="max"/>
        <color rgb="FFF8696B"/>
        <color rgb="FFFFEB84"/>
        <color rgb="FF63BE7B"/>
      </colorScale>
    </cfRule>
  </conditionalFormatting>
  <conditionalFormatting sqref="P39">
    <cfRule type="colorScale" priority="301">
      <colorScale>
        <cfvo type="min"/>
        <cfvo type="percentile" val="50"/>
        <cfvo type="max"/>
        <color rgb="FFF8696B"/>
        <color rgb="FFFFEB84"/>
        <color rgb="FF63BE7B"/>
      </colorScale>
    </cfRule>
  </conditionalFormatting>
  <conditionalFormatting sqref="P40">
    <cfRule type="colorScale" priority="300">
      <colorScale>
        <cfvo type="min"/>
        <cfvo type="percentile" val="50"/>
        <cfvo type="max"/>
        <color rgb="FFF8696B"/>
        <color rgb="FFFFEB84"/>
        <color rgb="FF63BE7B"/>
      </colorScale>
    </cfRule>
  </conditionalFormatting>
  <conditionalFormatting sqref="P41">
    <cfRule type="colorScale" priority="298">
      <colorScale>
        <cfvo type="min"/>
        <cfvo type="percentile" val="50"/>
        <cfvo type="max"/>
        <color rgb="FFF8696B"/>
        <color rgb="FFFFEB84"/>
        <color rgb="FF63BE7B"/>
      </colorScale>
    </cfRule>
  </conditionalFormatting>
  <conditionalFormatting sqref="P41">
    <cfRule type="colorScale" priority="297">
      <colorScale>
        <cfvo type="min"/>
        <cfvo type="percentile" val="50"/>
        <cfvo type="max"/>
        <color rgb="FFF8696B"/>
        <color rgb="FFFFEB84"/>
        <color rgb="FF63BE7B"/>
      </colorScale>
    </cfRule>
  </conditionalFormatting>
  <conditionalFormatting sqref="P40">
    <cfRule type="colorScale" priority="296">
      <colorScale>
        <cfvo type="min"/>
        <cfvo type="percentile" val="50"/>
        <cfvo type="max"/>
        <color rgb="FFF8696B"/>
        <color rgb="FFFFEB84"/>
        <color rgb="FF63BE7B"/>
      </colorScale>
    </cfRule>
  </conditionalFormatting>
  <conditionalFormatting sqref="P39">
    <cfRule type="colorScale" priority="294">
      <colorScale>
        <cfvo type="min"/>
        <cfvo type="percentile" val="50"/>
        <cfvo type="max"/>
        <color rgb="FFF8696B"/>
        <color rgb="FFFFEB84"/>
        <color rgb="FF63BE7B"/>
      </colorScale>
    </cfRule>
  </conditionalFormatting>
  <conditionalFormatting sqref="P40">
    <cfRule type="colorScale" priority="293">
      <colorScale>
        <cfvo type="min"/>
        <cfvo type="percentile" val="50"/>
        <cfvo type="max"/>
        <color rgb="FFF8696B"/>
        <color rgb="FFFFEB84"/>
        <color rgb="FF63BE7B"/>
      </colorScale>
    </cfRule>
  </conditionalFormatting>
  <conditionalFormatting sqref="P41">
    <cfRule type="colorScale" priority="291">
      <colorScale>
        <cfvo type="min"/>
        <cfvo type="percentile" val="50"/>
        <cfvo type="max"/>
        <color rgb="FFF8696B"/>
        <color rgb="FFFFEB84"/>
        <color rgb="FF63BE7B"/>
      </colorScale>
    </cfRule>
  </conditionalFormatting>
  <conditionalFormatting sqref="P39">
    <cfRule type="colorScale" priority="288">
      <colorScale>
        <cfvo type="min"/>
        <cfvo type="percentile" val="50"/>
        <cfvo type="max"/>
        <color rgb="FFF8696B"/>
        <color rgb="FFFFEB84"/>
        <color rgb="FF63BE7B"/>
      </colorScale>
    </cfRule>
  </conditionalFormatting>
  <conditionalFormatting sqref="P40">
    <cfRule type="colorScale" priority="287">
      <colorScale>
        <cfvo type="min"/>
        <cfvo type="percentile" val="50"/>
        <cfvo type="max"/>
        <color rgb="FFF8696B"/>
        <color rgb="FFFFEB84"/>
        <color rgb="FF63BE7B"/>
      </colorScale>
    </cfRule>
  </conditionalFormatting>
  <conditionalFormatting sqref="P41">
    <cfRule type="colorScale" priority="285">
      <colorScale>
        <cfvo type="min"/>
        <cfvo type="percentile" val="50"/>
        <cfvo type="max"/>
        <color rgb="FFF8696B"/>
        <color rgb="FFFFEB84"/>
        <color rgb="FF63BE7B"/>
      </colorScale>
    </cfRule>
  </conditionalFormatting>
  <conditionalFormatting sqref="P41">
    <cfRule type="colorScale" priority="284">
      <colorScale>
        <cfvo type="min"/>
        <cfvo type="percentile" val="50"/>
        <cfvo type="max"/>
        <color rgb="FFF8696B"/>
        <color rgb="FFFFEB84"/>
        <color rgb="FF63BE7B"/>
      </colorScale>
    </cfRule>
  </conditionalFormatting>
  <conditionalFormatting sqref="P38">
    <cfRule type="colorScale" priority="283">
      <colorScale>
        <cfvo type="min"/>
        <cfvo type="percentile" val="50"/>
        <cfvo type="max"/>
        <color rgb="FFF8696B"/>
        <color rgb="FFFFEB84"/>
        <color rgb="FF63BE7B"/>
      </colorScale>
    </cfRule>
  </conditionalFormatting>
  <conditionalFormatting sqref="P38">
    <cfRule type="colorScale" priority="280">
      <colorScale>
        <cfvo type="min"/>
        <cfvo type="percentile" val="50"/>
        <cfvo type="max"/>
        <color rgb="FFF8696B"/>
        <color rgb="FFFFEB84"/>
        <color rgb="FF63BE7B"/>
      </colorScale>
    </cfRule>
  </conditionalFormatting>
  <conditionalFormatting sqref="P38">
    <cfRule type="colorScale" priority="279">
      <colorScale>
        <cfvo type="min"/>
        <cfvo type="percentile" val="50"/>
        <cfvo type="max"/>
        <color rgb="FFF8696B"/>
        <color rgb="FFFFEB84"/>
        <color rgb="FF63BE7B"/>
      </colorScale>
    </cfRule>
  </conditionalFormatting>
  <conditionalFormatting sqref="P38">
    <cfRule type="colorScale" priority="278">
      <colorScale>
        <cfvo type="min"/>
        <cfvo type="percentile" val="50"/>
        <cfvo type="max"/>
        <color rgb="FFF8696B"/>
        <color rgb="FFFFEB84"/>
        <color rgb="FF63BE7B"/>
      </colorScale>
    </cfRule>
  </conditionalFormatting>
  <conditionalFormatting sqref="P39">
    <cfRule type="colorScale" priority="277">
      <colorScale>
        <cfvo type="min"/>
        <cfvo type="percentile" val="50"/>
        <cfvo type="max"/>
        <color rgb="FFF8696B"/>
        <color rgb="FFFFEB84"/>
        <color rgb="FF63BE7B"/>
      </colorScale>
    </cfRule>
  </conditionalFormatting>
  <conditionalFormatting sqref="P40">
    <cfRule type="colorScale" priority="276">
      <colorScale>
        <cfvo type="min"/>
        <cfvo type="percentile" val="50"/>
        <cfvo type="max"/>
        <color rgb="FFF8696B"/>
        <color rgb="FFFFEB84"/>
        <color rgb="FF63BE7B"/>
      </colorScale>
    </cfRule>
  </conditionalFormatting>
  <conditionalFormatting sqref="P41">
    <cfRule type="colorScale" priority="272">
      <colorScale>
        <cfvo type="min"/>
        <cfvo type="percentile" val="50"/>
        <cfvo type="max"/>
        <color rgb="FFF8696B"/>
        <color rgb="FFFFEB84"/>
        <color rgb="FF63BE7B"/>
      </colorScale>
    </cfRule>
  </conditionalFormatting>
  <conditionalFormatting sqref="P38">
    <cfRule type="colorScale" priority="271">
      <colorScale>
        <cfvo type="min"/>
        <cfvo type="percentile" val="50"/>
        <cfvo type="max"/>
        <color rgb="FFF8696B"/>
        <color rgb="FFFFEB84"/>
        <color rgb="FF63BE7B"/>
      </colorScale>
    </cfRule>
  </conditionalFormatting>
  <conditionalFormatting sqref="P38">
    <cfRule type="colorScale" priority="270">
      <colorScale>
        <cfvo type="min"/>
        <cfvo type="percentile" val="50"/>
        <cfvo type="max"/>
        <color rgb="FFF8696B"/>
        <color rgb="FFFFEB84"/>
        <color rgb="FF63BE7B"/>
      </colorScale>
    </cfRule>
  </conditionalFormatting>
  <conditionalFormatting sqref="P38">
    <cfRule type="colorScale" priority="269">
      <colorScale>
        <cfvo type="min"/>
        <cfvo type="percentile" val="50"/>
        <cfvo type="max"/>
        <color rgb="FFF8696B"/>
        <color rgb="FFFFEB84"/>
        <color rgb="FF63BE7B"/>
      </colorScale>
    </cfRule>
  </conditionalFormatting>
  <conditionalFormatting sqref="P40">
    <cfRule type="colorScale" priority="268">
      <colorScale>
        <cfvo type="min"/>
        <cfvo type="percentile" val="50"/>
        <cfvo type="max"/>
        <color rgb="FFF8696B"/>
        <color rgb="FFFFEB84"/>
        <color rgb="FF63BE7B"/>
      </colorScale>
    </cfRule>
  </conditionalFormatting>
  <conditionalFormatting sqref="P39">
    <cfRule type="colorScale" priority="267">
      <colorScale>
        <cfvo type="min"/>
        <cfvo type="percentile" val="50"/>
        <cfvo type="max"/>
        <color rgb="FFF8696B"/>
        <color rgb="FFFFEB84"/>
        <color rgb="FF63BE7B"/>
      </colorScale>
    </cfRule>
  </conditionalFormatting>
  <conditionalFormatting sqref="P40">
    <cfRule type="colorScale" priority="266">
      <colorScale>
        <cfvo type="min"/>
        <cfvo type="percentile" val="50"/>
        <cfvo type="max"/>
        <color rgb="FFF8696B"/>
        <color rgb="FFFFEB84"/>
        <color rgb="FF63BE7B"/>
      </colorScale>
    </cfRule>
  </conditionalFormatting>
  <conditionalFormatting sqref="P40">
    <cfRule type="colorScale" priority="265">
      <colorScale>
        <cfvo type="min"/>
        <cfvo type="percentile" val="50"/>
        <cfvo type="max"/>
        <color rgb="FFF8696B"/>
        <color rgb="FFFFEB84"/>
        <color rgb="FF63BE7B"/>
      </colorScale>
    </cfRule>
  </conditionalFormatting>
  <conditionalFormatting sqref="P41">
    <cfRule type="colorScale" priority="263">
      <colorScale>
        <cfvo type="min"/>
        <cfvo type="percentile" val="50"/>
        <cfvo type="max"/>
        <color rgb="FFF8696B"/>
        <color rgb="FFFFEB84"/>
        <color rgb="FF63BE7B"/>
      </colorScale>
    </cfRule>
  </conditionalFormatting>
  <conditionalFormatting sqref="P39">
    <cfRule type="colorScale" priority="262">
      <colorScale>
        <cfvo type="min"/>
        <cfvo type="percentile" val="50"/>
        <cfvo type="max"/>
        <color rgb="FFF8696B"/>
        <color rgb="FFFFEB84"/>
        <color rgb="FF63BE7B"/>
      </colorScale>
    </cfRule>
  </conditionalFormatting>
  <conditionalFormatting sqref="P41">
    <cfRule type="colorScale" priority="261">
      <colorScale>
        <cfvo type="min"/>
        <cfvo type="percentile" val="50"/>
        <cfvo type="max"/>
        <color rgb="FFF8696B"/>
        <color rgb="FFFFEB84"/>
        <color rgb="FF63BE7B"/>
      </colorScale>
    </cfRule>
  </conditionalFormatting>
  <conditionalFormatting sqref="P40">
    <cfRule type="colorScale" priority="260">
      <colorScale>
        <cfvo type="min"/>
        <cfvo type="percentile" val="50"/>
        <cfvo type="max"/>
        <color rgb="FFF8696B"/>
        <color rgb="FFFFEB84"/>
        <color rgb="FF63BE7B"/>
      </colorScale>
    </cfRule>
  </conditionalFormatting>
  <conditionalFormatting sqref="P41">
    <cfRule type="colorScale" priority="258">
      <colorScale>
        <cfvo type="min"/>
        <cfvo type="percentile" val="50"/>
        <cfvo type="max"/>
        <color rgb="FFF8696B"/>
        <color rgb="FFFFEB84"/>
        <color rgb="FF63BE7B"/>
      </colorScale>
    </cfRule>
  </conditionalFormatting>
  <conditionalFormatting sqref="P40">
    <cfRule type="colorScale" priority="257">
      <colorScale>
        <cfvo type="min"/>
        <cfvo type="percentile" val="50"/>
        <cfvo type="max"/>
        <color rgb="FFF8696B"/>
        <color rgb="FFFFEB84"/>
        <color rgb="FF63BE7B"/>
      </colorScale>
    </cfRule>
  </conditionalFormatting>
  <conditionalFormatting sqref="P38">
    <cfRule type="colorScale" priority="256">
      <colorScale>
        <cfvo type="min"/>
        <cfvo type="percentile" val="50"/>
        <cfvo type="max"/>
        <color rgb="FFF8696B"/>
        <color rgb="FFFFEB84"/>
        <color rgb="FF63BE7B"/>
      </colorScale>
    </cfRule>
  </conditionalFormatting>
  <conditionalFormatting sqref="P39">
    <cfRule type="colorScale" priority="255">
      <colorScale>
        <cfvo type="min"/>
        <cfvo type="percentile" val="50"/>
        <cfvo type="max"/>
        <color rgb="FFF8696B"/>
        <color rgb="FFFFEB84"/>
        <color rgb="FF63BE7B"/>
      </colorScale>
    </cfRule>
  </conditionalFormatting>
  <conditionalFormatting sqref="P40">
    <cfRule type="colorScale" priority="254">
      <colorScale>
        <cfvo type="min"/>
        <cfvo type="percentile" val="50"/>
        <cfvo type="max"/>
        <color rgb="FFF8696B"/>
        <color rgb="FFFFEB84"/>
        <color rgb="FF63BE7B"/>
      </colorScale>
    </cfRule>
  </conditionalFormatting>
  <conditionalFormatting sqref="P40">
    <cfRule type="colorScale" priority="253">
      <colorScale>
        <cfvo type="min"/>
        <cfvo type="percentile" val="50"/>
        <cfvo type="max"/>
        <color rgb="FFF8696B"/>
        <color rgb="FFFFEB84"/>
        <color rgb="FF63BE7B"/>
      </colorScale>
    </cfRule>
  </conditionalFormatting>
  <conditionalFormatting sqref="P40">
    <cfRule type="colorScale" priority="252">
      <colorScale>
        <cfvo type="min"/>
        <cfvo type="percentile" val="50"/>
        <cfvo type="max"/>
        <color rgb="FFF8696B"/>
        <color rgb="FFFFEB84"/>
        <color rgb="FF63BE7B"/>
      </colorScale>
    </cfRule>
  </conditionalFormatting>
  <conditionalFormatting sqref="P41">
    <cfRule type="colorScale" priority="250">
      <colorScale>
        <cfvo type="min"/>
        <cfvo type="percentile" val="50"/>
        <cfvo type="max"/>
        <color rgb="FFF8696B"/>
        <color rgb="FFFFEB84"/>
        <color rgb="FF63BE7B"/>
      </colorScale>
    </cfRule>
  </conditionalFormatting>
  <conditionalFormatting sqref="P39">
    <cfRule type="colorScale" priority="249">
      <colorScale>
        <cfvo type="min"/>
        <cfvo type="percentile" val="50"/>
        <cfvo type="max"/>
        <color rgb="FFF8696B"/>
        <color rgb="FFFFEB84"/>
        <color rgb="FF63BE7B"/>
      </colorScale>
    </cfRule>
  </conditionalFormatting>
  <conditionalFormatting sqref="P38">
    <cfRule type="colorScale" priority="248">
      <colorScale>
        <cfvo type="min"/>
        <cfvo type="percentile" val="50"/>
        <cfvo type="max"/>
        <color rgb="FFF8696B"/>
        <color rgb="FFFFEB84"/>
        <color rgb="FF63BE7B"/>
      </colorScale>
    </cfRule>
  </conditionalFormatting>
  <conditionalFormatting sqref="P39">
    <cfRule type="colorScale" priority="247">
      <colorScale>
        <cfvo type="min"/>
        <cfvo type="percentile" val="50"/>
        <cfvo type="max"/>
        <color rgb="FFF8696B"/>
        <color rgb="FFFFEB84"/>
        <color rgb="FF63BE7B"/>
      </colorScale>
    </cfRule>
  </conditionalFormatting>
  <conditionalFormatting sqref="P40">
    <cfRule type="colorScale" priority="245">
      <colorScale>
        <cfvo type="min"/>
        <cfvo type="percentile" val="50"/>
        <cfvo type="max"/>
        <color rgb="FFF8696B"/>
        <color rgb="FFFFEB84"/>
        <color rgb="FF63BE7B"/>
      </colorScale>
    </cfRule>
  </conditionalFormatting>
  <conditionalFormatting sqref="P41">
    <cfRule type="colorScale" priority="242">
      <colorScale>
        <cfvo type="min"/>
        <cfvo type="percentile" val="50"/>
        <cfvo type="max"/>
        <color rgb="FFF8696B"/>
        <color rgb="FFFFEB84"/>
        <color rgb="FF63BE7B"/>
      </colorScale>
    </cfRule>
  </conditionalFormatting>
  <conditionalFormatting sqref="P40">
    <cfRule type="colorScale" priority="241">
      <colorScale>
        <cfvo type="min"/>
        <cfvo type="percentile" val="50"/>
        <cfvo type="max"/>
        <color rgb="FFF8696B"/>
        <color rgb="FFFFEB84"/>
        <color rgb="FF63BE7B"/>
      </colorScale>
    </cfRule>
  </conditionalFormatting>
  <conditionalFormatting sqref="P41">
    <cfRule type="colorScale" priority="239">
      <colorScale>
        <cfvo type="min"/>
        <cfvo type="percentile" val="50"/>
        <cfvo type="max"/>
        <color rgb="FFF8696B"/>
        <color rgb="FFFFEB84"/>
        <color rgb="FF63BE7B"/>
      </colorScale>
    </cfRule>
  </conditionalFormatting>
  <conditionalFormatting sqref="P38">
    <cfRule type="colorScale" priority="238">
      <colorScale>
        <cfvo type="min"/>
        <cfvo type="percentile" val="50"/>
        <cfvo type="max"/>
        <color rgb="FFF8696B"/>
        <color rgb="FFFFEB84"/>
        <color rgb="FF63BE7B"/>
      </colorScale>
    </cfRule>
  </conditionalFormatting>
  <conditionalFormatting sqref="P39">
    <cfRule type="colorScale" priority="236">
      <colorScale>
        <cfvo type="min"/>
        <cfvo type="percentile" val="50"/>
        <cfvo type="max"/>
        <color rgb="FFF8696B"/>
        <color rgb="FFFFEB84"/>
        <color rgb="FF63BE7B"/>
      </colorScale>
    </cfRule>
  </conditionalFormatting>
  <conditionalFormatting sqref="P40">
    <cfRule type="colorScale" priority="235">
      <colorScale>
        <cfvo type="min"/>
        <cfvo type="percentile" val="50"/>
        <cfvo type="max"/>
        <color rgb="FFF8696B"/>
        <color rgb="FFFFEB84"/>
        <color rgb="FF63BE7B"/>
      </colorScale>
    </cfRule>
  </conditionalFormatting>
  <conditionalFormatting sqref="P41">
    <cfRule type="colorScale" priority="233">
      <colorScale>
        <cfvo type="min"/>
        <cfvo type="percentile" val="50"/>
        <cfvo type="max"/>
        <color rgb="FFF8696B"/>
        <color rgb="FFFFEB84"/>
        <color rgb="FF63BE7B"/>
      </colorScale>
    </cfRule>
  </conditionalFormatting>
  <conditionalFormatting sqref="P41">
    <cfRule type="colorScale" priority="232">
      <colorScale>
        <cfvo type="min"/>
        <cfvo type="percentile" val="50"/>
        <cfvo type="max"/>
        <color rgb="FFF8696B"/>
        <color rgb="FFFFEB84"/>
        <color rgb="FF63BE7B"/>
      </colorScale>
    </cfRule>
  </conditionalFormatting>
  <conditionalFormatting sqref="P39">
    <cfRule type="colorScale" priority="231">
      <colorScale>
        <cfvo type="min"/>
        <cfvo type="percentile" val="50"/>
        <cfvo type="max"/>
        <color rgb="FFF8696B"/>
        <color rgb="FFFFEB84"/>
        <color rgb="FF63BE7B"/>
      </colorScale>
    </cfRule>
  </conditionalFormatting>
  <conditionalFormatting sqref="P41">
    <cfRule type="colorScale" priority="230">
      <colorScale>
        <cfvo type="min"/>
        <cfvo type="percentile" val="50"/>
        <cfvo type="max"/>
        <color rgb="FFF8696B"/>
        <color rgb="FFFFEB84"/>
        <color rgb="FF63BE7B"/>
      </colorScale>
    </cfRule>
  </conditionalFormatting>
  <conditionalFormatting sqref="P39">
    <cfRule type="colorScale" priority="228">
      <colorScale>
        <cfvo type="min"/>
        <cfvo type="percentile" val="50"/>
        <cfvo type="max"/>
        <color rgb="FFF8696B"/>
        <color rgb="FFFFEB84"/>
        <color rgb="FF63BE7B"/>
      </colorScale>
    </cfRule>
  </conditionalFormatting>
  <conditionalFormatting sqref="P39">
    <cfRule type="colorScale" priority="227">
      <colorScale>
        <cfvo type="min"/>
        <cfvo type="percentile" val="50"/>
        <cfvo type="max"/>
        <color rgb="FFF8696B"/>
        <color rgb="FFFFEB84"/>
        <color rgb="FF63BE7B"/>
      </colorScale>
    </cfRule>
  </conditionalFormatting>
  <conditionalFormatting sqref="P40">
    <cfRule type="colorScale" priority="226">
      <colorScale>
        <cfvo type="min"/>
        <cfvo type="percentile" val="50"/>
        <cfvo type="max"/>
        <color rgb="FFF8696B"/>
        <color rgb="FFFFEB84"/>
        <color rgb="FF63BE7B"/>
      </colorScale>
    </cfRule>
  </conditionalFormatting>
  <conditionalFormatting sqref="P41">
    <cfRule type="colorScale" priority="224">
      <colorScale>
        <cfvo type="min"/>
        <cfvo type="percentile" val="50"/>
        <cfvo type="max"/>
        <color rgb="FFF8696B"/>
        <color rgb="FFFFEB84"/>
        <color rgb="FF63BE7B"/>
      </colorScale>
    </cfRule>
  </conditionalFormatting>
  <conditionalFormatting sqref="P41">
    <cfRule type="colorScale" priority="223">
      <colorScale>
        <cfvo type="min"/>
        <cfvo type="percentile" val="50"/>
        <cfvo type="max"/>
        <color rgb="FFF8696B"/>
        <color rgb="FFFFEB84"/>
        <color rgb="FF63BE7B"/>
      </colorScale>
    </cfRule>
  </conditionalFormatting>
  <conditionalFormatting sqref="P40">
    <cfRule type="colorScale" priority="222">
      <colorScale>
        <cfvo type="min"/>
        <cfvo type="percentile" val="50"/>
        <cfvo type="max"/>
        <color rgb="FFF8696B"/>
        <color rgb="FFFFEB84"/>
        <color rgb="FF63BE7B"/>
      </colorScale>
    </cfRule>
  </conditionalFormatting>
  <conditionalFormatting sqref="P39">
    <cfRule type="colorScale" priority="220">
      <colorScale>
        <cfvo type="min"/>
        <cfvo type="percentile" val="50"/>
        <cfvo type="max"/>
        <color rgb="FFF8696B"/>
        <color rgb="FFFFEB84"/>
        <color rgb="FF63BE7B"/>
      </colorScale>
    </cfRule>
  </conditionalFormatting>
  <conditionalFormatting sqref="P40">
    <cfRule type="colorScale" priority="219">
      <colorScale>
        <cfvo type="min"/>
        <cfvo type="percentile" val="50"/>
        <cfvo type="max"/>
        <color rgb="FFF8696B"/>
        <color rgb="FFFFEB84"/>
        <color rgb="FF63BE7B"/>
      </colorScale>
    </cfRule>
  </conditionalFormatting>
  <conditionalFormatting sqref="P41">
    <cfRule type="colorScale" priority="217">
      <colorScale>
        <cfvo type="min"/>
        <cfvo type="percentile" val="50"/>
        <cfvo type="max"/>
        <color rgb="FFF8696B"/>
        <color rgb="FFFFEB84"/>
        <color rgb="FF63BE7B"/>
      </colorScale>
    </cfRule>
  </conditionalFormatting>
  <conditionalFormatting sqref="P39">
    <cfRule type="colorScale" priority="214">
      <colorScale>
        <cfvo type="min"/>
        <cfvo type="percentile" val="50"/>
        <cfvo type="max"/>
        <color rgb="FFF8696B"/>
        <color rgb="FFFFEB84"/>
        <color rgb="FF63BE7B"/>
      </colorScale>
    </cfRule>
  </conditionalFormatting>
  <conditionalFormatting sqref="P40">
    <cfRule type="colorScale" priority="213">
      <colorScale>
        <cfvo type="min"/>
        <cfvo type="percentile" val="50"/>
        <cfvo type="max"/>
        <color rgb="FFF8696B"/>
        <color rgb="FFFFEB84"/>
        <color rgb="FF63BE7B"/>
      </colorScale>
    </cfRule>
  </conditionalFormatting>
  <conditionalFormatting sqref="P41">
    <cfRule type="colorScale" priority="211">
      <colorScale>
        <cfvo type="min"/>
        <cfvo type="percentile" val="50"/>
        <cfvo type="max"/>
        <color rgb="FFF8696B"/>
        <color rgb="FFFFEB84"/>
        <color rgb="FF63BE7B"/>
      </colorScale>
    </cfRule>
  </conditionalFormatting>
  <conditionalFormatting sqref="P41">
    <cfRule type="colorScale" priority="210">
      <colorScale>
        <cfvo type="min"/>
        <cfvo type="percentile" val="50"/>
        <cfvo type="max"/>
        <color rgb="FFF8696B"/>
        <color rgb="FFFFEB84"/>
        <color rgb="FF63BE7B"/>
      </colorScale>
    </cfRule>
  </conditionalFormatting>
  <conditionalFormatting sqref="P42">
    <cfRule type="colorScale" priority="208">
      <colorScale>
        <cfvo type="min"/>
        <cfvo type="percentile" val="50"/>
        <cfvo type="max"/>
        <color rgb="FFF8696B"/>
        <color rgb="FFFFEB84"/>
        <color rgb="FF63BE7B"/>
      </colorScale>
    </cfRule>
  </conditionalFormatting>
  <conditionalFormatting sqref="P43">
    <cfRule type="colorScale" priority="209">
      <colorScale>
        <cfvo type="min"/>
        <cfvo type="percentile" val="50"/>
        <cfvo type="max"/>
        <color rgb="FFF8696B"/>
        <color rgb="FFFFEB84"/>
        <color rgb="FF63BE7B"/>
      </colorScale>
    </cfRule>
  </conditionalFormatting>
  <conditionalFormatting sqref="P44">
    <cfRule type="colorScale" priority="205">
      <colorScale>
        <cfvo type="min"/>
        <cfvo type="percentile" val="50"/>
        <cfvo type="max"/>
        <color rgb="FFF8696B"/>
        <color rgb="FFFFEB84"/>
        <color rgb="FF63BE7B"/>
      </colorScale>
    </cfRule>
  </conditionalFormatting>
  <conditionalFormatting sqref="P45">
    <cfRule type="colorScale" priority="203">
      <colorScale>
        <cfvo type="min"/>
        <cfvo type="percentile" val="50"/>
        <cfvo type="max"/>
        <color rgb="FFF8696B"/>
        <color rgb="FFFFEB84"/>
        <color rgb="FF63BE7B"/>
      </colorScale>
    </cfRule>
  </conditionalFormatting>
  <conditionalFormatting sqref="P45">
    <cfRule type="colorScale" priority="202">
      <colorScale>
        <cfvo type="min"/>
        <cfvo type="percentile" val="50"/>
        <cfvo type="max"/>
        <color rgb="FFF8696B"/>
        <color rgb="FFFFEB84"/>
        <color rgb="FF63BE7B"/>
      </colorScale>
    </cfRule>
  </conditionalFormatting>
  <conditionalFormatting sqref="P43">
    <cfRule type="colorScale" priority="201">
      <colorScale>
        <cfvo type="min"/>
        <cfvo type="percentile" val="50"/>
        <cfvo type="max"/>
        <color rgb="FFF8696B"/>
        <color rgb="FFFFEB84"/>
        <color rgb="FF63BE7B"/>
      </colorScale>
    </cfRule>
  </conditionalFormatting>
  <conditionalFormatting sqref="P45">
    <cfRule type="colorScale" priority="200">
      <colorScale>
        <cfvo type="min"/>
        <cfvo type="percentile" val="50"/>
        <cfvo type="max"/>
        <color rgb="FFF8696B"/>
        <color rgb="FFFFEB84"/>
        <color rgb="FF63BE7B"/>
      </colorScale>
    </cfRule>
  </conditionalFormatting>
  <conditionalFormatting sqref="P43">
    <cfRule type="colorScale" priority="198">
      <colorScale>
        <cfvo type="min"/>
        <cfvo type="percentile" val="50"/>
        <cfvo type="max"/>
        <color rgb="FFF8696B"/>
        <color rgb="FFFFEB84"/>
        <color rgb="FF63BE7B"/>
      </colorScale>
    </cfRule>
  </conditionalFormatting>
  <conditionalFormatting sqref="P43">
    <cfRule type="colorScale" priority="197">
      <colorScale>
        <cfvo type="min"/>
        <cfvo type="percentile" val="50"/>
        <cfvo type="max"/>
        <color rgb="FFF8696B"/>
        <color rgb="FFFFEB84"/>
        <color rgb="FF63BE7B"/>
      </colorScale>
    </cfRule>
  </conditionalFormatting>
  <conditionalFormatting sqref="P44">
    <cfRule type="colorScale" priority="196">
      <colorScale>
        <cfvo type="min"/>
        <cfvo type="percentile" val="50"/>
        <cfvo type="max"/>
        <color rgb="FFF8696B"/>
        <color rgb="FFFFEB84"/>
        <color rgb="FF63BE7B"/>
      </colorScale>
    </cfRule>
  </conditionalFormatting>
  <conditionalFormatting sqref="P45">
    <cfRule type="colorScale" priority="194">
      <colorScale>
        <cfvo type="min"/>
        <cfvo type="percentile" val="50"/>
        <cfvo type="max"/>
        <color rgb="FFF8696B"/>
        <color rgb="FFFFEB84"/>
        <color rgb="FF63BE7B"/>
      </colorScale>
    </cfRule>
  </conditionalFormatting>
  <conditionalFormatting sqref="P45">
    <cfRule type="colorScale" priority="193">
      <colorScale>
        <cfvo type="min"/>
        <cfvo type="percentile" val="50"/>
        <cfvo type="max"/>
        <color rgb="FFF8696B"/>
        <color rgb="FFFFEB84"/>
        <color rgb="FF63BE7B"/>
      </colorScale>
    </cfRule>
  </conditionalFormatting>
  <conditionalFormatting sqref="P44">
    <cfRule type="colorScale" priority="192">
      <colorScale>
        <cfvo type="min"/>
        <cfvo type="percentile" val="50"/>
        <cfvo type="max"/>
        <color rgb="FFF8696B"/>
        <color rgb="FFFFEB84"/>
        <color rgb="FF63BE7B"/>
      </colorScale>
    </cfRule>
  </conditionalFormatting>
  <conditionalFormatting sqref="P43">
    <cfRule type="colorScale" priority="190">
      <colorScale>
        <cfvo type="min"/>
        <cfvo type="percentile" val="50"/>
        <cfvo type="max"/>
        <color rgb="FFF8696B"/>
        <color rgb="FFFFEB84"/>
        <color rgb="FF63BE7B"/>
      </colorScale>
    </cfRule>
  </conditionalFormatting>
  <conditionalFormatting sqref="P44">
    <cfRule type="colorScale" priority="189">
      <colorScale>
        <cfvo type="min"/>
        <cfvo type="percentile" val="50"/>
        <cfvo type="max"/>
        <color rgb="FFF8696B"/>
        <color rgb="FFFFEB84"/>
        <color rgb="FF63BE7B"/>
      </colorScale>
    </cfRule>
  </conditionalFormatting>
  <conditionalFormatting sqref="P45">
    <cfRule type="colorScale" priority="187">
      <colorScale>
        <cfvo type="min"/>
        <cfvo type="percentile" val="50"/>
        <cfvo type="max"/>
        <color rgb="FFF8696B"/>
        <color rgb="FFFFEB84"/>
        <color rgb="FF63BE7B"/>
      </colorScale>
    </cfRule>
  </conditionalFormatting>
  <conditionalFormatting sqref="P43">
    <cfRule type="colorScale" priority="184">
      <colorScale>
        <cfvo type="min"/>
        <cfvo type="percentile" val="50"/>
        <cfvo type="max"/>
        <color rgb="FFF8696B"/>
        <color rgb="FFFFEB84"/>
        <color rgb="FF63BE7B"/>
      </colorScale>
    </cfRule>
  </conditionalFormatting>
  <conditionalFormatting sqref="P44">
    <cfRule type="colorScale" priority="183">
      <colorScale>
        <cfvo type="min"/>
        <cfvo type="percentile" val="50"/>
        <cfvo type="max"/>
        <color rgb="FFF8696B"/>
        <color rgb="FFFFEB84"/>
        <color rgb="FF63BE7B"/>
      </colorScale>
    </cfRule>
  </conditionalFormatting>
  <conditionalFormatting sqref="P45">
    <cfRule type="colorScale" priority="181">
      <colorScale>
        <cfvo type="min"/>
        <cfvo type="percentile" val="50"/>
        <cfvo type="max"/>
        <color rgb="FFF8696B"/>
        <color rgb="FFFFEB84"/>
        <color rgb="FF63BE7B"/>
      </colorScale>
    </cfRule>
  </conditionalFormatting>
  <conditionalFormatting sqref="P45">
    <cfRule type="colorScale" priority="180">
      <colorScale>
        <cfvo type="min"/>
        <cfvo type="percentile" val="50"/>
        <cfvo type="max"/>
        <color rgb="FFF8696B"/>
        <color rgb="FFFFEB84"/>
        <color rgb="FF63BE7B"/>
      </colorScale>
    </cfRule>
  </conditionalFormatting>
  <conditionalFormatting sqref="P42">
    <cfRule type="colorScale" priority="179">
      <colorScale>
        <cfvo type="min"/>
        <cfvo type="percentile" val="50"/>
        <cfvo type="max"/>
        <color rgb="FFF8696B"/>
        <color rgb="FFFFEB84"/>
        <color rgb="FF63BE7B"/>
      </colorScale>
    </cfRule>
  </conditionalFormatting>
  <conditionalFormatting sqref="P42">
    <cfRule type="colorScale" priority="176">
      <colorScale>
        <cfvo type="min"/>
        <cfvo type="percentile" val="50"/>
        <cfvo type="max"/>
        <color rgb="FFF8696B"/>
        <color rgb="FFFFEB84"/>
        <color rgb="FF63BE7B"/>
      </colorScale>
    </cfRule>
  </conditionalFormatting>
  <conditionalFormatting sqref="P42">
    <cfRule type="colorScale" priority="175">
      <colorScale>
        <cfvo type="min"/>
        <cfvo type="percentile" val="50"/>
        <cfvo type="max"/>
        <color rgb="FFF8696B"/>
        <color rgb="FFFFEB84"/>
        <color rgb="FF63BE7B"/>
      </colorScale>
    </cfRule>
  </conditionalFormatting>
  <conditionalFormatting sqref="P42">
    <cfRule type="colorScale" priority="174">
      <colorScale>
        <cfvo type="min"/>
        <cfvo type="percentile" val="50"/>
        <cfvo type="max"/>
        <color rgb="FFF8696B"/>
        <color rgb="FFFFEB84"/>
        <color rgb="FF63BE7B"/>
      </colorScale>
    </cfRule>
  </conditionalFormatting>
  <conditionalFormatting sqref="P43">
    <cfRule type="colorScale" priority="173">
      <colorScale>
        <cfvo type="min"/>
        <cfvo type="percentile" val="50"/>
        <cfvo type="max"/>
        <color rgb="FFF8696B"/>
        <color rgb="FFFFEB84"/>
        <color rgb="FF63BE7B"/>
      </colorScale>
    </cfRule>
  </conditionalFormatting>
  <conditionalFormatting sqref="P44">
    <cfRule type="colorScale" priority="172">
      <colorScale>
        <cfvo type="min"/>
        <cfvo type="percentile" val="50"/>
        <cfvo type="max"/>
        <color rgb="FFF8696B"/>
        <color rgb="FFFFEB84"/>
        <color rgb="FF63BE7B"/>
      </colorScale>
    </cfRule>
  </conditionalFormatting>
  <conditionalFormatting sqref="P45">
    <cfRule type="colorScale" priority="168">
      <colorScale>
        <cfvo type="min"/>
        <cfvo type="percentile" val="50"/>
        <cfvo type="max"/>
        <color rgb="FFF8696B"/>
        <color rgb="FFFFEB84"/>
        <color rgb="FF63BE7B"/>
      </colorScale>
    </cfRule>
  </conditionalFormatting>
  <conditionalFormatting sqref="P42">
    <cfRule type="colorScale" priority="167">
      <colorScale>
        <cfvo type="min"/>
        <cfvo type="percentile" val="50"/>
        <cfvo type="max"/>
        <color rgb="FFF8696B"/>
        <color rgb="FFFFEB84"/>
        <color rgb="FF63BE7B"/>
      </colorScale>
    </cfRule>
  </conditionalFormatting>
  <conditionalFormatting sqref="P42">
    <cfRule type="colorScale" priority="166">
      <colorScale>
        <cfvo type="min"/>
        <cfvo type="percentile" val="50"/>
        <cfvo type="max"/>
        <color rgb="FFF8696B"/>
        <color rgb="FFFFEB84"/>
        <color rgb="FF63BE7B"/>
      </colorScale>
    </cfRule>
  </conditionalFormatting>
  <conditionalFormatting sqref="P42">
    <cfRule type="colorScale" priority="165">
      <colorScale>
        <cfvo type="min"/>
        <cfvo type="percentile" val="50"/>
        <cfvo type="max"/>
        <color rgb="FFF8696B"/>
        <color rgb="FFFFEB84"/>
        <color rgb="FF63BE7B"/>
      </colorScale>
    </cfRule>
  </conditionalFormatting>
  <conditionalFormatting sqref="P44">
    <cfRule type="colorScale" priority="164">
      <colorScale>
        <cfvo type="min"/>
        <cfvo type="percentile" val="50"/>
        <cfvo type="max"/>
        <color rgb="FFF8696B"/>
        <color rgb="FFFFEB84"/>
        <color rgb="FF63BE7B"/>
      </colorScale>
    </cfRule>
  </conditionalFormatting>
  <conditionalFormatting sqref="P43">
    <cfRule type="colorScale" priority="163">
      <colorScale>
        <cfvo type="min"/>
        <cfvo type="percentile" val="50"/>
        <cfvo type="max"/>
        <color rgb="FFF8696B"/>
        <color rgb="FFFFEB84"/>
        <color rgb="FF63BE7B"/>
      </colorScale>
    </cfRule>
  </conditionalFormatting>
  <conditionalFormatting sqref="P44">
    <cfRule type="colorScale" priority="162">
      <colorScale>
        <cfvo type="min"/>
        <cfvo type="percentile" val="50"/>
        <cfvo type="max"/>
        <color rgb="FFF8696B"/>
        <color rgb="FFFFEB84"/>
        <color rgb="FF63BE7B"/>
      </colorScale>
    </cfRule>
  </conditionalFormatting>
  <conditionalFormatting sqref="P44">
    <cfRule type="colorScale" priority="161">
      <colorScale>
        <cfvo type="min"/>
        <cfvo type="percentile" val="50"/>
        <cfvo type="max"/>
        <color rgb="FFF8696B"/>
        <color rgb="FFFFEB84"/>
        <color rgb="FF63BE7B"/>
      </colorScale>
    </cfRule>
  </conditionalFormatting>
  <conditionalFormatting sqref="P45">
    <cfRule type="colorScale" priority="159">
      <colorScale>
        <cfvo type="min"/>
        <cfvo type="percentile" val="50"/>
        <cfvo type="max"/>
        <color rgb="FFF8696B"/>
        <color rgb="FFFFEB84"/>
        <color rgb="FF63BE7B"/>
      </colorScale>
    </cfRule>
  </conditionalFormatting>
  <conditionalFormatting sqref="P43">
    <cfRule type="colorScale" priority="158">
      <colorScale>
        <cfvo type="min"/>
        <cfvo type="percentile" val="50"/>
        <cfvo type="max"/>
        <color rgb="FFF8696B"/>
        <color rgb="FFFFEB84"/>
        <color rgb="FF63BE7B"/>
      </colorScale>
    </cfRule>
  </conditionalFormatting>
  <conditionalFormatting sqref="P45">
    <cfRule type="colorScale" priority="157">
      <colorScale>
        <cfvo type="min"/>
        <cfvo type="percentile" val="50"/>
        <cfvo type="max"/>
        <color rgb="FFF8696B"/>
        <color rgb="FFFFEB84"/>
        <color rgb="FF63BE7B"/>
      </colorScale>
    </cfRule>
  </conditionalFormatting>
  <conditionalFormatting sqref="P44">
    <cfRule type="colorScale" priority="156">
      <colorScale>
        <cfvo type="min"/>
        <cfvo type="percentile" val="50"/>
        <cfvo type="max"/>
        <color rgb="FFF8696B"/>
        <color rgb="FFFFEB84"/>
        <color rgb="FF63BE7B"/>
      </colorScale>
    </cfRule>
  </conditionalFormatting>
  <conditionalFormatting sqref="P45">
    <cfRule type="colorScale" priority="154">
      <colorScale>
        <cfvo type="min"/>
        <cfvo type="percentile" val="50"/>
        <cfvo type="max"/>
        <color rgb="FFF8696B"/>
        <color rgb="FFFFEB84"/>
        <color rgb="FF63BE7B"/>
      </colorScale>
    </cfRule>
  </conditionalFormatting>
  <conditionalFormatting sqref="P44">
    <cfRule type="colorScale" priority="153">
      <colorScale>
        <cfvo type="min"/>
        <cfvo type="percentile" val="50"/>
        <cfvo type="max"/>
        <color rgb="FFF8696B"/>
        <color rgb="FFFFEB84"/>
        <color rgb="FF63BE7B"/>
      </colorScale>
    </cfRule>
  </conditionalFormatting>
  <conditionalFormatting sqref="P42">
    <cfRule type="colorScale" priority="152">
      <colorScale>
        <cfvo type="min"/>
        <cfvo type="percentile" val="50"/>
        <cfvo type="max"/>
        <color rgb="FFF8696B"/>
        <color rgb="FFFFEB84"/>
        <color rgb="FF63BE7B"/>
      </colorScale>
    </cfRule>
  </conditionalFormatting>
  <conditionalFormatting sqref="P43">
    <cfRule type="colorScale" priority="151">
      <colorScale>
        <cfvo type="min"/>
        <cfvo type="percentile" val="50"/>
        <cfvo type="max"/>
        <color rgb="FFF8696B"/>
        <color rgb="FFFFEB84"/>
        <color rgb="FF63BE7B"/>
      </colorScale>
    </cfRule>
  </conditionalFormatting>
  <conditionalFormatting sqref="P44">
    <cfRule type="colorScale" priority="150">
      <colorScale>
        <cfvo type="min"/>
        <cfvo type="percentile" val="50"/>
        <cfvo type="max"/>
        <color rgb="FFF8696B"/>
        <color rgb="FFFFEB84"/>
        <color rgb="FF63BE7B"/>
      </colorScale>
    </cfRule>
  </conditionalFormatting>
  <conditionalFormatting sqref="P44">
    <cfRule type="colorScale" priority="149">
      <colorScale>
        <cfvo type="min"/>
        <cfvo type="percentile" val="50"/>
        <cfvo type="max"/>
        <color rgb="FFF8696B"/>
        <color rgb="FFFFEB84"/>
        <color rgb="FF63BE7B"/>
      </colorScale>
    </cfRule>
  </conditionalFormatting>
  <conditionalFormatting sqref="P44">
    <cfRule type="colorScale" priority="148">
      <colorScale>
        <cfvo type="min"/>
        <cfvo type="percentile" val="50"/>
        <cfvo type="max"/>
        <color rgb="FFF8696B"/>
        <color rgb="FFFFEB84"/>
        <color rgb="FF63BE7B"/>
      </colorScale>
    </cfRule>
  </conditionalFormatting>
  <conditionalFormatting sqref="P45">
    <cfRule type="colorScale" priority="146">
      <colorScale>
        <cfvo type="min"/>
        <cfvo type="percentile" val="50"/>
        <cfvo type="max"/>
        <color rgb="FFF8696B"/>
        <color rgb="FFFFEB84"/>
        <color rgb="FF63BE7B"/>
      </colorScale>
    </cfRule>
  </conditionalFormatting>
  <conditionalFormatting sqref="P43">
    <cfRule type="colorScale" priority="145">
      <colorScale>
        <cfvo type="min"/>
        <cfvo type="percentile" val="50"/>
        <cfvo type="max"/>
        <color rgb="FFF8696B"/>
        <color rgb="FFFFEB84"/>
        <color rgb="FF63BE7B"/>
      </colorScale>
    </cfRule>
  </conditionalFormatting>
  <conditionalFormatting sqref="P42">
    <cfRule type="colorScale" priority="144">
      <colorScale>
        <cfvo type="min"/>
        <cfvo type="percentile" val="50"/>
        <cfvo type="max"/>
        <color rgb="FFF8696B"/>
        <color rgb="FFFFEB84"/>
        <color rgb="FF63BE7B"/>
      </colorScale>
    </cfRule>
  </conditionalFormatting>
  <conditionalFormatting sqref="P43">
    <cfRule type="colorScale" priority="143">
      <colorScale>
        <cfvo type="min"/>
        <cfvo type="percentile" val="50"/>
        <cfvo type="max"/>
        <color rgb="FFF8696B"/>
        <color rgb="FFFFEB84"/>
        <color rgb="FF63BE7B"/>
      </colorScale>
    </cfRule>
  </conditionalFormatting>
  <conditionalFormatting sqref="P44">
    <cfRule type="colorScale" priority="141">
      <colorScale>
        <cfvo type="min"/>
        <cfvo type="percentile" val="50"/>
        <cfvo type="max"/>
        <color rgb="FFF8696B"/>
        <color rgb="FFFFEB84"/>
        <color rgb="FF63BE7B"/>
      </colorScale>
    </cfRule>
  </conditionalFormatting>
  <conditionalFormatting sqref="P45">
    <cfRule type="colorScale" priority="138">
      <colorScale>
        <cfvo type="min"/>
        <cfvo type="percentile" val="50"/>
        <cfvo type="max"/>
        <color rgb="FFF8696B"/>
        <color rgb="FFFFEB84"/>
        <color rgb="FF63BE7B"/>
      </colorScale>
    </cfRule>
  </conditionalFormatting>
  <conditionalFormatting sqref="P44">
    <cfRule type="colorScale" priority="137">
      <colorScale>
        <cfvo type="min"/>
        <cfvo type="percentile" val="50"/>
        <cfvo type="max"/>
        <color rgb="FFF8696B"/>
        <color rgb="FFFFEB84"/>
        <color rgb="FF63BE7B"/>
      </colorScale>
    </cfRule>
  </conditionalFormatting>
  <conditionalFormatting sqref="P45">
    <cfRule type="colorScale" priority="135">
      <colorScale>
        <cfvo type="min"/>
        <cfvo type="percentile" val="50"/>
        <cfvo type="max"/>
        <color rgb="FFF8696B"/>
        <color rgb="FFFFEB84"/>
        <color rgb="FF63BE7B"/>
      </colorScale>
    </cfRule>
  </conditionalFormatting>
  <conditionalFormatting sqref="P42">
    <cfRule type="colorScale" priority="134">
      <colorScale>
        <cfvo type="min"/>
        <cfvo type="percentile" val="50"/>
        <cfvo type="max"/>
        <color rgb="FFF8696B"/>
        <color rgb="FFFFEB84"/>
        <color rgb="FF63BE7B"/>
      </colorScale>
    </cfRule>
  </conditionalFormatting>
  <conditionalFormatting sqref="P43">
    <cfRule type="colorScale" priority="132">
      <colorScale>
        <cfvo type="min"/>
        <cfvo type="percentile" val="50"/>
        <cfvo type="max"/>
        <color rgb="FFF8696B"/>
        <color rgb="FFFFEB84"/>
        <color rgb="FF63BE7B"/>
      </colorScale>
    </cfRule>
  </conditionalFormatting>
  <conditionalFormatting sqref="P44">
    <cfRule type="colorScale" priority="131">
      <colorScale>
        <cfvo type="min"/>
        <cfvo type="percentile" val="50"/>
        <cfvo type="max"/>
        <color rgb="FFF8696B"/>
        <color rgb="FFFFEB84"/>
        <color rgb="FF63BE7B"/>
      </colorScale>
    </cfRule>
  </conditionalFormatting>
  <conditionalFormatting sqref="P45">
    <cfRule type="colorScale" priority="129">
      <colorScale>
        <cfvo type="min"/>
        <cfvo type="percentile" val="50"/>
        <cfvo type="max"/>
        <color rgb="FFF8696B"/>
        <color rgb="FFFFEB84"/>
        <color rgb="FF63BE7B"/>
      </colorScale>
    </cfRule>
  </conditionalFormatting>
  <conditionalFormatting sqref="P45">
    <cfRule type="colorScale" priority="128">
      <colorScale>
        <cfvo type="min"/>
        <cfvo type="percentile" val="50"/>
        <cfvo type="max"/>
        <color rgb="FFF8696B"/>
        <color rgb="FFFFEB84"/>
        <color rgb="FF63BE7B"/>
      </colorScale>
    </cfRule>
  </conditionalFormatting>
  <conditionalFormatting sqref="P43">
    <cfRule type="colorScale" priority="127">
      <colorScale>
        <cfvo type="min"/>
        <cfvo type="percentile" val="50"/>
        <cfvo type="max"/>
        <color rgb="FFF8696B"/>
        <color rgb="FFFFEB84"/>
        <color rgb="FF63BE7B"/>
      </colorScale>
    </cfRule>
  </conditionalFormatting>
  <conditionalFormatting sqref="P45">
    <cfRule type="colorScale" priority="126">
      <colorScale>
        <cfvo type="min"/>
        <cfvo type="percentile" val="50"/>
        <cfvo type="max"/>
        <color rgb="FFF8696B"/>
        <color rgb="FFFFEB84"/>
        <color rgb="FF63BE7B"/>
      </colorScale>
    </cfRule>
  </conditionalFormatting>
  <conditionalFormatting sqref="P43">
    <cfRule type="colorScale" priority="124">
      <colorScale>
        <cfvo type="min"/>
        <cfvo type="percentile" val="50"/>
        <cfvo type="max"/>
        <color rgb="FFF8696B"/>
        <color rgb="FFFFEB84"/>
        <color rgb="FF63BE7B"/>
      </colorScale>
    </cfRule>
  </conditionalFormatting>
  <conditionalFormatting sqref="P43">
    <cfRule type="colorScale" priority="123">
      <colorScale>
        <cfvo type="min"/>
        <cfvo type="percentile" val="50"/>
        <cfvo type="max"/>
        <color rgb="FFF8696B"/>
        <color rgb="FFFFEB84"/>
        <color rgb="FF63BE7B"/>
      </colorScale>
    </cfRule>
  </conditionalFormatting>
  <conditionalFormatting sqref="P44">
    <cfRule type="colorScale" priority="122">
      <colorScale>
        <cfvo type="min"/>
        <cfvo type="percentile" val="50"/>
        <cfvo type="max"/>
        <color rgb="FFF8696B"/>
        <color rgb="FFFFEB84"/>
        <color rgb="FF63BE7B"/>
      </colorScale>
    </cfRule>
  </conditionalFormatting>
  <conditionalFormatting sqref="P45">
    <cfRule type="colorScale" priority="120">
      <colorScale>
        <cfvo type="min"/>
        <cfvo type="percentile" val="50"/>
        <cfvo type="max"/>
        <color rgb="FFF8696B"/>
        <color rgb="FFFFEB84"/>
        <color rgb="FF63BE7B"/>
      </colorScale>
    </cfRule>
  </conditionalFormatting>
  <conditionalFormatting sqref="P45">
    <cfRule type="colorScale" priority="119">
      <colorScale>
        <cfvo type="min"/>
        <cfvo type="percentile" val="50"/>
        <cfvo type="max"/>
        <color rgb="FFF8696B"/>
        <color rgb="FFFFEB84"/>
        <color rgb="FF63BE7B"/>
      </colorScale>
    </cfRule>
  </conditionalFormatting>
  <conditionalFormatting sqref="P44">
    <cfRule type="colorScale" priority="118">
      <colorScale>
        <cfvo type="min"/>
        <cfvo type="percentile" val="50"/>
        <cfvo type="max"/>
        <color rgb="FFF8696B"/>
        <color rgb="FFFFEB84"/>
        <color rgb="FF63BE7B"/>
      </colorScale>
    </cfRule>
  </conditionalFormatting>
  <conditionalFormatting sqref="P43">
    <cfRule type="colorScale" priority="116">
      <colorScale>
        <cfvo type="min"/>
        <cfvo type="percentile" val="50"/>
        <cfvo type="max"/>
        <color rgb="FFF8696B"/>
        <color rgb="FFFFEB84"/>
        <color rgb="FF63BE7B"/>
      </colorScale>
    </cfRule>
  </conditionalFormatting>
  <conditionalFormatting sqref="P44">
    <cfRule type="colorScale" priority="115">
      <colorScale>
        <cfvo type="min"/>
        <cfvo type="percentile" val="50"/>
        <cfvo type="max"/>
        <color rgb="FFF8696B"/>
        <color rgb="FFFFEB84"/>
        <color rgb="FF63BE7B"/>
      </colorScale>
    </cfRule>
  </conditionalFormatting>
  <conditionalFormatting sqref="P45">
    <cfRule type="colorScale" priority="113">
      <colorScale>
        <cfvo type="min"/>
        <cfvo type="percentile" val="50"/>
        <cfvo type="max"/>
        <color rgb="FFF8696B"/>
        <color rgb="FFFFEB84"/>
        <color rgb="FF63BE7B"/>
      </colorScale>
    </cfRule>
  </conditionalFormatting>
  <conditionalFormatting sqref="P43">
    <cfRule type="colorScale" priority="110">
      <colorScale>
        <cfvo type="min"/>
        <cfvo type="percentile" val="50"/>
        <cfvo type="max"/>
        <color rgb="FFF8696B"/>
        <color rgb="FFFFEB84"/>
        <color rgb="FF63BE7B"/>
      </colorScale>
    </cfRule>
  </conditionalFormatting>
  <conditionalFormatting sqref="P44">
    <cfRule type="colorScale" priority="109">
      <colorScale>
        <cfvo type="min"/>
        <cfvo type="percentile" val="50"/>
        <cfvo type="max"/>
        <color rgb="FFF8696B"/>
        <color rgb="FFFFEB84"/>
        <color rgb="FF63BE7B"/>
      </colorScale>
    </cfRule>
  </conditionalFormatting>
  <conditionalFormatting sqref="P45">
    <cfRule type="colorScale" priority="107">
      <colorScale>
        <cfvo type="min"/>
        <cfvo type="percentile" val="50"/>
        <cfvo type="max"/>
        <color rgb="FFF8696B"/>
        <color rgb="FFFFEB84"/>
        <color rgb="FF63BE7B"/>
      </colorScale>
    </cfRule>
  </conditionalFormatting>
  <conditionalFormatting sqref="P45">
    <cfRule type="colorScale" priority="106">
      <colorScale>
        <cfvo type="min"/>
        <cfvo type="percentile" val="50"/>
        <cfvo type="max"/>
        <color rgb="FFF8696B"/>
        <color rgb="FFFFEB84"/>
        <color rgb="FF63BE7B"/>
      </colorScale>
    </cfRule>
  </conditionalFormatting>
  <conditionalFormatting sqref="P46">
    <cfRule type="colorScale" priority="104">
      <colorScale>
        <cfvo type="min"/>
        <cfvo type="percentile" val="50"/>
        <cfvo type="max"/>
        <color rgb="FFF8696B"/>
        <color rgb="FFFFEB84"/>
        <color rgb="FF63BE7B"/>
      </colorScale>
    </cfRule>
  </conditionalFormatting>
  <conditionalFormatting sqref="P47">
    <cfRule type="colorScale" priority="105">
      <colorScale>
        <cfvo type="min"/>
        <cfvo type="percentile" val="50"/>
        <cfvo type="max"/>
        <color rgb="FFF8696B"/>
        <color rgb="FFFFEB84"/>
        <color rgb="FF63BE7B"/>
      </colorScale>
    </cfRule>
  </conditionalFormatting>
  <conditionalFormatting sqref="P48">
    <cfRule type="colorScale" priority="101">
      <colorScale>
        <cfvo type="min"/>
        <cfvo type="percentile" val="50"/>
        <cfvo type="max"/>
        <color rgb="FFF8696B"/>
        <color rgb="FFFFEB84"/>
        <color rgb="FF63BE7B"/>
      </colorScale>
    </cfRule>
  </conditionalFormatting>
  <conditionalFormatting sqref="P49">
    <cfRule type="colorScale" priority="99">
      <colorScale>
        <cfvo type="min"/>
        <cfvo type="percentile" val="50"/>
        <cfvo type="max"/>
        <color rgb="FFF8696B"/>
        <color rgb="FFFFEB84"/>
        <color rgb="FF63BE7B"/>
      </colorScale>
    </cfRule>
  </conditionalFormatting>
  <conditionalFormatting sqref="P49">
    <cfRule type="colorScale" priority="98">
      <colorScale>
        <cfvo type="min"/>
        <cfvo type="percentile" val="50"/>
        <cfvo type="max"/>
        <color rgb="FFF8696B"/>
        <color rgb="FFFFEB84"/>
        <color rgb="FF63BE7B"/>
      </colorScale>
    </cfRule>
  </conditionalFormatting>
  <conditionalFormatting sqref="P47">
    <cfRule type="colorScale" priority="97">
      <colorScale>
        <cfvo type="min"/>
        <cfvo type="percentile" val="50"/>
        <cfvo type="max"/>
        <color rgb="FFF8696B"/>
        <color rgb="FFFFEB84"/>
        <color rgb="FF63BE7B"/>
      </colorScale>
    </cfRule>
  </conditionalFormatting>
  <conditionalFormatting sqref="P49">
    <cfRule type="colorScale" priority="96">
      <colorScale>
        <cfvo type="min"/>
        <cfvo type="percentile" val="50"/>
        <cfvo type="max"/>
        <color rgb="FFF8696B"/>
        <color rgb="FFFFEB84"/>
        <color rgb="FF63BE7B"/>
      </colorScale>
    </cfRule>
  </conditionalFormatting>
  <conditionalFormatting sqref="P47">
    <cfRule type="colorScale" priority="94">
      <colorScale>
        <cfvo type="min"/>
        <cfvo type="percentile" val="50"/>
        <cfvo type="max"/>
        <color rgb="FFF8696B"/>
        <color rgb="FFFFEB84"/>
        <color rgb="FF63BE7B"/>
      </colorScale>
    </cfRule>
  </conditionalFormatting>
  <conditionalFormatting sqref="P47">
    <cfRule type="colorScale" priority="93">
      <colorScale>
        <cfvo type="min"/>
        <cfvo type="percentile" val="50"/>
        <cfvo type="max"/>
        <color rgb="FFF8696B"/>
        <color rgb="FFFFEB84"/>
        <color rgb="FF63BE7B"/>
      </colorScale>
    </cfRule>
  </conditionalFormatting>
  <conditionalFormatting sqref="P48">
    <cfRule type="colorScale" priority="92">
      <colorScale>
        <cfvo type="min"/>
        <cfvo type="percentile" val="50"/>
        <cfvo type="max"/>
        <color rgb="FFF8696B"/>
        <color rgb="FFFFEB84"/>
        <color rgb="FF63BE7B"/>
      </colorScale>
    </cfRule>
  </conditionalFormatting>
  <conditionalFormatting sqref="P49">
    <cfRule type="colorScale" priority="90">
      <colorScale>
        <cfvo type="min"/>
        <cfvo type="percentile" val="50"/>
        <cfvo type="max"/>
        <color rgb="FFF8696B"/>
        <color rgb="FFFFEB84"/>
        <color rgb="FF63BE7B"/>
      </colorScale>
    </cfRule>
  </conditionalFormatting>
  <conditionalFormatting sqref="P49">
    <cfRule type="colorScale" priority="89">
      <colorScale>
        <cfvo type="min"/>
        <cfvo type="percentile" val="50"/>
        <cfvo type="max"/>
        <color rgb="FFF8696B"/>
        <color rgb="FFFFEB84"/>
        <color rgb="FF63BE7B"/>
      </colorScale>
    </cfRule>
  </conditionalFormatting>
  <conditionalFormatting sqref="P48">
    <cfRule type="colorScale" priority="88">
      <colorScale>
        <cfvo type="min"/>
        <cfvo type="percentile" val="50"/>
        <cfvo type="max"/>
        <color rgb="FFF8696B"/>
        <color rgb="FFFFEB84"/>
        <color rgb="FF63BE7B"/>
      </colorScale>
    </cfRule>
  </conditionalFormatting>
  <conditionalFormatting sqref="P47">
    <cfRule type="colorScale" priority="86">
      <colorScale>
        <cfvo type="min"/>
        <cfvo type="percentile" val="50"/>
        <cfvo type="max"/>
        <color rgb="FFF8696B"/>
        <color rgb="FFFFEB84"/>
        <color rgb="FF63BE7B"/>
      </colorScale>
    </cfRule>
  </conditionalFormatting>
  <conditionalFormatting sqref="P48">
    <cfRule type="colorScale" priority="85">
      <colorScale>
        <cfvo type="min"/>
        <cfvo type="percentile" val="50"/>
        <cfvo type="max"/>
        <color rgb="FFF8696B"/>
        <color rgb="FFFFEB84"/>
        <color rgb="FF63BE7B"/>
      </colorScale>
    </cfRule>
  </conditionalFormatting>
  <conditionalFormatting sqref="P49">
    <cfRule type="colorScale" priority="83">
      <colorScale>
        <cfvo type="min"/>
        <cfvo type="percentile" val="50"/>
        <cfvo type="max"/>
        <color rgb="FFF8696B"/>
        <color rgb="FFFFEB84"/>
        <color rgb="FF63BE7B"/>
      </colorScale>
    </cfRule>
  </conditionalFormatting>
  <conditionalFormatting sqref="P47">
    <cfRule type="colorScale" priority="80">
      <colorScale>
        <cfvo type="min"/>
        <cfvo type="percentile" val="50"/>
        <cfvo type="max"/>
        <color rgb="FFF8696B"/>
        <color rgb="FFFFEB84"/>
        <color rgb="FF63BE7B"/>
      </colorScale>
    </cfRule>
  </conditionalFormatting>
  <conditionalFormatting sqref="P48">
    <cfRule type="colorScale" priority="79">
      <colorScale>
        <cfvo type="min"/>
        <cfvo type="percentile" val="50"/>
        <cfvo type="max"/>
        <color rgb="FFF8696B"/>
        <color rgb="FFFFEB84"/>
        <color rgb="FF63BE7B"/>
      </colorScale>
    </cfRule>
  </conditionalFormatting>
  <conditionalFormatting sqref="P49">
    <cfRule type="colorScale" priority="77">
      <colorScale>
        <cfvo type="min"/>
        <cfvo type="percentile" val="50"/>
        <cfvo type="max"/>
        <color rgb="FFF8696B"/>
        <color rgb="FFFFEB84"/>
        <color rgb="FF63BE7B"/>
      </colorScale>
    </cfRule>
  </conditionalFormatting>
  <conditionalFormatting sqref="P49">
    <cfRule type="colorScale" priority="76">
      <colorScale>
        <cfvo type="min"/>
        <cfvo type="percentile" val="50"/>
        <cfvo type="max"/>
        <color rgb="FFF8696B"/>
        <color rgb="FFFFEB84"/>
        <color rgb="FF63BE7B"/>
      </colorScale>
    </cfRule>
  </conditionalFormatting>
  <conditionalFormatting sqref="P46">
    <cfRule type="colorScale" priority="75">
      <colorScale>
        <cfvo type="min"/>
        <cfvo type="percentile" val="50"/>
        <cfvo type="max"/>
        <color rgb="FFF8696B"/>
        <color rgb="FFFFEB84"/>
        <color rgb="FF63BE7B"/>
      </colorScale>
    </cfRule>
  </conditionalFormatting>
  <conditionalFormatting sqref="P46">
    <cfRule type="colorScale" priority="72">
      <colorScale>
        <cfvo type="min"/>
        <cfvo type="percentile" val="50"/>
        <cfvo type="max"/>
        <color rgb="FFF8696B"/>
        <color rgb="FFFFEB84"/>
        <color rgb="FF63BE7B"/>
      </colorScale>
    </cfRule>
  </conditionalFormatting>
  <conditionalFormatting sqref="P46">
    <cfRule type="colorScale" priority="71">
      <colorScale>
        <cfvo type="min"/>
        <cfvo type="percentile" val="50"/>
        <cfvo type="max"/>
        <color rgb="FFF8696B"/>
        <color rgb="FFFFEB84"/>
        <color rgb="FF63BE7B"/>
      </colorScale>
    </cfRule>
  </conditionalFormatting>
  <conditionalFormatting sqref="P46">
    <cfRule type="colorScale" priority="70">
      <colorScale>
        <cfvo type="min"/>
        <cfvo type="percentile" val="50"/>
        <cfvo type="max"/>
        <color rgb="FFF8696B"/>
        <color rgb="FFFFEB84"/>
        <color rgb="FF63BE7B"/>
      </colorScale>
    </cfRule>
  </conditionalFormatting>
  <conditionalFormatting sqref="P47">
    <cfRule type="colorScale" priority="69">
      <colorScale>
        <cfvo type="min"/>
        <cfvo type="percentile" val="50"/>
        <cfvo type="max"/>
        <color rgb="FFF8696B"/>
        <color rgb="FFFFEB84"/>
        <color rgb="FF63BE7B"/>
      </colorScale>
    </cfRule>
  </conditionalFormatting>
  <conditionalFormatting sqref="P48">
    <cfRule type="colorScale" priority="68">
      <colorScale>
        <cfvo type="min"/>
        <cfvo type="percentile" val="50"/>
        <cfvo type="max"/>
        <color rgb="FFF8696B"/>
        <color rgb="FFFFEB84"/>
        <color rgb="FF63BE7B"/>
      </colorScale>
    </cfRule>
  </conditionalFormatting>
  <conditionalFormatting sqref="P49">
    <cfRule type="colorScale" priority="64">
      <colorScale>
        <cfvo type="min"/>
        <cfvo type="percentile" val="50"/>
        <cfvo type="max"/>
        <color rgb="FFF8696B"/>
        <color rgb="FFFFEB84"/>
        <color rgb="FF63BE7B"/>
      </colorScale>
    </cfRule>
  </conditionalFormatting>
  <conditionalFormatting sqref="P46">
    <cfRule type="colorScale" priority="63">
      <colorScale>
        <cfvo type="min"/>
        <cfvo type="percentile" val="50"/>
        <cfvo type="max"/>
        <color rgb="FFF8696B"/>
        <color rgb="FFFFEB84"/>
        <color rgb="FF63BE7B"/>
      </colorScale>
    </cfRule>
  </conditionalFormatting>
  <conditionalFormatting sqref="P46">
    <cfRule type="colorScale" priority="62">
      <colorScale>
        <cfvo type="min"/>
        <cfvo type="percentile" val="50"/>
        <cfvo type="max"/>
        <color rgb="FFF8696B"/>
        <color rgb="FFFFEB84"/>
        <color rgb="FF63BE7B"/>
      </colorScale>
    </cfRule>
  </conditionalFormatting>
  <conditionalFormatting sqref="P46">
    <cfRule type="colorScale" priority="61">
      <colorScale>
        <cfvo type="min"/>
        <cfvo type="percentile" val="50"/>
        <cfvo type="max"/>
        <color rgb="FFF8696B"/>
        <color rgb="FFFFEB84"/>
        <color rgb="FF63BE7B"/>
      </colorScale>
    </cfRule>
  </conditionalFormatting>
  <conditionalFormatting sqref="P48">
    <cfRule type="colorScale" priority="60">
      <colorScale>
        <cfvo type="min"/>
        <cfvo type="percentile" val="50"/>
        <cfvo type="max"/>
        <color rgb="FFF8696B"/>
        <color rgb="FFFFEB84"/>
        <color rgb="FF63BE7B"/>
      </colorScale>
    </cfRule>
  </conditionalFormatting>
  <conditionalFormatting sqref="P47">
    <cfRule type="colorScale" priority="59">
      <colorScale>
        <cfvo type="min"/>
        <cfvo type="percentile" val="50"/>
        <cfvo type="max"/>
        <color rgb="FFF8696B"/>
        <color rgb="FFFFEB84"/>
        <color rgb="FF63BE7B"/>
      </colorScale>
    </cfRule>
  </conditionalFormatting>
  <conditionalFormatting sqref="P48">
    <cfRule type="colorScale" priority="58">
      <colorScale>
        <cfvo type="min"/>
        <cfvo type="percentile" val="50"/>
        <cfvo type="max"/>
        <color rgb="FFF8696B"/>
        <color rgb="FFFFEB84"/>
        <color rgb="FF63BE7B"/>
      </colorScale>
    </cfRule>
  </conditionalFormatting>
  <conditionalFormatting sqref="P48">
    <cfRule type="colorScale" priority="57">
      <colorScale>
        <cfvo type="min"/>
        <cfvo type="percentile" val="50"/>
        <cfvo type="max"/>
        <color rgb="FFF8696B"/>
        <color rgb="FFFFEB84"/>
        <color rgb="FF63BE7B"/>
      </colorScale>
    </cfRule>
  </conditionalFormatting>
  <conditionalFormatting sqref="P49">
    <cfRule type="colorScale" priority="55">
      <colorScale>
        <cfvo type="min"/>
        <cfvo type="percentile" val="50"/>
        <cfvo type="max"/>
        <color rgb="FFF8696B"/>
        <color rgb="FFFFEB84"/>
        <color rgb="FF63BE7B"/>
      </colorScale>
    </cfRule>
  </conditionalFormatting>
  <conditionalFormatting sqref="P47">
    <cfRule type="colorScale" priority="54">
      <colorScale>
        <cfvo type="min"/>
        <cfvo type="percentile" val="50"/>
        <cfvo type="max"/>
        <color rgb="FFF8696B"/>
        <color rgb="FFFFEB84"/>
        <color rgb="FF63BE7B"/>
      </colorScale>
    </cfRule>
  </conditionalFormatting>
  <conditionalFormatting sqref="P49">
    <cfRule type="colorScale" priority="53">
      <colorScale>
        <cfvo type="min"/>
        <cfvo type="percentile" val="50"/>
        <cfvo type="max"/>
        <color rgb="FFF8696B"/>
        <color rgb="FFFFEB84"/>
        <color rgb="FF63BE7B"/>
      </colorScale>
    </cfRule>
  </conditionalFormatting>
  <conditionalFormatting sqref="P48">
    <cfRule type="colorScale" priority="52">
      <colorScale>
        <cfvo type="min"/>
        <cfvo type="percentile" val="50"/>
        <cfvo type="max"/>
        <color rgb="FFF8696B"/>
        <color rgb="FFFFEB84"/>
        <color rgb="FF63BE7B"/>
      </colorScale>
    </cfRule>
  </conditionalFormatting>
  <conditionalFormatting sqref="P49">
    <cfRule type="colorScale" priority="50">
      <colorScale>
        <cfvo type="min"/>
        <cfvo type="percentile" val="50"/>
        <cfvo type="max"/>
        <color rgb="FFF8696B"/>
        <color rgb="FFFFEB84"/>
        <color rgb="FF63BE7B"/>
      </colorScale>
    </cfRule>
  </conditionalFormatting>
  <conditionalFormatting sqref="P48">
    <cfRule type="colorScale" priority="49">
      <colorScale>
        <cfvo type="min"/>
        <cfvo type="percentile" val="50"/>
        <cfvo type="max"/>
        <color rgb="FFF8696B"/>
        <color rgb="FFFFEB84"/>
        <color rgb="FF63BE7B"/>
      </colorScale>
    </cfRule>
  </conditionalFormatting>
  <conditionalFormatting sqref="P46">
    <cfRule type="colorScale" priority="48">
      <colorScale>
        <cfvo type="min"/>
        <cfvo type="percentile" val="50"/>
        <cfvo type="max"/>
        <color rgb="FFF8696B"/>
        <color rgb="FFFFEB84"/>
        <color rgb="FF63BE7B"/>
      </colorScale>
    </cfRule>
  </conditionalFormatting>
  <conditionalFormatting sqref="P47">
    <cfRule type="colorScale" priority="47">
      <colorScale>
        <cfvo type="min"/>
        <cfvo type="percentile" val="50"/>
        <cfvo type="max"/>
        <color rgb="FFF8696B"/>
        <color rgb="FFFFEB84"/>
        <color rgb="FF63BE7B"/>
      </colorScale>
    </cfRule>
  </conditionalFormatting>
  <conditionalFormatting sqref="P48">
    <cfRule type="colorScale" priority="46">
      <colorScale>
        <cfvo type="min"/>
        <cfvo type="percentile" val="50"/>
        <cfvo type="max"/>
        <color rgb="FFF8696B"/>
        <color rgb="FFFFEB84"/>
        <color rgb="FF63BE7B"/>
      </colorScale>
    </cfRule>
  </conditionalFormatting>
  <conditionalFormatting sqref="P48">
    <cfRule type="colorScale" priority="45">
      <colorScale>
        <cfvo type="min"/>
        <cfvo type="percentile" val="50"/>
        <cfvo type="max"/>
        <color rgb="FFF8696B"/>
        <color rgb="FFFFEB84"/>
        <color rgb="FF63BE7B"/>
      </colorScale>
    </cfRule>
  </conditionalFormatting>
  <conditionalFormatting sqref="P48">
    <cfRule type="colorScale" priority="44">
      <colorScale>
        <cfvo type="min"/>
        <cfvo type="percentile" val="50"/>
        <cfvo type="max"/>
        <color rgb="FFF8696B"/>
        <color rgb="FFFFEB84"/>
        <color rgb="FF63BE7B"/>
      </colorScale>
    </cfRule>
  </conditionalFormatting>
  <conditionalFormatting sqref="P49">
    <cfRule type="colorScale" priority="42">
      <colorScale>
        <cfvo type="min"/>
        <cfvo type="percentile" val="50"/>
        <cfvo type="max"/>
        <color rgb="FFF8696B"/>
        <color rgb="FFFFEB84"/>
        <color rgb="FF63BE7B"/>
      </colorScale>
    </cfRule>
  </conditionalFormatting>
  <conditionalFormatting sqref="P47">
    <cfRule type="colorScale" priority="41">
      <colorScale>
        <cfvo type="min"/>
        <cfvo type="percentile" val="50"/>
        <cfvo type="max"/>
        <color rgb="FFF8696B"/>
        <color rgb="FFFFEB84"/>
        <color rgb="FF63BE7B"/>
      </colorScale>
    </cfRule>
  </conditionalFormatting>
  <conditionalFormatting sqref="P46">
    <cfRule type="colorScale" priority="40">
      <colorScale>
        <cfvo type="min"/>
        <cfvo type="percentile" val="50"/>
        <cfvo type="max"/>
        <color rgb="FFF8696B"/>
        <color rgb="FFFFEB84"/>
        <color rgb="FF63BE7B"/>
      </colorScale>
    </cfRule>
  </conditionalFormatting>
  <conditionalFormatting sqref="P47">
    <cfRule type="colorScale" priority="39">
      <colorScale>
        <cfvo type="min"/>
        <cfvo type="percentile" val="50"/>
        <cfvo type="max"/>
        <color rgb="FFF8696B"/>
        <color rgb="FFFFEB84"/>
        <color rgb="FF63BE7B"/>
      </colorScale>
    </cfRule>
  </conditionalFormatting>
  <conditionalFormatting sqref="P48">
    <cfRule type="colorScale" priority="37">
      <colorScale>
        <cfvo type="min"/>
        <cfvo type="percentile" val="50"/>
        <cfvo type="max"/>
        <color rgb="FFF8696B"/>
        <color rgb="FFFFEB84"/>
        <color rgb="FF63BE7B"/>
      </colorScale>
    </cfRule>
  </conditionalFormatting>
  <conditionalFormatting sqref="P49">
    <cfRule type="colorScale" priority="34">
      <colorScale>
        <cfvo type="min"/>
        <cfvo type="percentile" val="50"/>
        <cfvo type="max"/>
        <color rgb="FFF8696B"/>
        <color rgb="FFFFEB84"/>
        <color rgb="FF63BE7B"/>
      </colorScale>
    </cfRule>
  </conditionalFormatting>
  <conditionalFormatting sqref="P48">
    <cfRule type="colorScale" priority="33">
      <colorScale>
        <cfvo type="min"/>
        <cfvo type="percentile" val="50"/>
        <cfvo type="max"/>
        <color rgb="FFF8696B"/>
        <color rgb="FFFFEB84"/>
        <color rgb="FF63BE7B"/>
      </colorScale>
    </cfRule>
  </conditionalFormatting>
  <conditionalFormatting sqref="P49">
    <cfRule type="colorScale" priority="31">
      <colorScale>
        <cfvo type="min"/>
        <cfvo type="percentile" val="50"/>
        <cfvo type="max"/>
        <color rgb="FFF8696B"/>
        <color rgb="FFFFEB84"/>
        <color rgb="FF63BE7B"/>
      </colorScale>
    </cfRule>
  </conditionalFormatting>
  <conditionalFormatting sqref="P46">
    <cfRule type="colorScale" priority="30">
      <colorScale>
        <cfvo type="min"/>
        <cfvo type="percentile" val="50"/>
        <cfvo type="max"/>
        <color rgb="FFF8696B"/>
        <color rgb="FFFFEB84"/>
        <color rgb="FF63BE7B"/>
      </colorScale>
    </cfRule>
  </conditionalFormatting>
  <conditionalFormatting sqref="P47">
    <cfRule type="colorScale" priority="28">
      <colorScale>
        <cfvo type="min"/>
        <cfvo type="percentile" val="50"/>
        <cfvo type="max"/>
        <color rgb="FFF8696B"/>
        <color rgb="FFFFEB84"/>
        <color rgb="FF63BE7B"/>
      </colorScale>
    </cfRule>
  </conditionalFormatting>
  <conditionalFormatting sqref="P48">
    <cfRule type="colorScale" priority="27">
      <colorScale>
        <cfvo type="min"/>
        <cfvo type="percentile" val="50"/>
        <cfvo type="max"/>
        <color rgb="FFF8696B"/>
        <color rgb="FFFFEB84"/>
        <color rgb="FF63BE7B"/>
      </colorScale>
    </cfRule>
  </conditionalFormatting>
  <conditionalFormatting sqref="P49">
    <cfRule type="colorScale" priority="25">
      <colorScale>
        <cfvo type="min"/>
        <cfvo type="percentile" val="50"/>
        <cfvo type="max"/>
        <color rgb="FFF8696B"/>
        <color rgb="FFFFEB84"/>
        <color rgb="FF63BE7B"/>
      </colorScale>
    </cfRule>
  </conditionalFormatting>
  <conditionalFormatting sqref="P49">
    <cfRule type="colorScale" priority="24">
      <colorScale>
        <cfvo type="min"/>
        <cfvo type="percentile" val="50"/>
        <cfvo type="max"/>
        <color rgb="FFF8696B"/>
        <color rgb="FFFFEB84"/>
        <color rgb="FF63BE7B"/>
      </colorScale>
    </cfRule>
  </conditionalFormatting>
  <conditionalFormatting sqref="P47">
    <cfRule type="colorScale" priority="23">
      <colorScale>
        <cfvo type="min"/>
        <cfvo type="percentile" val="50"/>
        <cfvo type="max"/>
        <color rgb="FFF8696B"/>
        <color rgb="FFFFEB84"/>
        <color rgb="FF63BE7B"/>
      </colorScale>
    </cfRule>
  </conditionalFormatting>
  <conditionalFormatting sqref="P49">
    <cfRule type="colorScale" priority="22">
      <colorScale>
        <cfvo type="min"/>
        <cfvo type="percentile" val="50"/>
        <cfvo type="max"/>
        <color rgb="FFF8696B"/>
        <color rgb="FFFFEB84"/>
        <color rgb="FF63BE7B"/>
      </colorScale>
    </cfRule>
  </conditionalFormatting>
  <conditionalFormatting sqref="P47">
    <cfRule type="colorScale" priority="20">
      <colorScale>
        <cfvo type="min"/>
        <cfvo type="percentile" val="50"/>
        <cfvo type="max"/>
        <color rgb="FFF8696B"/>
        <color rgb="FFFFEB84"/>
        <color rgb="FF63BE7B"/>
      </colorScale>
    </cfRule>
  </conditionalFormatting>
  <conditionalFormatting sqref="P47">
    <cfRule type="colorScale" priority="19">
      <colorScale>
        <cfvo type="min"/>
        <cfvo type="percentile" val="50"/>
        <cfvo type="max"/>
        <color rgb="FFF8696B"/>
        <color rgb="FFFFEB84"/>
        <color rgb="FF63BE7B"/>
      </colorScale>
    </cfRule>
  </conditionalFormatting>
  <conditionalFormatting sqref="P48">
    <cfRule type="colorScale" priority="18">
      <colorScale>
        <cfvo type="min"/>
        <cfvo type="percentile" val="50"/>
        <cfvo type="max"/>
        <color rgb="FFF8696B"/>
        <color rgb="FFFFEB84"/>
        <color rgb="FF63BE7B"/>
      </colorScale>
    </cfRule>
  </conditionalFormatting>
  <conditionalFormatting sqref="P49">
    <cfRule type="colorScale" priority="16">
      <colorScale>
        <cfvo type="min"/>
        <cfvo type="percentile" val="50"/>
        <cfvo type="max"/>
        <color rgb="FFF8696B"/>
        <color rgb="FFFFEB84"/>
        <color rgb="FF63BE7B"/>
      </colorScale>
    </cfRule>
  </conditionalFormatting>
  <conditionalFormatting sqref="P49">
    <cfRule type="colorScale" priority="15">
      <colorScale>
        <cfvo type="min"/>
        <cfvo type="percentile" val="50"/>
        <cfvo type="max"/>
        <color rgb="FFF8696B"/>
        <color rgb="FFFFEB84"/>
        <color rgb="FF63BE7B"/>
      </colorScale>
    </cfRule>
  </conditionalFormatting>
  <conditionalFormatting sqref="P48">
    <cfRule type="colorScale" priority="14">
      <colorScale>
        <cfvo type="min"/>
        <cfvo type="percentile" val="50"/>
        <cfvo type="max"/>
        <color rgb="FFF8696B"/>
        <color rgb="FFFFEB84"/>
        <color rgb="FF63BE7B"/>
      </colorScale>
    </cfRule>
  </conditionalFormatting>
  <conditionalFormatting sqref="P47">
    <cfRule type="colorScale" priority="12">
      <colorScale>
        <cfvo type="min"/>
        <cfvo type="percentile" val="50"/>
        <cfvo type="max"/>
        <color rgb="FFF8696B"/>
        <color rgb="FFFFEB84"/>
        <color rgb="FF63BE7B"/>
      </colorScale>
    </cfRule>
  </conditionalFormatting>
  <conditionalFormatting sqref="P48">
    <cfRule type="colorScale" priority="11">
      <colorScale>
        <cfvo type="min"/>
        <cfvo type="percentile" val="50"/>
        <cfvo type="max"/>
        <color rgb="FFF8696B"/>
        <color rgb="FFFFEB84"/>
        <color rgb="FF63BE7B"/>
      </colorScale>
    </cfRule>
  </conditionalFormatting>
  <conditionalFormatting sqref="P49">
    <cfRule type="colorScale" priority="9">
      <colorScale>
        <cfvo type="min"/>
        <cfvo type="percentile" val="50"/>
        <cfvo type="max"/>
        <color rgb="FFF8696B"/>
        <color rgb="FFFFEB84"/>
        <color rgb="FF63BE7B"/>
      </colorScale>
    </cfRule>
  </conditionalFormatting>
  <conditionalFormatting sqref="P47">
    <cfRule type="colorScale" priority="6">
      <colorScale>
        <cfvo type="min"/>
        <cfvo type="percentile" val="50"/>
        <cfvo type="max"/>
        <color rgb="FFF8696B"/>
        <color rgb="FFFFEB84"/>
        <color rgb="FF63BE7B"/>
      </colorScale>
    </cfRule>
  </conditionalFormatting>
  <conditionalFormatting sqref="P48">
    <cfRule type="colorScale" priority="5">
      <colorScale>
        <cfvo type="min"/>
        <cfvo type="percentile" val="50"/>
        <cfvo type="max"/>
        <color rgb="FFF8696B"/>
        <color rgb="FFFFEB84"/>
        <color rgb="FF63BE7B"/>
      </colorScale>
    </cfRule>
  </conditionalFormatting>
  <conditionalFormatting sqref="P49">
    <cfRule type="colorScale" priority="3">
      <colorScale>
        <cfvo type="min"/>
        <cfvo type="percentile" val="50"/>
        <cfvo type="max"/>
        <color rgb="FFF8696B"/>
        <color rgb="FFFFEB84"/>
        <color rgb="FF63BE7B"/>
      </colorScale>
    </cfRule>
  </conditionalFormatting>
  <conditionalFormatting sqref="P49">
    <cfRule type="colorScale" priority="2">
      <colorScale>
        <cfvo type="min"/>
        <cfvo type="percentile" val="50"/>
        <cfvo type="max"/>
        <color rgb="FFF8696B"/>
        <color rgb="FFFFEB84"/>
        <color rgb="FF63BE7B"/>
      </colorScale>
    </cfRule>
  </conditionalFormatting>
  <conditionalFormatting sqref="P6:P9">
    <cfRule type="colorScale" priority="6427">
      <colorScale>
        <cfvo type="min"/>
        <cfvo type="percentile" val="50"/>
        <cfvo type="max"/>
        <color rgb="FFF8696B"/>
        <color rgb="FFFFEB84"/>
        <color rgb="FF63BE7B"/>
      </colorScale>
    </cfRule>
  </conditionalFormatting>
  <conditionalFormatting sqref="P10:P13">
    <cfRule type="colorScale" priority="6434">
      <colorScale>
        <cfvo type="min"/>
        <cfvo type="percentile" val="50"/>
        <cfvo type="max"/>
        <color rgb="FFF8696B"/>
        <color rgb="FFFFEB84"/>
        <color rgb="FF63BE7B"/>
      </colorScale>
    </cfRule>
  </conditionalFormatting>
  <conditionalFormatting sqref="P14:P17">
    <cfRule type="colorScale" priority="6467">
      <colorScale>
        <cfvo type="min"/>
        <cfvo type="percentile" val="50"/>
        <cfvo type="max"/>
        <color rgb="FFF8696B"/>
        <color rgb="FFFFEB84"/>
        <color rgb="FF63BE7B"/>
      </colorScale>
    </cfRule>
  </conditionalFormatting>
  <conditionalFormatting sqref="P18:P21">
    <cfRule type="colorScale" priority="6500">
      <colorScale>
        <cfvo type="min"/>
        <cfvo type="percentile" val="50"/>
        <cfvo type="max"/>
        <color rgb="FFF8696B"/>
        <color rgb="FFFFEB84"/>
        <color rgb="FF63BE7B"/>
      </colorScale>
    </cfRule>
  </conditionalFormatting>
  <conditionalFormatting sqref="P6:P21">
    <cfRule type="colorScale" priority="6530">
      <colorScale>
        <cfvo type="min"/>
        <cfvo type="percentile" val="50"/>
        <cfvo type="max"/>
        <color rgb="FFF8696B"/>
        <color rgb="FFFFEB84"/>
        <color rgb="FF63BE7B"/>
      </colorScale>
    </cfRule>
  </conditionalFormatting>
  <conditionalFormatting sqref="P22:P25">
    <cfRule type="colorScale" priority="6535">
      <colorScale>
        <cfvo type="min"/>
        <cfvo type="percentile" val="50"/>
        <cfvo type="max"/>
        <color rgb="FFF8696B"/>
        <color rgb="FFFFEB84"/>
        <color rgb="FF63BE7B"/>
      </colorScale>
    </cfRule>
  </conditionalFormatting>
  <conditionalFormatting sqref="P26:P29">
    <cfRule type="colorScale" priority="6566">
      <colorScale>
        <cfvo type="min"/>
        <cfvo type="percentile" val="50"/>
        <cfvo type="max"/>
        <color rgb="FFF8696B"/>
        <color rgb="FFFFEB84"/>
        <color rgb="FF63BE7B"/>
      </colorScale>
    </cfRule>
  </conditionalFormatting>
  <conditionalFormatting sqref="P30:P33">
    <cfRule type="colorScale" priority="6599">
      <colorScale>
        <cfvo type="min"/>
        <cfvo type="percentile" val="50"/>
        <cfvo type="max"/>
        <color rgb="FFF8696B"/>
        <color rgb="FFFFEB84"/>
        <color rgb="FF63BE7B"/>
      </colorScale>
    </cfRule>
  </conditionalFormatting>
  <conditionalFormatting sqref="P34:P37">
    <cfRule type="colorScale" priority="6632">
      <colorScale>
        <cfvo type="min"/>
        <cfvo type="percentile" val="50"/>
        <cfvo type="max"/>
        <color rgb="FFF8696B"/>
        <color rgb="FFFFEB84"/>
        <color rgb="FF63BE7B"/>
      </colorScale>
    </cfRule>
  </conditionalFormatting>
  <conditionalFormatting sqref="P22:P37">
    <cfRule type="colorScale" priority="6654">
      <colorScale>
        <cfvo type="min"/>
        <cfvo type="percentile" val="50"/>
        <cfvo type="max"/>
        <color rgb="FFF8696B"/>
        <color rgb="FFFFEB84"/>
        <color rgb="FF63BE7B"/>
      </colorScale>
    </cfRule>
  </conditionalFormatting>
  <conditionalFormatting sqref="P38:P41">
    <cfRule type="colorScale" priority="6667">
      <colorScale>
        <cfvo type="min"/>
        <cfvo type="percentile" val="50"/>
        <cfvo type="max"/>
        <color rgb="FFF8696B"/>
        <color rgb="FFFFEB84"/>
        <color rgb="FF63BE7B"/>
      </colorScale>
    </cfRule>
  </conditionalFormatting>
  <conditionalFormatting sqref="P42:P45">
    <cfRule type="colorScale" priority="6698">
      <colorScale>
        <cfvo type="min"/>
        <cfvo type="percentile" val="50"/>
        <cfvo type="max"/>
        <color rgb="FFF8696B"/>
        <color rgb="FFFFEB84"/>
        <color rgb="FF63BE7B"/>
      </colorScale>
    </cfRule>
  </conditionalFormatting>
  <conditionalFormatting sqref="P46:P49">
    <cfRule type="colorScale" priority="6731">
      <colorScale>
        <cfvo type="min"/>
        <cfvo type="percentile" val="50"/>
        <cfvo type="max"/>
        <color rgb="FFF8696B"/>
        <color rgb="FFFFEB84"/>
        <color rgb="FF63BE7B"/>
      </colorScale>
    </cfRule>
  </conditionalFormatting>
  <conditionalFormatting sqref="P38:P49">
    <cfRule type="colorScale" priority="6753">
      <colorScale>
        <cfvo type="min"/>
        <cfvo type="percentile" val="50"/>
        <cfvo type="max"/>
        <color rgb="FFF8696B"/>
        <color rgb="FFFFEB84"/>
        <color rgb="FF63BE7B"/>
      </colorScale>
    </cfRule>
  </conditionalFormatting>
  <conditionalFormatting sqref="P50:P53">
    <cfRule type="colorScale" priority="6766">
      <colorScale>
        <cfvo type="min"/>
        <cfvo type="percentile" val="50"/>
        <cfvo type="max"/>
        <color rgb="FFF8696B"/>
        <color rgb="FFFFEB84"/>
        <color rgb="FF63BE7B"/>
      </colorScale>
    </cfRule>
  </conditionalFormatting>
  <conditionalFormatting sqref="P54:P57">
    <cfRule type="colorScale" priority="6789">
      <colorScale>
        <cfvo type="min"/>
        <cfvo type="percentile" val="50"/>
        <cfvo type="max"/>
        <color rgb="FFF8696B"/>
        <color rgb="FFFFEB84"/>
        <color rgb="FF63BE7B"/>
      </colorScale>
    </cfRule>
  </conditionalFormatting>
  <conditionalFormatting sqref="P58:P61">
    <cfRule type="colorScale" priority="6820">
      <colorScale>
        <cfvo type="min"/>
        <cfvo type="percentile" val="50"/>
        <cfvo type="max"/>
        <color rgb="FFF8696B"/>
        <color rgb="FFFFEB84"/>
        <color rgb="FF63BE7B"/>
      </colorScale>
    </cfRule>
  </conditionalFormatting>
  <conditionalFormatting sqref="P62:P65">
    <cfRule type="colorScale" priority="6851">
      <colorScale>
        <cfvo type="min"/>
        <cfvo type="percentile" val="50"/>
        <cfvo type="max"/>
        <color rgb="FFF8696B"/>
        <color rgb="FFFFEB84"/>
        <color rgb="FF63BE7B"/>
      </colorScale>
    </cfRule>
  </conditionalFormatting>
  <conditionalFormatting sqref="P50:P65">
    <cfRule type="colorScale" priority="6871">
      <colorScale>
        <cfvo type="min"/>
        <cfvo type="percentile" val="50"/>
        <cfvo type="max"/>
        <color rgb="FFF8696B"/>
        <color rgb="FFFFEB84"/>
        <color rgb="FF63BE7B"/>
      </colorScale>
    </cfRule>
  </conditionalFormatting>
  <conditionalFormatting sqref="P66:P69">
    <cfRule type="colorScale" priority="6882">
      <colorScale>
        <cfvo type="min"/>
        <cfvo type="percentile" val="50"/>
        <cfvo type="max"/>
        <color rgb="FFF8696B"/>
        <color rgb="FFFFEB84"/>
        <color rgb="FF63BE7B"/>
      </colorScale>
    </cfRule>
  </conditionalFormatting>
  <conditionalFormatting sqref="P70:P73">
    <cfRule type="colorScale" priority="6915">
      <colorScale>
        <cfvo type="min"/>
        <cfvo type="percentile" val="50"/>
        <cfvo type="max"/>
        <color rgb="FFF8696B"/>
        <color rgb="FFFFEB84"/>
        <color rgb="FF63BE7B"/>
      </colorScale>
    </cfRule>
  </conditionalFormatting>
  <conditionalFormatting sqref="P74:P77">
    <cfRule type="colorScale" priority="6950">
      <colorScale>
        <cfvo type="min"/>
        <cfvo type="percentile" val="50"/>
        <cfvo type="max"/>
        <color rgb="FFF8696B"/>
        <color rgb="FFFFEB84"/>
        <color rgb="FF63BE7B"/>
      </colorScale>
    </cfRule>
  </conditionalFormatting>
  <conditionalFormatting sqref="P78:P81">
    <cfRule type="colorScale" priority="6981">
      <colorScale>
        <cfvo type="min"/>
        <cfvo type="percentile" val="50"/>
        <cfvo type="max"/>
        <color rgb="FFF8696B"/>
        <color rgb="FFFFEB84"/>
        <color rgb="FF63BE7B"/>
      </colorScale>
    </cfRule>
  </conditionalFormatting>
  <conditionalFormatting sqref="P74:P81">
    <cfRule type="colorScale" priority="7003">
      <colorScale>
        <cfvo type="min"/>
        <cfvo type="percentile" val="50"/>
        <cfvo type="max"/>
        <color rgb="FFF8696B"/>
        <color rgb="FFFFEB84"/>
        <color rgb="FF63BE7B"/>
      </colorScale>
    </cfRule>
  </conditionalFormatting>
  <conditionalFormatting sqref="P82:P85">
    <cfRule type="colorScale" priority="7016">
      <colorScale>
        <cfvo type="min"/>
        <cfvo type="percentile" val="50"/>
        <cfvo type="max"/>
        <color rgb="FFF8696B"/>
        <color rgb="FFFFEB84"/>
        <color rgb="FF63BE7B"/>
      </colorScale>
    </cfRule>
  </conditionalFormatting>
  <conditionalFormatting sqref="P86:P89">
    <cfRule type="colorScale" priority="7047">
      <colorScale>
        <cfvo type="min"/>
        <cfvo type="percentile" val="50"/>
        <cfvo type="max"/>
        <color rgb="FFF8696B"/>
        <color rgb="FFFFEB84"/>
        <color rgb="FF63BE7B"/>
      </colorScale>
    </cfRule>
  </conditionalFormatting>
  <conditionalFormatting sqref="P90:P93">
    <cfRule type="colorScale" priority="7080">
      <colorScale>
        <cfvo type="min"/>
        <cfvo type="percentile" val="50"/>
        <cfvo type="max"/>
        <color rgb="FFF8696B"/>
        <color rgb="FFFFEB84"/>
        <color rgb="FF63BE7B"/>
      </colorScale>
    </cfRule>
  </conditionalFormatting>
  <conditionalFormatting sqref="P82:P93">
    <cfRule type="colorScale" priority="7102">
      <colorScale>
        <cfvo type="min"/>
        <cfvo type="percentile" val="50"/>
        <cfvo type="max"/>
        <color rgb="FFF8696B"/>
        <color rgb="FFFFEB84"/>
        <color rgb="FF63BE7B"/>
      </colorScale>
    </cfRule>
  </conditionalFormatting>
  <conditionalFormatting sqref="Q6:Q93">
    <cfRule type="colorScale" priority="7104">
      <colorScale>
        <cfvo type="min"/>
        <cfvo type="percentile" val="50"/>
        <cfvo type="max"/>
        <color rgb="FFF8696B"/>
        <color rgb="FFFFEB84"/>
        <color rgb="FF63BE7B"/>
      </colorScale>
    </cfRule>
  </conditionalFormatting>
  <conditionalFormatting sqref="O6:O93">
    <cfRule type="colorScale" priority="7106">
      <colorScale>
        <cfvo type="min"/>
        <cfvo type="percentile" val="50"/>
        <cfvo type="max"/>
        <color rgb="FFF8696B"/>
        <color rgb="FFFFEB84"/>
        <color rgb="FF63BE7B"/>
      </colorScale>
    </cfRule>
  </conditionalFormatting>
  <conditionalFormatting sqref="V6:V93">
    <cfRule type="colorScale" priority="7108">
      <colorScale>
        <cfvo type="min"/>
        <cfvo type="percentile" val="50"/>
        <cfvo type="max"/>
        <color rgb="FFF8696B"/>
        <color rgb="FFFFEB84"/>
        <color rgb="FF63BE7B"/>
      </colorScale>
    </cfRule>
  </conditionalFormatting>
  <conditionalFormatting sqref="X6:X93">
    <cfRule type="colorScale" priority="7110">
      <colorScale>
        <cfvo type="min"/>
        <cfvo type="percentile" val="50"/>
        <cfvo type="max"/>
        <color rgb="FFF8696B"/>
        <color rgb="FFFFEB84"/>
        <color rgb="FF63BE7B"/>
      </colorScale>
    </cfRule>
  </conditionalFormatting>
  <conditionalFormatting sqref="P6:P93">
    <cfRule type="colorScale" priority="71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DDDC-D902-4E73-BF7B-605EC3BAD98D}">
  <dimension ref="A1:AB93"/>
  <sheetViews>
    <sheetView workbookViewId="0">
      <pane ySplit="1" topLeftCell="A2" activePane="bottomLeft" state="frozen"/>
      <selection pane="bottomLeft" activeCell="N1" sqref="N1"/>
    </sheetView>
  </sheetViews>
  <sheetFormatPr defaultRowHeight="14.4" x14ac:dyDescent="0.3"/>
  <cols>
    <col min="3" max="3" width="12.6640625" customWidth="1"/>
    <col min="4" max="4" width="15.77734375" bestFit="1" customWidth="1"/>
    <col min="5" max="5" width="7.77734375" customWidth="1"/>
    <col min="6" max="6" width="15.6640625" customWidth="1"/>
    <col min="7" max="7" width="18.77734375" customWidth="1"/>
    <col min="8" max="10" width="21" customWidth="1"/>
    <col min="11" max="11" width="11.109375" customWidth="1"/>
    <col min="12" max="12" width="11.44140625" customWidth="1"/>
    <col min="13" max="13" width="20.6640625" customWidth="1"/>
    <col min="15" max="15" width="9" customWidth="1"/>
    <col min="16" max="16" width="10.44140625" customWidth="1"/>
    <col min="17" max="17" width="14.21875" customWidth="1"/>
    <col min="18" max="18" width="16.5546875" customWidth="1"/>
    <col min="19" max="19" width="10.6640625" customWidth="1"/>
    <col min="20" max="20" width="12.44140625" customWidth="1"/>
    <col min="21" max="21" width="9.5546875" customWidth="1"/>
    <col min="22" max="22" width="14.33203125" customWidth="1"/>
    <col min="23" max="23" width="10.77734375" customWidth="1"/>
    <col min="24" max="24" width="13.5546875" customWidth="1"/>
    <col min="25" max="25" width="10.44140625" customWidth="1"/>
    <col min="26" max="26" width="12.33203125" customWidth="1"/>
    <col min="27" max="27" width="12.5546875" customWidth="1"/>
    <col min="28" max="28" width="13.33203125" customWidth="1"/>
  </cols>
  <sheetData>
    <row r="1" spans="1:28" ht="43.2" x14ac:dyDescent="0.3">
      <c r="A1" s="190" t="s">
        <v>157</v>
      </c>
      <c r="B1" s="190" t="s">
        <v>9</v>
      </c>
      <c r="C1" s="191" t="s">
        <v>158</v>
      </c>
      <c r="D1" s="191" t="s">
        <v>53</v>
      </c>
      <c r="E1" s="193" t="s">
        <v>0</v>
      </c>
      <c r="F1" s="70" t="s">
        <v>169</v>
      </c>
      <c r="G1" s="182" t="s">
        <v>159</v>
      </c>
      <c r="H1" s="182" t="s">
        <v>160</v>
      </c>
      <c r="I1" s="182" t="s">
        <v>161</v>
      </c>
      <c r="J1" s="182" t="s">
        <v>162</v>
      </c>
      <c r="K1" s="325" t="s">
        <v>146</v>
      </c>
      <c r="L1" s="326"/>
      <c r="M1" s="182" t="s">
        <v>163</v>
      </c>
      <c r="O1" s="190" t="s">
        <v>157</v>
      </c>
      <c r="P1" s="190" t="s">
        <v>9</v>
      </c>
      <c r="Q1" s="191" t="s">
        <v>158</v>
      </c>
      <c r="R1" s="191" t="s">
        <v>53</v>
      </c>
      <c r="S1" s="327" t="s">
        <v>164</v>
      </c>
      <c r="T1" s="328"/>
      <c r="U1" s="327" t="s">
        <v>165</v>
      </c>
      <c r="V1" s="328"/>
      <c r="W1" s="327" t="s">
        <v>166</v>
      </c>
      <c r="X1" s="328"/>
      <c r="Y1" s="327" t="s">
        <v>167</v>
      </c>
      <c r="Z1" s="328"/>
      <c r="AA1" s="325" t="s">
        <v>168</v>
      </c>
      <c r="AB1" s="326"/>
    </row>
    <row r="2" spans="1:28" x14ac:dyDescent="0.3">
      <c r="A2" s="10" t="s">
        <v>170</v>
      </c>
      <c r="B2" s="10" t="s">
        <v>170</v>
      </c>
      <c r="C2" s="10" t="s">
        <v>171</v>
      </c>
      <c r="D2" s="10" t="s">
        <v>174</v>
      </c>
      <c r="E2" s="195">
        <v>11</v>
      </c>
      <c r="F2" s="194" t="s">
        <v>178</v>
      </c>
      <c r="G2" s="195">
        <v>146</v>
      </c>
      <c r="H2" s="195">
        <v>44</v>
      </c>
      <c r="I2" s="195">
        <v>102</v>
      </c>
      <c r="J2" s="195">
        <v>180</v>
      </c>
      <c r="K2" s="195">
        <v>-78</v>
      </c>
      <c r="L2" s="7">
        <v>-0.53424657534246578</v>
      </c>
      <c r="M2" s="6" t="s">
        <v>2</v>
      </c>
      <c r="O2" s="10" t="s">
        <v>170</v>
      </c>
      <c r="P2" s="10" t="s">
        <v>170</v>
      </c>
      <c r="Q2" s="10" t="s">
        <v>171</v>
      </c>
      <c r="R2" s="10" t="s">
        <v>174</v>
      </c>
      <c r="S2" s="195">
        <v>12</v>
      </c>
      <c r="T2" s="7">
        <v>8.9552238805970144E-2</v>
      </c>
      <c r="U2" s="195">
        <v>8</v>
      </c>
      <c r="V2" s="7">
        <v>5.9701492537313432E-2</v>
      </c>
      <c r="W2" s="195">
        <v>4</v>
      </c>
      <c r="X2" s="7">
        <v>2.9850746268656716E-2</v>
      </c>
      <c r="Y2" s="195">
        <v>11</v>
      </c>
      <c r="Z2" s="7">
        <v>8.2089552238805971E-2</v>
      </c>
      <c r="AA2" s="6">
        <v>-7</v>
      </c>
      <c r="AB2" s="7">
        <v>-5.2238805970149252E-2</v>
      </c>
    </row>
    <row r="3" spans="1:28" x14ac:dyDescent="0.3">
      <c r="A3" s="10" t="s">
        <v>170</v>
      </c>
      <c r="B3" s="10" t="s">
        <v>170</v>
      </c>
      <c r="C3" s="10" t="s">
        <v>171</v>
      </c>
      <c r="D3" s="10" t="s">
        <v>175</v>
      </c>
      <c r="E3" s="195">
        <v>14</v>
      </c>
      <c r="F3" s="194" t="s">
        <v>178</v>
      </c>
      <c r="G3" s="195">
        <v>152</v>
      </c>
      <c r="H3" s="195">
        <v>48</v>
      </c>
      <c r="I3" s="195">
        <v>104</v>
      </c>
      <c r="J3" s="195">
        <v>278</v>
      </c>
      <c r="K3" s="195">
        <v>-174</v>
      </c>
      <c r="L3" s="7">
        <v>-1.1447368421052631</v>
      </c>
      <c r="M3" s="6" t="s">
        <v>2</v>
      </c>
      <c r="O3" s="10" t="s">
        <v>170</v>
      </c>
      <c r="P3" s="10" t="s">
        <v>170</v>
      </c>
      <c r="Q3" s="10" t="s">
        <v>171</v>
      </c>
      <c r="R3" s="10" t="s">
        <v>175</v>
      </c>
      <c r="S3" s="195">
        <v>30</v>
      </c>
      <c r="T3" s="7">
        <v>0.24590163934426229</v>
      </c>
      <c r="U3" s="195">
        <v>2</v>
      </c>
      <c r="V3" s="7">
        <v>1.6393442622950821E-2</v>
      </c>
      <c r="W3" s="195">
        <v>28</v>
      </c>
      <c r="X3" s="7">
        <v>0.22950819672131148</v>
      </c>
      <c r="Y3" s="195">
        <v>25</v>
      </c>
      <c r="Z3" s="7">
        <v>0.20491803278688525</v>
      </c>
      <c r="AA3" s="6">
        <v>3</v>
      </c>
      <c r="AB3" s="7">
        <v>2.4590163934426229E-2</v>
      </c>
    </row>
    <row r="4" spans="1:28" x14ac:dyDescent="0.3">
      <c r="A4" s="10" t="s">
        <v>170</v>
      </c>
      <c r="B4" s="10" t="s">
        <v>170</v>
      </c>
      <c r="C4" s="10" t="s">
        <v>171</v>
      </c>
      <c r="D4" s="10" t="s">
        <v>176</v>
      </c>
      <c r="E4" s="195">
        <v>3</v>
      </c>
      <c r="F4" s="194" t="s">
        <v>178</v>
      </c>
      <c r="G4" s="195">
        <v>403</v>
      </c>
      <c r="H4" s="195">
        <v>189</v>
      </c>
      <c r="I4" s="195">
        <v>214</v>
      </c>
      <c r="J4" s="195">
        <v>392</v>
      </c>
      <c r="K4" s="195">
        <v>-178</v>
      </c>
      <c r="L4" s="7">
        <v>-0.44168734491315137</v>
      </c>
      <c r="M4" s="6" t="s">
        <v>2</v>
      </c>
      <c r="O4" s="10" t="s">
        <v>170</v>
      </c>
      <c r="P4" s="10" t="s">
        <v>170</v>
      </c>
      <c r="Q4" s="10" t="s">
        <v>171</v>
      </c>
      <c r="R4" s="10" t="s">
        <v>176</v>
      </c>
      <c r="S4" s="195">
        <v>25</v>
      </c>
      <c r="T4" s="7">
        <v>6.6137566137566134E-2</v>
      </c>
      <c r="U4" s="195">
        <v>15</v>
      </c>
      <c r="V4" s="7">
        <v>3.968253968253968E-2</v>
      </c>
      <c r="W4" s="195">
        <v>10</v>
      </c>
      <c r="X4" s="7">
        <v>2.6455026455026454E-2</v>
      </c>
      <c r="Y4" s="195">
        <v>76</v>
      </c>
      <c r="Z4" s="7">
        <v>0.20105820105820105</v>
      </c>
      <c r="AA4" s="6">
        <v>-66</v>
      </c>
      <c r="AB4" s="7">
        <v>-0.17460317460317459</v>
      </c>
    </row>
    <row r="5" spans="1:28" x14ac:dyDescent="0.3">
      <c r="A5" s="10" t="s">
        <v>170</v>
      </c>
      <c r="B5" s="10" t="s">
        <v>170</v>
      </c>
      <c r="C5" s="10" t="s">
        <v>171</v>
      </c>
      <c r="D5" s="10" t="s">
        <v>177</v>
      </c>
      <c r="E5" s="195">
        <v>5</v>
      </c>
      <c r="F5" s="194" t="s">
        <v>178</v>
      </c>
      <c r="G5" s="195">
        <v>422</v>
      </c>
      <c r="H5" s="195">
        <v>195</v>
      </c>
      <c r="I5" s="195">
        <v>227</v>
      </c>
      <c r="J5" s="195">
        <v>242</v>
      </c>
      <c r="K5" s="195">
        <v>-15</v>
      </c>
      <c r="L5" s="7">
        <v>-3.5545023696682464E-2</v>
      </c>
      <c r="M5" s="6" t="s">
        <v>3</v>
      </c>
      <c r="O5" s="10" t="s">
        <v>170</v>
      </c>
      <c r="P5" s="10" t="s">
        <v>170</v>
      </c>
      <c r="Q5" s="10" t="s">
        <v>171</v>
      </c>
      <c r="R5" s="10" t="s">
        <v>177</v>
      </c>
      <c r="S5" s="195">
        <v>21</v>
      </c>
      <c r="T5" s="7">
        <v>5.2369077306733167E-2</v>
      </c>
      <c r="U5" s="195">
        <v>13</v>
      </c>
      <c r="V5" s="7">
        <v>3.2418952618453865E-2</v>
      </c>
      <c r="W5" s="195">
        <v>8</v>
      </c>
      <c r="X5" s="7">
        <v>1.9950124688279301E-2</v>
      </c>
      <c r="Y5" s="195">
        <v>37</v>
      </c>
      <c r="Z5" s="7">
        <v>9.2269326683291769E-2</v>
      </c>
      <c r="AA5" s="6">
        <v>-29</v>
      </c>
      <c r="AB5" s="7">
        <v>-7.2319201995012475E-2</v>
      </c>
    </row>
    <row r="6" spans="1:28" x14ac:dyDescent="0.3">
      <c r="A6" s="57" t="s">
        <v>10</v>
      </c>
      <c r="B6" s="57" t="s">
        <v>11</v>
      </c>
      <c r="C6" s="57" t="s">
        <v>21</v>
      </c>
      <c r="D6" s="10" t="s">
        <v>174</v>
      </c>
      <c r="E6" s="195">
        <v>11</v>
      </c>
      <c r="F6" s="194" t="s">
        <v>178</v>
      </c>
      <c r="G6" s="195"/>
      <c r="H6" s="195"/>
      <c r="I6" s="195"/>
      <c r="J6" s="195">
        <v>37</v>
      </c>
      <c r="K6" s="195">
        <v>-37</v>
      </c>
      <c r="L6" s="7">
        <v>-1</v>
      </c>
      <c r="M6" s="6" t="s">
        <v>46</v>
      </c>
      <c r="O6" s="57" t="s">
        <v>10</v>
      </c>
      <c r="P6" s="57" t="s">
        <v>11</v>
      </c>
      <c r="Q6" s="57" t="s">
        <v>21</v>
      </c>
      <c r="R6" s="10" t="s">
        <v>174</v>
      </c>
      <c r="S6" s="195">
        <v>0</v>
      </c>
      <c r="T6" s="7" t="s">
        <v>46</v>
      </c>
      <c r="U6" s="195">
        <v>0</v>
      </c>
      <c r="V6" s="7" t="s">
        <v>46</v>
      </c>
      <c r="W6" s="195">
        <v>0</v>
      </c>
      <c r="X6" s="7" t="s">
        <v>46</v>
      </c>
      <c r="Y6" s="195">
        <v>3</v>
      </c>
      <c r="Z6" s="7" t="s">
        <v>46</v>
      </c>
      <c r="AA6" s="6">
        <v>-3</v>
      </c>
      <c r="AB6" s="7" t="s">
        <v>46</v>
      </c>
    </row>
    <row r="7" spans="1:28" x14ac:dyDescent="0.3">
      <c r="A7" s="57" t="s">
        <v>10</v>
      </c>
      <c r="B7" s="57" t="s">
        <v>11</v>
      </c>
      <c r="C7" s="57" t="s">
        <v>21</v>
      </c>
      <c r="D7" s="10" t="s">
        <v>175</v>
      </c>
      <c r="E7" s="195">
        <v>14</v>
      </c>
      <c r="F7" s="194" t="s">
        <v>178</v>
      </c>
      <c r="G7" s="195">
        <v>92</v>
      </c>
      <c r="H7" s="195">
        <v>37</v>
      </c>
      <c r="I7" s="195">
        <v>55</v>
      </c>
      <c r="J7" s="195">
        <v>23</v>
      </c>
      <c r="K7" s="195">
        <v>32</v>
      </c>
      <c r="L7" s="7">
        <v>0.34782608695652173</v>
      </c>
      <c r="M7" s="6" t="s">
        <v>4</v>
      </c>
      <c r="O7" s="57" t="s">
        <v>10</v>
      </c>
      <c r="P7" s="57" t="s">
        <v>11</v>
      </c>
      <c r="Q7" s="57" t="s">
        <v>21</v>
      </c>
      <c r="R7" s="10" t="s">
        <v>175</v>
      </c>
      <c r="S7" s="195">
        <v>9</v>
      </c>
      <c r="T7" s="7">
        <v>0.10843373493975904</v>
      </c>
      <c r="U7" s="195">
        <v>0</v>
      </c>
      <c r="V7" s="7">
        <v>0</v>
      </c>
      <c r="W7" s="195">
        <v>9</v>
      </c>
      <c r="X7" s="7">
        <v>0.10843373493975904</v>
      </c>
      <c r="Y7" s="195">
        <v>8</v>
      </c>
      <c r="Z7" s="7">
        <v>9.6385542168674704E-2</v>
      </c>
      <c r="AA7" s="6">
        <v>1</v>
      </c>
      <c r="AB7" s="7">
        <v>1.2048192771084338E-2</v>
      </c>
    </row>
    <row r="8" spans="1:28" x14ac:dyDescent="0.3">
      <c r="A8" s="57" t="s">
        <v>10</v>
      </c>
      <c r="B8" s="57" t="s">
        <v>11</v>
      </c>
      <c r="C8" s="57" t="s">
        <v>21</v>
      </c>
      <c r="D8" s="10" t="s">
        <v>176</v>
      </c>
      <c r="E8" s="195">
        <v>3</v>
      </c>
      <c r="F8" s="194" t="s">
        <v>178</v>
      </c>
      <c r="G8" s="195">
        <v>107</v>
      </c>
      <c r="H8" s="195">
        <v>47</v>
      </c>
      <c r="I8" s="195">
        <v>60</v>
      </c>
      <c r="J8" s="195">
        <v>59</v>
      </c>
      <c r="K8" s="195">
        <v>1</v>
      </c>
      <c r="L8" s="7">
        <v>9.3457943925233638E-3</v>
      </c>
      <c r="M8" s="6" t="s">
        <v>3</v>
      </c>
      <c r="O8" s="57" t="s">
        <v>10</v>
      </c>
      <c r="P8" s="57" t="s">
        <v>11</v>
      </c>
      <c r="Q8" s="57" t="s">
        <v>21</v>
      </c>
      <c r="R8" s="10" t="s">
        <v>176</v>
      </c>
      <c r="S8" s="195">
        <v>-1</v>
      </c>
      <c r="T8" s="7">
        <v>-9.2592592592592587E-3</v>
      </c>
      <c r="U8" s="195">
        <v>1</v>
      </c>
      <c r="V8" s="7">
        <v>9.2592592592592587E-3</v>
      </c>
      <c r="W8" s="195">
        <v>-2</v>
      </c>
      <c r="X8" s="7">
        <v>-1.8518518518518517E-2</v>
      </c>
      <c r="Y8" s="195">
        <v>8</v>
      </c>
      <c r="Z8" s="7">
        <v>7.407407407407407E-2</v>
      </c>
      <c r="AA8" s="6">
        <v>-10</v>
      </c>
      <c r="AB8" s="7">
        <v>-9.2592592592592587E-2</v>
      </c>
    </row>
    <row r="9" spans="1:28" x14ac:dyDescent="0.3">
      <c r="A9" s="57" t="s">
        <v>10</v>
      </c>
      <c r="B9" s="57" t="s">
        <v>11</v>
      </c>
      <c r="C9" s="57" t="s">
        <v>21</v>
      </c>
      <c r="D9" s="10" t="s">
        <v>177</v>
      </c>
      <c r="E9" s="195">
        <v>5</v>
      </c>
      <c r="F9" s="194" t="s">
        <v>178</v>
      </c>
      <c r="G9" s="195">
        <v>93</v>
      </c>
      <c r="H9" s="195">
        <v>45</v>
      </c>
      <c r="I9" s="195">
        <v>48</v>
      </c>
      <c r="J9" s="195">
        <v>27</v>
      </c>
      <c r="K9" s="195">
        <v>21</v>
      </c>
      <c r="L9" s="7">
        <v>0.22580645161290322</v>
      </c>
      <c r="M9" s="6" t="s">
        <v>4</v>
      </c>
      <c r="O9" s="57" t="s">
        <v>10</v>
      </c>
      <c r="P9" s="57" t="s">
        <v>11</v>
      </c>
      <c r="Q9" s="57" t="s">
        <v>21</v>
      </c>
      <c r="R9" s="10" t="s">
        <v>177</v>
      </c>
      <c r="S9" s="195">
        <v>5</v>
      </c>
      <c r="T9" s="7">
        <v>5.6818181818181816E-2</v>
      </c>
      <c r="U9" s="195">
        <v>1</v>
      </c>
      <c r="V9" s="7">
        <v>1.1363636363636364E-2</v>
      </c>
      <c r="W9" s="195">
        <v>4</v>
      </c>
      <c r="X9" s="7">
        <v>4.5454545454545456E-2</v>
      </c>
      <c r="Y9" s="195">
        <v>-1</v>
      </c>
      <c r="Z9" s="7">
        <v>-1.1363636363636364E-2</v>
      </c>
      <c r="AA9" s="6">
        <v>5</v>
      </c>
      <c r="AB9" s="7">
        <v>5.6818181818181816E-2</v>
      </c>
    </row>
    <row r="10" spans="1:28" x14ac:dyDescent="0.3">
      <c r="A10" s="11" t="s">
        <v>10</v>
      </c>
      <c r="B10" s="11" t="s">
        <v>12</v>
      </c>
      <c r="C10" s="11" t="s">
        <v>22</v>
      </c>
      <c r="D10" s="10" t="s">
        <v>174</v>
      </c>
      <c r="E10" s="195">
        <v>11</v>
      </c>
      <c r="F10" s="194" t="s">
        <v>178</v>
      </c>
      <c r="G10" s="195"/>
      <c r="H10" s="195"/>
      <c r="I10" s="195"/>
      <c r="J10" s="195">
        <v>3</v>
      </c>
      <c r="K10" s="195">
        <v>-3</v>
      </c>
      <c r="L10" s="7">
        <v>-1</v>
      </c>
      <c r="M10" s="6" t="s">
        <v>46</v>
      </c>
      <c r="O10" s="11" t="s">
        <v>10</v>
      </c>
      <c r="P10" s="11" t="s">
        <v>12</v>
      </c>
      <c r="Q10" s="11" t="s">
        <v>22</v>
      </c>
      <c r="R10" s="10" t="s">
        <v>174</v>
      </c>
      <c r="S10" s="195">
        <v>0</v>
      </c>
      <c r="T10" s="7" t="s">
        <v>46</v>
      </c>
      <c r="U10" s="195">
        <v>0</v>
      </c>
      <c r="V10" s="7" t="s">
        <v>46</v>
      </c>
      <c r="W10" s="195">
        <v>0</v>
      </c>
      <c r="X10" s="7" t="s">
        <v>46</v>
      </c>
      <c r="Y10" s="195">
        <v>-2</v>
      </c>
      <c r="Z10" s="7" t="s">
        <v>46</v>
      </c>
      <c r="AA10" s="6">
        <v>2</v>
      </c>
      <c r="AB10" s="7" t="s">
        <v>46</v>
      </c>
    </row>
    <row r="11" spans="1:28" x14ac:dyDescent="0.3">
      <c r="A11" s="11" t="s">
        <v>10</v>
      </c>
      <c r="B11" s="11" t="s">
        <v>12</v>
      </c>
      <c r="C11" s="11" t="s">
        <v>22</v>
      </c>
      <c r="D11" s="10" t="s">
        <v>175</v>
      </c>
      <c r="E11" s="195">
        <v>14</v>
      </c>
      <c r="F11" s="194" t="s">
        <v>178</v>
      </c>
      <c r="G11" s="195"/>
      <c r="H11" s="195"/>
      <c r="I11" s="195"/>
      <c r="J11" s="195">
        <v>4</v>
      </c>
      <c r="K11" s="195">
        <v>-4</v>
      </c>
      <c r="L11" s="7">
        <v>-1</v>
      </c>
      <c r="M11" s="6" t="s">
        <v>46</v>
      </c>
      <c r="O11" s="11" t="s">
        <v>10</v>
      </c>
      <c r="P11" s="11" t="s">
        <v>12</v>
      </c>
      <c r="Q11" s="11" t="s">
        <v>22</v>
      </c>
      <c r="R11" s="10" t="s">
        <v>175</v>
      </c>
      <c r="S11" s="195">
        <v>0</v>
      </c>
      <c r="T11" s="7" t="s">
        <v>46</v>
      </c>
      <c r="U11" s="195">
        <v>0</v>
      </c>
      <c r="V11" s="7" t="s">
        <v>46</v>
      </c>
      <c r="W11" s="195">
        <v>0</v>
      </c>
      <c r="X11" s="7" t="s">
        <v>46</v>
      </c>
      <c r="Y11" s="195">
        <v>-1</v>
      </c>
      <c r="Z11" s="7" t="s">
        <v>46</v>
      </c>
      <c r="AA11" s="6">
        <v>1</v>
      </c>
      <c r="AB11" s="7" t="s">
        <v>46</v>
      </c>
    </row>
    <row r="12" spans="1:28" x14ac:dyDescent="0.3">
      <c r="A12" s="11" t="s">
        <v>10</v>
      </c>
      <c r="B12" s="11" t="s">
        <v>12</v>
      </c>
      <c r="C12" s="11" t="s">
        <v>22</v>
      </c>
      <c r="D12" s="10" t="s">
        <v>176</v>
      </c>
      <c r="E12" s="195">
        <v>3</v>
      </c>
      <c r="F12" s="194" t="s">
        <v>178</v>
      </c>
      <c r="G12" s="195">
        <v>7</v>
      </c>
      <c r="H12" s="195">
        <v>2</v>
      </c>
      <c r="I12" s="195">
        <v>5</v>
      </c>
      <c r="J12" s="195">
        <v>3</v>
      </c>
      <c r="K12" s="195">
        <v>2</v>
      </c>
      <c r="L12" s="7">
        <v>0.2857142857142857</v>
      </c>
      <c r="M12" s="6" t="s">
        <v>4</v>
      </c>
      <c r="O12" s="11" t="s">
        <v>10</v>
      </c>
      <c r="P12" s="11" t="s">
        <v>12</v>
      </c>
      <c r="Q12" s="11" t="s">
        <v>22</v>
      </c>
      <c r="R12" s="10" t="s">
        <v>176</v>
      </c>
      <c r="S12" s="195">
        <v>2</v>
      </c>
      <c r="T12" s="7">
        <v>0.4</v>
      </c>
      <c r="U12" s="195">
        <v>1</v>
      </c>
      <c r="V12" s="7">
        <v>0.2</v>
      </c>
      <c r="W12" s="195">
        <v>1</v>
      </c>
      <c r="X12" s="7">
        <v>0.2</v>
      </c>
      <c r="Y12" s="195">
        <v>1</v>
      </c>
      <c r="Z12" s="7">
        <v>0.2</v>
      </c>
      <c r="AA12" s="6">
        <v>0</v>
      </c>
      <c r="AB12" s="7">
        <v>0</v>
      </c>
    </row>
    <row r="13" spans="1:28" x14ac:dyDescent="0.3">
      <c r="A13" s="11" t="s">
        <v>10</v>
      </c>
      <c r="B13" s="11" t="s">
        <v>12</v>
      </c>
      <c r="C13" s="11" t="s">
        <v>22</v>
      </c>
      <c r="D13" s="10" t="s">
        <v>177</v>
      </c>
      <c r="E13" s="195">
        <v>5</v>
      </c>
      <c r="F13" s="194" t="s">
        <v>178</v>
      </c>
      <c r="G13" s="195"/>
      <c r="H13" s="195"/>
      <c r="I13" s="195"/>
      <c r="J13" s="195">
        <v>3</v>
      </c>
      <c r="K13" s="195">
        <v>-3</v>
      </c>
      <c r="L13" s="7">
        <v>-1</v>
      </c>
      <c r="M13" s="6" t="s">
        <v>46</v>
      </c>
      <c r="O13" s="11" t="s">
        <v>10</v>
      </c>
      <c r="P13" s="11" t="s">
        <v>12</v>
      </c>
      <c r="Q13" s="11" t="s">
        <v>22</v>
      </c>
      <c r="R13" s="10" t="s">
        <v>177</v>
      </c>
      <c r="S13" s="195">
        <v>0</v>
      </c>
      <c r="T13" s="7" t="s">
        <v>46</v>
      </c>
      <c r="U13" s="195">
        <v>0</v>
      </c>
      <c r="V13" s="7" t="s">
        <v>46</v>
      </c>
      <c r="W13" s="195">
        <v>0</v>
      </c>
      <c r="X13" s="7" t="s">
        <v>46</v>
      </c>
      <c r="Y13" s="195">
        <v>2</v>
      </c>
      <c r="Z13" s="7" t="s">
        <v>46</v>
      </c>
      <c r="AA13" s="6">
        <v>-2</v>
      </c>
      <c r="AB13" s="7" t="s">
        <v>46</v>
      </c>
    </row>
    <row r="14" spans="1:28" x14ac:dyDescent="0.3">
      <c r="A14" s="57" t="s">
        <v>10</v>
      </c>
      <c r="B14" s="57" t="s">
        <v>13</v>
      </c>
      <c r="C14" s="57" t="s">
        <v>23</v>
      </c>
      <c r="D14" s="10" t="s">
        <v>174</v>
      </c>
      <c r="E14" s="195">
        <v>11</v>
      </c>
      <c r="F14" s="194" t="s">
        <v>178</v>
      </c>
      <c r="G14" s="195"/>
      <c r="H14" s="195"/>
      <c r="I14" s="195"/>
      <c r="J14" s="195">
        <v>5</v>
      </c>
      <c r="K14" s="195">
        <v>-5</v>
      </c>
      <c r="L14" s="7">
        <v>-1</v>
      </c>
      <c r="M14" s="6" t="s">
        <v>46</v>
      </c>
      <c r="O14" s="57" t="s">
        <v>10</v>
      </c>
      <c r="P14" s="57" t="s">
        <v>13</v>
      </c>
      <c r="Q14" s="57" t="s">
        <v>23</v>
      </c>
      <c r="R14" s="10" t="s">
        <v>174</v>
      </c>
      <c r="S14" s="195">
        <v>0</v>
      </c>
      <c r="T14" s="7" t="s">
        <v>46</v>
      </c>
      <c r="U14" s="195">
        <v>0</v>
      </c>
      <c r="V14" s="7" t="s">
        <v>46</v>
      </c>
      <c r="W14" s="195">
        <v>0</v>
      </c>
      <c r="X14" s="7" t="s">
        <v>46</v>
      </c>
      <c r="Y14" s="195">
        <v>-3</v>
      </c>
      <c r="Z14" s="7" t="s">
        <v>46</v>
      </c>
      <c r="AA14" s="6">
        <v>3</v>
      </c>
      <c r="AB14" s="7" t="s">
        <v>46</v>
      </c>
    </row>
    <row r="15" spans="1:28" x14ac:dyDescent="0.3">
      <c r="A15" s="57" t="s">
        <v>10</v>
      </c>
      <c r="B15" s="57" t="s">
        <v>13</v>
      </c>
      <c r="C15" s="57" t="s">
        <v>23</v>
      </c>
      <c r="D15" s="10" t="s">
        <v>175</v>
      </c>
      <c r="E15" s="195">
        <v>14</v>
      </c>
      <c r="F15" s="194" t="s">
        <v>178</v>
      </c>
      <c r="G15" s="195"/>
      <c r="H15" s="195"/>
      <c r="I15" s="195"/>
      <c r="J15" s="195">
        <v>4</v>
      </c>
      <c r="K15" s="195">
        <v>-4</v>
      </c>
      <c r="L15" s="7">
        <v>-1</v>
      </c>
      <c r="M15" s="6" t="s">
        <v>46</v>
      </c>
      <c r="O15" s="57" t="s">
        <v>10</v>
      </c>
      <c r="P15" s="57" t="s">
        <v>13</v>
      </c>
      <c r="Q15" s="57" t="s">
        <v>23</v>
      </c>
      <c r="R15" s="10" t="s">
        <v>175</v>
      </c>
      <c r="S15" s="195">
        <v>0</v>
      </c>
      <c r="T15" s="7" t="s">
        <v>46</v>
      </c>
      <c r="U15" s="195">
        <v>0</v>
      </c>
      <c r="V15" s="7" t="s">
        <v>46</v>
      </c>
      <c r="W15" s="195">
        <v>0</v>
      </c>
      <c r="X15" s="7" t="s">
        <v>46</v>
      </c>
      <c r="Y15" s="195">
        <v>-2</v>
      </c>
      <c r="Z15" s="7" t="s">
        <v>46</v>
      </c>
      <c r="AA15" s="6">
        <v>2</v>
      </c>
      <c r="AB15" s="7" t="s">
        <v>46</v>
      </c>
    </row>
    <row r="16" spans="1:28" x14ac:dyDescent="0.3">
      <c r="A16" s="57" t="s">
        <v>10</v>
      </c>
      <c r="B16" s="57" t="s">
        <v>13</v>
      </c>
      <c r="C16" s="57" t="s">
        <v>23</v>
      </c>
      <c r="D16" s="10" t="s">
        <v>176</v>
      </c>
      <c r="E16" s="195">
        <v>3</v>
      </c>
      <c r="F16" s="194" t="s">
        <v>178</v>
      </c>
      <c r="G16" s="195"/>
      <c r="H16" s="195"/>
      <c r="I16" s="195"/>
      <c r="J16" s="195">
        <v>26</v>
      </c>
      <c r="K16" s="195">
        <v>-26</v>
      </c>
      <c r="L16" s="7">
        <v>-1</v>
      </c>
      <c r="M16" s="6" t="s">
        <v>46</v>
      </c>
      <c r="O16" s="57" t="s">
        <v>10</v>
      </c>
      <c r="P16" s="57" t="s">
        <v>13</v>
      </c>
      <c r="Q16" s="57" t="s">
        <v>23</v>
      </c>
      <c r="R16" s="10" t="s">
        <v>176</v>
      </c>
      <c r="S16" s="195">
        <v>0</v>
      </c>
      <c r="T16" s="7" t="s">
        <v>46</v>
      </c>
      <c r="U16" s="195">
        <v>0</v>
      </c>
      <c r="V16" s="7" t="s">
        <v>46</v>
      </c>
      <c r="W16" s="195">
        <v>0</v>
      </c>
      <c r="X16" s="7" t="s">
        <v>46</v>
      </c>
      <c r="Y16" s="195">
        <v>-13</v>
      </c>
      <c r="Z16" s="7" t="s">
        <v>46</v>
      </c>
      <c r="AA16" s="6">
        <v>13</v>
      </c>
      <c r="AB16" s="7" t="s">
        <v>46</v>
      </c>
    </row>
    <row r="17" spans="1:28" x14ac:dyDescent="0.3">
      <c r="A17" s="57" t="s">
        <v>10</v>
      </c>
      <c r="B17" s="57" t="s">
        <v>13</v>
      </c>
      <c r="C17" s="57" t="s">
        <v>23</v>
      </c>
      <c r="D17" s="10" t="s">
        <v>177</v>
      </c>
      <c r="E17" s="195">
        <v>5</v>
      </c>
      <c r="F17" s="194" t="s">
        <v>178</v>
      </c>
      <c r="G17" s="195">
        <v>1</v>
      </c>
      <c r="H17" s="195">
        <v>1</v>
      </c>
      <c r="I17" s="195">
        <v>0</v>
      </c>
      <c r="J17" s="195">
        <v>15</v>
      </c>
      <c r="K17" s="195">
        <v>-15</v>
      </c>
      <c r="L17" s="7">
        <v>-15</v>
      </c>
      <c r="M17" s="6" t="s">
        <v>2</v>
      </c>
      <c r="O17" s="57" t="s">
        <v>10</v>
      </c>
      <c r="P17" s="57" t="s">
        <v>13</v>
      </c>
      <c r="Q17" s="57" t="s">
        <v>23</v>
      </c>
      <c r="R17" s="10" t="s">
        <v>177</v>
      </c>
      <c r="S17" s="195">
        <v>1</v>
      </c>
      <c r="T17" s="7" t="s">
        <v>46</v>
      </c>
      <c r="U17" s="195">
        <v>1</v>
      </c>
      <c r="V17" s="7" t="s">
        <v>46</v>
      </c>
      <c r="W17" s="195">
        <v>0</v>
      </c>
      <c r="X17" s="7" t="s">
        <v>46</v>
      </c>
      <c r="Y17" s="195">
        <v>2</v>
      </c>
      <c r="Z17" s="7" t="s">
        <v>46</v>
      </c>
      <c r="AA17" s="6">
        <v>-2</v>
      </c>
      <c r="AB17" s="7" t="s">
        <v>46</v>
      </c>
    </row>
    <row r="18" spans="1:28" x14ac:dyDescent="0.3">
      <c r="A18" s="58" t="s">
        <v>10</v>
      </c>
      <c r="B18" s="58" t="s">
        <v>14</v>
      </c>
      <c r="C18" s="58" t="s">
        <v>24</v>
      </c>
      <c r="D18" s="10" t="s">
        <v>174</v>
      </c>
      <c r="E18" s="195">
        <v>11</v>
      </c>
      <c r="F18" s="194" t="s">
        <v>178</v>
      </c>
      <c r="G18" s="195"/>
      <c r="H18" s="195"/>
      <c r="I18" s="195"/>
      <c r="J18" s="195">
        <v>3</v>
      </c>
      <c r="K18" s="195">
        <v>-3</v>
      </c>
      <c r="L18" s="7">
        <v>-1</v>
      </c>
      <c r="M18" s="6" t="s">
        <v>46</v>
      </c>
      <c r="O18" s="58" t="s">
        <v>10</v>
      </c>
      <c r="P18" s="58" t="s">
        <v>14</v>
      </c>
      <c r="Q18" s="58" t="s">
        <v>24</v>
      </c>
      <c r="R18" s="10" t="s">
        <v>174</v>
      </c>
      <c r="S18" s="195">
        <v>0</v>
      </c>
      <c r="T18" s="7" t="s">
        <v>46</v>
      </c>
      <c r="U18" s="195">
        <v>0</v>
      </c>
      <c r="V18" s="7" t="s">
        <v>46</v>
      </c>
      <c r="W18" s="195">
        <v>0</v>
      </c>
      <c r="X18" s="7" t="s">
        <v>46</v>
      </c>
      <c r="Y18" s="195">
        <v>1</v>
      </c>
      <c r="Z18" s="7" t="s">
        <v>46</v>
      </c>
      <c r="AA18" s="6">
        <v>-1</v>
      </c>
      <c r="AB18" s="7" t="s">
        <v>46</v>
      </c>
    </row>
    <row r="19" spans="1:28" x14ac:dyDescent="0.3">
      <c r="A19" s="58" t="s">
        <v>10</v>
      </c>
      <c r="B19" s="58" t="s">
        <v>14</v>
      </c>
      <c r="C19" s="58" t="s">
        <v>24</v>
      </c>
      <c r="D19" s="10" t="s">
        <v>175</v>
      </c>
      <c r="E19" s="195">
        <v>14</v>
      </c>
      <c r="F19" s="194" t="s">
        <v>178</v>
      </c>
      <c r="G19" s="195"/>
      <c r="H19" s="195"/>
      <c r="I19" s="195"/>
      <c r="J19" s="195">
        <v>1</v>
      </c>
      <c r="K19" s="195">
        <v>-1</v>
      </c>
      <c r="L19" s="7">
        <v>-1</v>
      </c>
      <c r="M19" s="6" t="s">
        <v>46</v>
      </c>
      <c r="O19" s="58" t="s">
        <v>10</v>
      </c>
      <c r="P19" s="58" t="s">
        <v>14</v>
      </c>
      <c r="Q19" s="58" t="s">
        <v>24</v>
      </c>
      <c r="R19" s="10" t="s">
        <v>175</v>
      </c>
      <c r="S19" s="195">
        <v>0</v>
      </c>
      <c r="T19" s="7" t="s">
        <v>46</v>
      </c>
      <c r="U19" s="195">
        <v>0</v>
      </c>
      <c r="V19" s="7" t="s">
        <v>46</v>
      </c>
      <c r="W19" s="195">
        <v>0</v>
      </c>
      <c r="X19" s="7" t="s">
        <v>46</v>
      </c>
      <c r="Y19" s="195">
        <v>-3</v>
      </c>
      <c r="Z19" s="7" t="s">
        <v>46</v>
      </c>
      <c r="AA19" s="6">
        <v>3</v>
      </c>
      <c r="AB19" s="7" t="s">
        <v>46</v>
      </c>
    </row>
    <row r="20" spans="1:28" x14ac:dyDescent="0.3">
      <c r="A20" s="58" t="s">
        <v>10</v>
      </c>
      <c r="B20" s="58" t="s">
        <v>14</v>
      </c>
      <c r="C20" s="58" t="s">
        <v>24</v>
      </c>
      <c r="D20" s="10" t="s">
        <v>176</v>
      </c>
      <c r="E20" s="195">
        <v>3</v>
      </c>
      <c r="F20" s="194" t="s">
        <v>178</v>
      </c>
      <c r="G20" s="195"/>
      <c r="H20" s="195"/>
      <c r="I20" s="195"/>
      <c r="J20" s="195"/>
      <c r="K20" s="195"/>
      <c r="L20" s="7">
        <v>-1</v>
      </c>
      <c r="M20" s="6" t="s">
        <v>46</v>
      </c>
      <c r="O20" s="58" t="s">
        <v>10</v>
      </c>
      <c r="P20" s="58" t="s">
        <v>14</v>
      </c>
      <c r="Q20" s="58" t="s">
        <v>24</v>
      </c>
      <c r="R20" s="10" t="s">
        <v>176</v>
      </c>
      <c r="S20" s="195">
        <v>0</v>
      </c>
      <c r="T20" s="7" t="s">
        <v>46</v>
      </c>
      <c r="U20" s="195">
        <v>0</v>
      </c>
      <c r="V20" s="7" t="s">
        <v>46</v>
      </c>
      <c r="W20" s="195">
        <v>0</v>
      </c>
      <c r="X20" s="7" t="s">
        <v>46</v>
      </c>
      <c r="Y20" s="195">
        <v>-1</v>
      </c>
      <c r="Z20" s="7" t="s">
        <v>46</v>
      </c>
      <c r="AA20" s="6">
        <v>1</v>
      </c>
      <c r="AB20" s="7" t="s">
        <v>46</v>
      </c>
    </row>
    <row r="21" spans="1:28" x14ac:dyDescent="0.3">
      <c r="A21" s="58" t="s">
        <v>10</v>
      </c>
      <c r="B21" s="58" t="s">
        <v>14</v>
      </c>
      <c r="C21" s="58" t="s">
        <v>24</v>
      </c>
      <c r="D21" s="10" t="s">
        <v>177</v>
      </c>
      <c r="E21" s="195">
        <v>5</v>
      </c>
      <c r="F21" s="194" t="s">
        <v>178</v>
      </c>
      <c r="G21" s="195"/>
      <c r="H21" s="195"/>
      <c r="I21" s="195"/>
      <c r="J21" s="195">
        <v>11</v>
      </c>
      <c r="K21" s="195">
        <v>-11</v>
      </c>
      <c r="L21" s="7">
        <v>-1</v>
      </c>
      <c r="M21" s="6" t="s">
        <v>46</v>
      </c>
      <c r="O21" s="58" t="s">
        <v>10</v>
      </c>
      <c r="P21" s="58" t="s">
        <v>14</v>
      </c>
      <c r="Q21" s="58" t="s">
        <v>24</v>
      </c>
      <c r="R21" s="10" t="s">
        <v>177</v>
      </c>
      <c r="S21" s="195">
        <v>0</v>
      </c>
      <c r="T21" s="7" t="s">
        <v>46</v>
      </c>
      <c r="U21" s="195">
        <v>0</v>
      </c>
      <c r="V21" s="7" t="s">
        <v>46</v>
      </c>
      <c r="W21" s="195">
        <v>0</v>
      </c>
      <c r="X21" s="7" t="s">
        <v>46</v>
      </c>
      <c r="Y21" s="195">
        <v>1</v>
      </c>
      <c r="Z21" s="7" t="s">
        <v>46</v>
      </c>
      <c r="AA21" s="6">
        <v>-1</v>
      </c>
      <c r="AB21" s="7" t="s">
        <v>46</v>
      </c>
    </row>
    <row r="22" spans="1:28" x14ac:dyDescent="0.3">
      <c r="A22" s="59" t="s">
        <v>10</v>
      </c>
      <c r="B22" s="59" t="s">
        <v>15</v>
      </c>
      <c r="C22" s="59" t="s">
        <v>25</v>
      </c>
      <c r="D22" s="10" t="s">
        <v>174</v>
      </c>
      <c r="E22" s="195">
        <v>11</v>
      </c>
      <c r="F22" s="194" t="s">
        <v>178</v>
      </c>
      <c r="G22" s="195"/>
      <c r="H22" s="195"/>
      <c r="I22" s="195"/>
      <c r="J22" s="195">
        <v>1</v>
      </c>
      <c r="K22" s="195">
        <v>-1</v>
      </c>
      <c r="L22" s="7">
        <v>-1</v>
      </c>
      <c r="M22" s="6" t="s">
        <v>46</v>
      </c>
      <c r="O22" s="59" t="s">
        <v>10</v>
      </c>
      <c r="P22" s="59" t="s">
        <v>15</v>
      </c>
      <c r="Q22" s="59" t="s">
        <v>25</v>
      </c>
      <c r="R22" s="10" t="s">
        <v>174</v>
      </c>
      <c r="S22" s="195">
        <v>0</v>
      </c>
      <c r="T22" s="7" t="s">
        <v>46</v>
      </c>
      <c r="U22" s="195">
        <v>0</v>
      </c>
      <c r="V22" s="7" t="s">
        <v>46</v>
      </c>
      <c r="W22" s="195">
        <v>0</v>
      </c>
      <c r="X22" s="7" t="s">
        <v>46</v>
      </c>
      <c r="Y22" s="195">
        <v>0</v>
      </c>
      <c r="Z22" s="7" t="s">
        <v>46</v>
      </c>
      <c r="AA22" s="6">
        <v>0</v>
      </c>
      <c r="AB22" s="7" t="s">
        <v>46</v>
      </c>
    </row>
    <row r="23" spans="1:28" x14ac:dyDescent="0.3">
      <c r="A23" s="59" t="s">
        <v>10</v>
      </c>
      <c r="B23" s="59" t="s">
        <v>15</v>
      </c>
      <c r="C23" s="59" t="s">
        <v>25</v>
      </c>
      <c r="D23" s="10" t="s">
        <v>175</v>
      </c>
      <c r="E23" s="195">
        <v>14</v>
      </c>
      <c r="F23" s="194" t="s">
        <v>178</v>
      </c>
      <c r="G23" s="195"/>
      <c r="H23" s="195"/>
      <c r="I23" s="195"/>
      <c r="J23" s="195">
        <v>3</v>
      </c>
      <c r="K23" s="195">
        <v>-3</v>
      </c>
      <c r="L23" s="7">
        <v>-1</v>
      </c>
      <c r="M23" s="6" t="s">
        <v>46</v>
      </c>
      <c r="O23" s="59" t="s">
        <v>10</v>
      </c>
      <c r="P23" s="59" t="s">
        <v>15</v>
      </c>
      <c r="Q23" s="59" t="s">
        <v>25</v>
      </c>
      <c r="R23" s="10" t="s">
        <v>175</v>
      </c>
      <c r="S23" s="195">
        <v>0</v>
      </c>
      <c r="T23" s="7" t="s">
        <v>46</v>
      </c>
      <c r="U23" s="195">
        <v>0</v>
      </c>
      <c r="V23" s="7" t="s">
        <v>46</v>
      </c>
      <c r="W23" s="195">
        <v>0</v>
      </c>
      <c r="X23" s="7" t="s">
        <v>46</v>
      </c>
      <c r="Y23" s="195">
        <v>1</v>
      </c>
      <c r="Z23" s="7" t="s">
        <v>46</v>
      </c>
      <c r="AA23" s="6">
        <v>-1</v>
      </c>
      <c r="AB23" s="7" t="s">
        <v>46</v>
      </c>
    </row>
    <row r="24" spans="1:28" x14ac:dyDescent="0.3">
      <c r="A24" s="59" t="s">
        <v>10</v>
      </c>
      <c r="B24" s="59" t="s">
        <v>15</v>
      </c>
      <c r="C24" s="59" t="s">
        <v>25</v>
      </c>
      <c r="D24" s="10" t="s">
        <v>176</v>
      </c>
      <c r="E24" s="195">
        <v>3</v>
      </c>
      <c r="F24" s="194" t="s">
        <v>178</v>
      </c>
      <c r="G24" s="195"/>
      <c r="H24" s="195"/>
      <c r="I24" s="195"/>
      <c r="J24" s="195"/>
      <c r="K24" s="195"/>
      <c r="L24" s="7">
        <v>-1</v>
      </c>
      <c r="M24" s="6" t="s">
        <v>46</v>
      </c>
      <c r="O24" s="59" t="s">
        <v>10</v>
      </c>
      <c r="P24" s="59" t="s">
        <v>15</v>
      </c>
      <c r="Q24" s="59" t="s">
        <v>25</v>
      </c>
      <c r="R24" s="10" t="s">
        <v>176</v>
      </c>
      <c r="S24" s="195">
        <v>0</v>
      </c>
      <c r="T24" s="7" t="s">
        <v>46</v>
      </c>
      <c r="U24" s="195">
        <v>0</v>
      </c>
      <c r="V24" s="7" t="s">
        <v>46</v>
      </c>
      <c r="W24" s="195">
        <v>0</v>
      </c>
      <c r="X24" s="7" t="s">
        <v>46</v>
      </c>
      <c r="Y24" s="195">
        <v>0</v>
      </c>
      <c r="Z24" s="7" t="s">
        <v>46</v>
      </c>
      <c r="AA24" s="6">
        <v>0</v>
      </c>
      <c r="AB24" s="7" t="s">
        <v>46</v>
      </c>
    </row>
    <row r="25" spans="1:28" x14ac:dyDescent="0.3">
      <c r="A25" s="59" t="s">
        <v>10</v>
      </c>
      <c r="B25" s="59" t="s">
        <v>15</v>
      </c>
      <c r="C25" s="59" t="s">
        <v>25</v>
      </c>
      <c r="D25" s="10" t="s">
        <v>177</v>
      </c>
      <c r="E25" s="195">
        <v>5</v>
      </c>
      <c r="F25" s="194" t="s">
        <v>178</v>
      </c>
      <c r="G25" s="195"/>
      <c r="H25" s="195"/>
      <c r="I25" s="195"/>
      <c r="J25" s="195">
        <v>1</v>
      </c>
      <c r="K25" s="195">
        <v>-1</v>
      </c>
      <c r="L25" s="7">
        <v>-1</v>
      </c>
      <c r="M25" s="6" t="s">
        <v>46</v>
      </c>
      <c r="O25" s="59" t="s">
        <v>10</v>
      </c>
      <c r="P25" s="59" t="s">
        <v>15</v>
      </c>
      <c r="Q25" s="59" t="s">
        <v>25</v>
      </c>
      <c r="R25" s="10" t="s">
        <v>177</v>
      </c>
      <c r="S25" s="195">
        <v>0</v>
      </c>
      <c r="T25" s="7" t="s">
        <v>46</v>
      </c>
      <c r="U25" s="195">
        <v>0</v>
      </c>
      <c r="V25" s="7" t="s">
        <v>46</v>
      </c>
      <c r="W25" s="195">
        <v>0</v>
      </c>
      <c r="X25" s="7" t="s">
        <v>46</v>
      </c>
      <c r="Y25" s="195">
        <v>-1</v>
      </c>
      <c r="Z25" s="7" t="s">
        <v>46</v>
      </c>
      <c r="AA25" s="6">
        <v>1</v>
      </c>
      <c r="AB25" s="7" t="s">
        <v>46</v>
      </c>
    </row>
    <row r="26" spans="1:28" x14ac:dyDescent="0.3">
      <c r="A26" s="11" t="s">
        <v>10</v>
      </c>
      <c r="B26" s="11" t="s">
        <v>16</v>
      </c>
      <c r="C26" s="11" t="s">
        <v>26</v>
      </c>
      <c r="D26" s="10" t="s">
        <v>174</v>
      </c>
      <c r="E26" s="195">
        <v>11</v>
      </c>
      <c r="F26" s="194" t="s">
        <v>178</v>
      </c>
      <c r="G26" s="195"/>
      <c r="H26" s="195"/>
      <c r="I26" s="195"/>
      <c r="J26" s="195">
        <v>15</v>
      </c>
      <c r="K26" s="195">
        <v>-15</v>
      </c>
      <c r="L26" s="7">
        <v>-1</v>
      </c>
      <c r="M26" s="6" t="s">
        <v>46</v>
      </c>
      <c r="O26" s="11" t="s">
        <v>10</v>
      </c>
      <c r="P26" s="11" t="s">
        <v>16</v>
      </c>
      <c r="Q26" s="11" t="s">
        <v>26</v>
      </c>
      <c r="R26" s="10" t="s">
        <v>174</v>
      </c>
      <c r="S26" s="195">
        <v>0</v>
      </c>
      <c r="T26" s="7" t="s">
        <v>46</v>
      </c>
      <c r="U26" s="195">
        <v>0</v>
      </c>
      <c r="V26" s="7" t="s">
        <v>46</v>
      </c>
      <c r="W26" s="195">
        <v>0</v>
      </c>
      <c r="X26" s="7" t="s">
        <v>46</v>
      </c>
      <c r="Y26" s="195">
        <v>3</v>
      </c>
      <c r="Z26" s="7" t="s">
        <v>46</v>
      </c>
      <c r="AA26" s="6">
        <v>-3</v>
      </c>
      <c r="AB26" s="7" t="s">
        <v>46</v>
      </c>
    </row>
    <row r="27" spans="1:28" x14ac:dyDescent="0.3">
      <c r="A27" s="11" t="s">
        <v>10</v>
      </c>
      <c r="B27" s="11" t="s">
        <v>16</v>
      </c>
      <c r="C27" s="11" t="s">
        <v>26</v>
      </c>
      <c r="D27" s="10" t="s">
        <v>175</v>
      </c>
      <c r="E27" s="195">
        <v>14</v>
      </c>
      <c r="F27" s="194" t="s">
        <v>178</v>
      </c>
      <c r="G27" s="195"/>
      <c r="H27" s="195"/>
      <c r="I27" s="195"/>
      <c r="J27" s="195">
        <v>11</v>
      </c>
      <c r="K27" s="195">
        <v>-11</v>
      </c>
      <c r="L27" s="7">
        <v>-1</v>
      </c>
      <c r="M27" s="6" t="s">
        <v>46</v>
      </c>
      <c r="O27" s="11" t="s">
        <v>10</v>
      </c>
      <c r="P27" s="11" t="s">
        <v>16</v>
      </c>
      <c r="Q27" s="11" t="s">
        <v>26</v>
      </c>
      <c r="R27" s="10" t="s">
        <v>175</v>
      </c>
      <c r="S27" s="195">
        <v>0</v>
      </c>
      <c r="T27" s="7" t="s">
        <v>46</v>
      </c>
      <c r="U27" s="195">
        <v>0</v>
      </c>
      <c r="V27" s="7" t="s">
        <v>46</v>
      </c>
      <c r="W27" s="195">
        <v>0</v>
      </c>
      <c r="X27" s="7" t="s">
        <v>46</v>
      </c>
      <c r="Y27" s="195">
        <v>5</v>
      </c>
      <c r="Z27" s="7" t="s">
        <v>46</v>
      </c>
      <c r="AA27" s="6">
        <v>-5</v>
      </c>
      <c r="AB27" s="7" t="s">
        <v>46</v>
      </c>
    </row>
    <row r="28" spans="1:28" x14ac:dyDescent="0.3">
      <c r="A28" s="11" t="s">
        <v>10</v>
      </c>
      <c r="B28" s="11" t="s">
        <v>16</v>
      </c>
      <c r="C28" s="11" t="s">
        <v>26</v>
      </c>
      <c r="D28" s="10" t="s">
        <v>176</v>
      </c>
      <c r="E28" s="195">
        <v>3</v>
      </c>
      <c r="F28" s="194" t="s">
        <v>178</v>
      </c>
      <c r="G28" s="195">
        <v>29</v>
      </c>
      <c r="H28" s="195">
        <v>15</v>
      </c>
      <c r="I28" s="195">
        <v>14</v>
      </c>
      <c r="J28" s="195">
        <v>45</v>
      </c>
      <c r="K28" s="195">
        <v>-31</v>
      </c>
      <c r="L28" s="7">
        <v>-1.0689655172413792</v>
      </c>
      <c r="M28" s="6" t="s">
        <v>2</v>
      </c>
      <c r="O28" s="11" t="s">
        <v>10</v>
      </c>
      <c r="P28" s="11" t="s">
        <v>16</v>
      </c>
      <c r="Q28" s="11" t="s">
        <v>26</v>
      </c>
      <c r="R28" s="10" t="s">
        <v>176</v>
      </c>
      <c r="S28" s="195">
        <v>4</v>
      </c>
      <c r="T28" s="7">
        <v>0.16</v>
      </c>
      <c r="U28" s="195">
        <v>3</v>
      </c>
      <c r="V28" s="7">
        <v>0.12</v>
      </c>
      <c r="W28" s="195">
        <v>1</v>
      </c>
      <c r="X28" s="7">
        <v>0.04</v>
      </c>
      <c r="Y28" s="195">
        <v>18</v>
      </c>
      <c r="Z28" s="7">
        <v>0.72</v>
      </c>
      <c r="AA28" s="6">
        <v>-17</v>
      </c>
      <c r="AB28" s="7">
        <v>-0.68</v>
      </c>
    </row>
    <row r="29" spans="1:28" x14ac:dyDescent="0.3">
      <c r="A29" s="11" t="s">
        <v>10</v>
      </c>
      <c r="B29" s="11" t="s">
        <v>16</v>
      </c>
      <c r="C29" s="11" t="s">
        <v>26</v>
      </c>
      <c r="D29" s="10" t="s">
        <v>177</v>
      </c>
      <c r="E29" s="195">
        <v>5</v>
      </c>
      <c r="F29" s="194" t="s">
        <v>178</v>
      </c>
      <c r="G29" s="195">
        <v>22</v>
      </c>
      <c r="H29" s="195">
        <v>6</v>
      </c>
      <c r="I29" s="195">
        <v>16</v>
      </c>
      <c r="J29" s="195">
        <v>35</v>
      </c>
      <c r="K29" s="195">
        <v>-19</v>
      </c>
      <c r="L29" s="7">
        <v>-0.86363636363636365</v>
      </c>
      <c r="M29" s="6" t="s">
        <v>2</v>
      </c>
      <c r="O29" s="11" t="s">
        <v>10</v>
      </c>
      <c r="P29" s="11" t="s">
        <v>16</v>
      </c>
      <c r="Q29" s="11" t="s">
        <v>26</v>
      </c>
      <c r="R29" s="10" t="s">
        <v>177</v>
      </c>
      <c r="S29" s="195">
        <v>6</v>
      </c>
      <c r="T29" s="7">
        <v>0.375</v>
      </c>
      <c r="U29" s="195">
        <v>-1</v>
      </c>
      <c r="V29" s="7">
        <v>-6.25E-2</v>
      </c>
      <c r="W29" s="195">
        <v>7</v>
      </c>
      <c r="X29" s="7">
        <v>0.4375</v>
      </c>
      <c r="Y29" s="195">
        <v>20</v>
      </c>
      <c r="Z29" s="7">
        <v>1.25</v>
      </c>
      <c r="AA29" s="6">
        <v>-13</v>
      </c>
      <c r="AB29" s="7">
        <v>-0.8125</v>
      </c>
    </row>
    <row r="30" spans="1:28" x14ac:dyDescent="0.3">
      <c r="A30" s="60" t="s">
        <v>17</v>
      </c>
      <c r="B30" s="60" t="s">
        <v>11</v>
      </c>
      <c r="C30" s="60" t="s">
        <v>27</v>
      </c>
      <c r="D30" s="10" t="s">
        <v>174</v>
      </c>
      <c r="E30" s="195">
        <v>11</v>
      </c>
      <c r="F30" s="194" t="s">
        <v>178</v>
      </c>
      <c r="G30" s="195"/>
      <c r="H30" s="195"/>
      <c r="I30" s="195"/>
      <c r="J30" s="195">
        <v>19</v>
      </c>
      <c r="K30" s="195">
        <v>-19</v>
      </c>
      <c r="L30" s="7">
        <v>-1</v>
      </c>
      <c r="M30" s="6" t="s">
        <v>46</v>
      </c>
      <c r="O30" s="60" t="s">
        <v>17</v>
      </c>
      <c r="P30" s="60" t="s">
        <v>11</v>
      </c>
      <c r="Q30" s="60" t="s">
        <v>27</v>
      </c>
      <c r="R30" s="10" t="s">
        <v>174</v>
      </c>
      <c r="S30" s="195">
        <v>0</v>
      </c>
      <c r="T30" s="7" t="s">
        <v>46</v>
      </c>
      <c r="U30" s="195">
        <v>0</v>
      </c>
      <c r="V30" s="7" t="s">
        <v>46</v>
      </c>
      <c r="W30" s="195">
        <v>0</v>
      </c>
      <c r="X30" s="7" t="s">
        <v>46</v>
      </c>
      <c r="Y30" s="195">
        <v>4</v>
      </c>
      <c r="Z30" s="7" t="s">
        <v>46</v>
      </c>
      <c r="AA30" s="6">
        <v>-4</v>
      </c>
      <c r="AB30" s="7" t="s">
        <v>46</v>
      </c>
    </row>
    <row r="31" spans="1:28" x14ac:dyDescent="0.3">
      <c r="A31" s="60" t="s">
        <v>17</v>
      </c>
      <c r="B31" s="60" t="s">
        <v>11</v>
      </c>
      <c r="C31" s="60" t="s">
        <v>27</v>
      </c>
      <c r="D31" s="10" t="s">
        <v>175</v>
      </c>
      <c r="E31" s="195">
        <v>14</v>
      </c>
      <c r="F31" s="194" t="s">
        <v>178</v>
      </c>
      <c r="G31" s="195"/>
      <c r="H31" s="195"/>
      <c r="I31" s="195"/>
      <c r="J31" s="195">
        <v>35</v>
      </c>
      <c r="K31" s="195">
        <v>-35</v>
      </c>
      <c r="L31" s="7">
        <v>-1</v>
      </c>
      <c r="M31" s="6" t="s">
        <v>46</v>
      </c>
      <c r="O31" s="60" t="s">
        <v>17</v>
      </c>
      <c r="P31" s="60" t="s">
        <v>11</v>
      </c>
      <c r="Q31" s="60" t="s">
        <v>27</v>
      </c>
      <c r="R31" s="10" t="s">
        <v>175</v>
      </c>
      <c r="S31" s="195">
        <v>0</v>
      </c>
      <c r="T31" s="7" t="s">
        <v>46</v>
      </c>
      <c r="U31" s="195">
        <v>0</v>
      </c>
      <c r="V31" s="7" t="s">
        <v>46</v>
      </c>
      <c r="W31" s="195">
        <v>0</v>
      </c>
      <c r="X31" s="7" t="s">
        <v>46</v>
      </c>
      <c r="Y31" s="195">
        <v>9</v>
      </c>
      <c r="Z31" s="7" t="s">
        <v>46</v>
      </c>
      <c r="AA31" s="6">
        <v>-9</v>
      </c>
      <c r="AB31" s="7" t="s">
        <v>46</v>
      </c>
    </row>
    <row r="32" spans="1:28" x14ac:dyDescent="0.3">
      <c r="A32" s="60" t="s">
        <v>17</v>
      </c>
      <c r="B32" s="60" t="s">
        <v>11</v>
      </c>
      <c r="C32" s="60" t="s">
        <v>27</v>
      </c>
      <c r="D32" s="10" t="s">
        <v>176</v>
      </c>
      <c r="E32" s="195">
        <v>3</v>
      </c>
      <c r="F32" s="194" t="s">
        <v>178</v>
      </c>
      <c r="G32" s="195">
        <v>25</v>
      </c>
      <c r="H32" s="195">
        <v>11</v>
      </c>
      <c r="I32" s="195">
        <v>14</v>
      </c>
      <c r="J32" s="195">
        <v>27</v>
      </c>
      <c r="K32" s="195">
        <v>-13</v>
      </c>
      <c r="L32" s="7">
        <v>-0.52</v>
      </c>
      <c r="M32" s="6" t="s">
        <v>2</v>
      </c>
      <c r="O32" s="60" t="s">
        <v>17</v>
      </c>
      <c r="P32" s="60" t="s">
        <v>11</v>
      </c>
      <c r="Q32" s="60" t="s">
        <v>27</v>
      </c>
      <c r="R32" s="10" t="s">
        <v>176</v>
      </c>
      <c r="S32" s="195">
        <v>-6</v>
      </c>
      <c r="T32" s="7">
        <v>-0.19354838709677419</v>
      </c>
      <c r="U32" s="195">
        <v>1</v>
      </c>
      <c r="V32" s="7">
        <v>3.2258064516129031E-2</v>
      </c>
      <c r="W32" s="195">
        <v>-7</v>
      </c>
      <c r="X32" s="7">
        <v>-0.22580645161290322</v>
      </c>
      <c r="Y32" s="195">
        <v>6</v>
      </c>
      <c r="Z32" s="7">
        <v>0.19354838709677419</v>
      </c>
      <c r="AA32" s="6">
        <v>-13</v>
      </c>
      <c r="AB32" s="7">
        <v>-0.41935483870967744</v>
      </c>
    </row>
    <row r="33" spans="1:28" x14ac:dyDescent="0.3">
      <c r="A33" s="60" t="s">
        <v>17</v>
      </c>
      <c r="B33" s="60" t="s">
        <v>11</v>
      </c>
      <c r="C33" s="60" t="s">
        <v>27</v>
      </c>
      <c r="D33" s="10" t="s">
        <v>177</v>
      </c>
      <c r="E33" s="195">
        <v>5</v>
      </c>
      <c r="F33" s="194" t="s">
        <v>178</v>
      </c>
      <c r="G33" s="195">
        <v>36</v>
      </c>
      <c r="H33" s="195">
        <v>17</v>
      </c>
      <c r="I33" s="195">
        <v>19</v>
      </c>
      <c r="J33" s="195">
        <v>7</v>
      </c>
      <c r="K33" s="195">
        <v>12</v>
      </c>
      <c r="L33" s="7">
        <v>0.33333333333333331</v>
      </c>
      <c r="M33" s="6" t="s">
        <v>4</v>
      </c>
      <c r="O33" s="60" t="s">
        <v>17</v>
      </c>
      <c r="P33" s="60" t="s">
        <v>11</v>
      </c>
      <c r="Q33" s="60" t="s">
        <v>27</v>
      </c>
      <c r="R33" s="10" t="s">
        <v>177</v>
      </c>
      <c r="S33" s="195">
        <v>-13</v>
      </c>
      <c r="T33" s="7">
        <v>-0.26530612244897961</v>
      </c>
      <c r="U33" s="195">
        <v>-5</v>
      </c>
      <c r="V33" s="7">
        <v>-0.10204081632653061</v>
      </c>
      <c r="W33" s="195">
        <v>-8</v>
      </c>
      <c r="X33" s="7">
        <v>-0.16326530612244897</v>
      </c>
      <c r="Y33" s="195">
        <v>-5</v>
      </c>
      <c r="Z33" s="7">
        <v>-0.10204081632653061</v>
      </c>
      <c r="AA33" s="6">
        <v>-3</v>
      </c>
      <c r="AB33" s="7">
        <v>-6.1224489795918366E-2</v>
      </c>
    </row>
    <row r="34" spans="1:28" x14ac:dyDescent="0.3">
      <c r="A34" s="11" t="s">
        <v>17</v>
      </c>
      <c r="B34" s="11" t="s">
        <v>12</v>
      </c>
      <c r="C34" s="11" t="s">
        <v>28</v>
      </c>
      <c r="D34" s="10" t="s">
        <v>174</v>
      </c>
      <c r="E34" s="195">
        <v>11</v>
      </c>
      <c r="F34" s="194" t="s">
        <v>178</v>
      </c>
      <c r="G34" s="195"/>
      <c r="H34" s="195"/>
      <c r="I34" s="195"/>
      <c r="J34" s="195"/>
      <c r="K34" s="195"/>
      <c r="L34" s="7">
        <v>-1</v>
      </c>
      <c r="M34" s="6" t="s">
        <v>46</v>
      </c>
      <c r="O34" s="11" t="s">
        <v>17</v>
      </c>
      <c r="P34" s="11" t="s">
        <v>12</v>
      </c>
      <c r="Q34" s="11" t="s">
        <v>28</v>
      </c>
      <c r="R34" s="10" t="s">
        <v>174</v>
      </c>
      <c r="S34" s="195">
        <v>0</v>
      </c>
      <c r="T34" s="7" t="s">
        <v>46</v>
      </c>
      <c r="U34" s="195">
        <v>0</v>
      </c>
      <c r="V34" s="7" t="s">
        <v>46</v>
      </c>
      <c r="W34" s="195">
        <v>0</v>
      </c>
      <c r="X34" s="7" t="s">
        <v>46</v>
      </c>
      <c r="Y34" s="195">
        <v>0</v>
      </c>
      <c r="Z34" s="7" t="s">
        <v>46</v>
      </c>
      <c r="AA34" s="6">
        <v>0</v>
      </c>
      <c r="AB34" s="7" t="s">
        <v>46</v>
      </c>
    </row>
    <row r="35" spans="1:28" x14ac:dyDescent="0.3">
      <c r="A35" s="11" t="s">
        <v>17</v>
      </c>
      <c r="B35" s="11" t="s">
        <v>12</v>
      </c>
      <c r="C35" s="11" t="s">
        <v>28</v>
      </c>
      <c r="D35" s="10" t="s">
        <v>175</v>
      </c>
      <c r="E35" s="195">
        <v>14</v>
      </c>
      <c r="F35" s="194" t="s">
        <v>178</v>
      </c>
      <c r="G35" s="195"/>
      <c r="H35" s="195"/>
      <c r="I35" s="195"/>
      <c r="J35" s="195">
        <v>3</v>
      </c>
      <c r="K35" s="195">
        <v>-3</v>
      </c>
      <c r="L35" s="7">
        <v>-1</v>
      </c>
      <c r="M35" s="6" t="s">
        <v>46</v>
      </c>
      <c r="O35" s="11" t="s">
        <v>17</v>
      </c>
      <c r="P35" s="11" t="s">
        <v>12</v>
      </c>
      <c r="Q35" s="11" t="s">
        <v>28</v>
      </c>
      <c r="R35" s="10" t="s">
        <v>175</v>
      </c>
      <c r="S35" s="195">
        <v>0</v>
      </c>
      <c r="T35" s="7" t="s">
        <v>46</v>
      </c>
      <c r="U35" s="195">
        <v>0</v>
      </c>
      <c r="V35" s="7" t="s">
        <v>46</v>
      </c>
      <c r="W35" s="195">
        <v>0</v>
      </c>
      <c r="X35" s="7" t="s">
        <v>46</v>
      </c>
      <c r="Y35" s="195">
        <v>-5</v>
      </c>
      <c r="Z35" s="7" t="s">
        <v>46</v>
      </c>
      <c r="AA35" s="6">
        <v>5</v>
      </c>
      <c r="AB35" s="7" t="s">
        <v>46</v>
      </c>
    </row>
    <row r="36" spans="1:28" x14ac:dyDescent="0.3">
      <c r="A36" s="11" t="s">
        <v>17</v>
      </c>
      <c r="B36" s="11" t="s">
        <v>12</v>
      </c>
      <c r="C36" s="11" t="s">
        <v>28</v>
      </c>
      <c r="D36" s="10" t="s">
        <v>176</v>
      </c>
      <c r="E36" s="195">
        <v>3</v>
      </c>
      <c r="F36" s="194" t="s">
        <v>178</v>
      </c>
      <c r="G36" s="195"/>
      <c r="H36" s="195"/>
      <c r="I36" s="195"/>
      <c r="J36" s="195">
        <v>7</v>
      </c>
      <c r="K36" s="195">
        <v>-7</v>
      </c>
      <c r="L36" s="7">
        <v>-1</v>
      </c>
      <c r="M36" s="6" t="s">
        <v>46</v>
      </c>
      <c r="O36" s="11" t="s">
        <v>17</v>
      </c>
      <c r="P36" s="11" t="s">
        <v>12</v>
      </c>
      <c r="Q36" s="11" t="s">
        <v>28</v>
      </c>
      <c r="R36" s="10" t="s">
        <v>176</v>
      </c>
      <c r="S36" s="195">
        <v>0</v>
      </c>
      <c r="T36" s="7" t="s">
        <v>46</v>
      </c>
      <c r="U36" s="195">
        <v>0</v>
      </c>
      <c r="V36" s="7" t="s">
        <v>46</v>
      </c>
      <c r="W36" s="195">
        <v>0</v>
      </c>
      <c r="X36" s="7" t="s">
        <v>46</v>
      </c>
      <c r="Y36" s="195">
        <v>4</v>
      </c>
      <c r="Z36" s="7" t="s">
        <v>46</v>
      </c>
      <c r="AA36" s="6">
        <v>-4</v>
      </c>
      <c r="AB36" s="7" t="s">
        <v>46</v>
      </c>
    </row>
    <row r="37" spans="1:28" x14ac:dyDescent="0.3">
      <c r="A37" s="11" t="s">
        <v>17</v>
      </c>
      <c r="B37" s="11" t="s">
        <v>12</v>
      </c>
      <c r="C37" s="11" t="s">
        <v>28</v>
      </c>
      <c r="D37" s="10" t="s">
        <v>177</v>
      </c>
      <c r="E37" s="195">
        <v>5</v>
      </c>
      <c r="F37" s="194" t="s">
        <v>178</v>
      </c>
      <c r="G37" s="195">
        <v>7</v>
      </c>
      <c r="H37" s="195">
        <v>1</v>
      </c>
      <c r="I37" s="195">
        <v>6</v>
      </c>
      <c r="J37" s="195"/>
      <c r="K37" s="195">
        <v>6</v>
      </c>
      <c r="L37" s="7">
        <v>0.8571428571428571</v>
      </c>
      <c r="M37" s="6" t="s">
        <v>4</v>
      </c>
      <c r="O37" s="11" t="s">
        <v>17</v>
      </c>
      <c r="P37" s="11" t="s">
        <v>12</v>
      </c>
      <c r="Q37" s="11" t="s">
        <v>28</v>
      </c>
      <c r="R37" s="10" t="s">
        <v>177</v>
      </c>
      <c r="S37" s="195">
        <v>3</v>
      </c>
      <c r="T37" s="7">
        <v>0.75</v>
      </c>
      <c r="U37" s="195">
        <v>1</v>
      </c>
      <c r="V37" s="7">
        <v>0.25</v>
      </c>
      <c r="W37" s="195">
        <v>2</v>
      </c>
      <c r="X37" s="7">
        <v>0.5</v>
      </c>
      <c r="Y37" s="195">
        <v>-1</v>
      </c>
      <c r="Z37" s="7">
        <v>-0.25</v>
      </c>
      <c r="AA37" s="6">
        <v>3</v>
      </c>
      <c r="AB37" s="7">
        <v>0.75</v>
      </c>
    </row>
    <row r="38" spans="1:28" x14ac:dyDescent="0.3">
      <c r="A38" s="57" t="s">
        <v>17</v>
      </c>
      <c r="B38" s="57" t="s">
        <v>13</v>
      </c>
      <c r="C38" s="57" t="s">
        <v>29</v>
      </c>
      <c r="D38" s="10" t="s">
        <v>174</v>
      </c>
      <c r="E38" s="195">
        <v>11</v>
      </c>
      <c r="F38" s="194" t="s">
        <v>178</v>
      </c>
      <c r="G38" s="195"/>
      <c r="H38" s="195"/>
      <c r="I38" s="195"/>
      <c r="J38" s="195">
        <v>1</v>
      </c>
      <c r="K38" s="195">
        <v>-1</v>
      </c>
      <c r="L38" s="7">
        <v>-1</v>
      </c>
      <c r="M38" s="6" t="s">
        <v>46</v>
      </c>
      <c r="O38" s="57" t="s">
        <v>17</v>
      </c>
      <c r="P38" s="57" t="s">
        <v>13</v>
      </c>
      <c r="Q38" s="57" t="s">
        <v>29</v>
      </c>
      <c r="R38" s="10" t="s">
        <v>174</v>
      </c>
      <c r="S38" s="195">
        <v>0</v>
      </c>
      <c r="T38" s="7" t="s">
        <v>46</v>
      </c>
      <c r="U38" s="195">
        <v>0</v>
      </c>
      <c r="V38" s="7" t="s">
        <v>46</v>
      </c>
      <c r="W38" s="195">
        <v>0</v>
      </c>
      <c r="X38" s="7" t="s">
        <v>46</v>
      </c>
      <c r="Y38" s="195">
        <v>-1</v>
      </c>
      <c r="Z38" s="7" t="s">
        <v>46</v>
      </c>
      <c r="AA38" s="6">
        <v>1</v>
      </c>
      <c r="AB38" s="7" t="s">
        <v>46</v>
      </c>
    </row>
    <row r="39" spans="1:28" x14ac:dyDescent="0.3">
      <c r="A39" s="57" t="s">
        <v>17</v>
      </c>
      <c r="B39" s="57" t="s">
        <v>13</v>
      </c>
      <c r="C39" s="57" t="s">
        <v>29</v>
      </c>
      <c r="D39" s="10" t="s">
        <v>175</v>
      </c>
      <c r="E39" s="195">
        <v>14</v>
      </c>
      <c r="F39" s="194" t="s">
        <v>178</v>
      </c>
      <c r="G39" s="195"/>
      <c r="H39" s="195"/>
      <c r="I39" s="195"/>
      <c r="J39" s="195">
        <v>1</v>
      </c>
      <c r="K39" s="195">
        <v>-1</v>
      </c>
      <c r="L39" s="7">
        <v>-1</v>
      </c>
      <c r="M39" s="6" t="s">
        <v>46</v>
      </c>
      <c r="O39" s="57" t="s">
        <v>17</v>
      </c>
      <c r="P39" s="57" t="s">
        <v>13</v>
      </c>
      <c r="Q39" s="57" t="s">
        <v>29</v>
      </c>
      <c r="R39" s="10" t="s">
        <v>175</v>
      </c>
      <c r="S39" s="195">
        <v>0</v>
      </c>
      <c r="T39" s="7" t="s">
        <v>46</v>
      </c>
      <c r="U39" s="195">
        <v>0</v>
      </c>
      <c r="V39" s="7" t="s">
        <v>46</v>
      </c>
      <c r="W39" s="195">
        <v>0</v>
      </c>
      <c r="X39" s="7" t="s">
        <v>46</v>
      </c>
      <c r="Y39" s="195">
        <v>0</v>
      </c>
      <c r="Z39" s="7" t="s">
        <v>46</v>
      </c>
      <c r="AA39" s="6">
        <v>0</v>
      </c>
      <c r="AB39" s="7" t="s">
        <v>46</v>
      </c>
    </row>
    <row r="40" spans="1:28" x14ac:dyDescent="0.3">
      <c r="A40" s="57" t="s">
        <v>17</v>
      </c>
      <c r="B40" s="57" t="s">
        <v>13</v>
      </c>
      <c r="C40" s="57" t="s">
        <v>29</v>
      </c>
      <c r="D40" s="10" t="s">
        <v>176</v>
      </c>
      <c r="E40" s="195">
        <v>3</v>
      </c>
      <c r="F40" s="194" t="s">
        <v>178</v>
      </c>
      <c r="G40" s="195"/>
      <c r="H40" s="195"/>
      <c r="I40" s="195"/>
      <c r="J40" s="195"/>
      <c r="K40" s="195"/>
      <c r="L40" s="7">
        <v>-1</v>
      </c>
      <c r="M40" s="6" t="s">
        <v>46</v>
      </c>
      <c r="O40" s="57" t="s">
        <v>17</v>
      </c>
      <c r="P40" s="57" t="s">
        <v>13</v>
      </c>
      <c r="Q40" s="57" t="s">
        <v>29</v>
      </c>
      <c r="R40" s="10" t="s">
        <v>176</v>
      </c>
      <c r="S40" s="195">
        <v>0</v>
      </c>
      <c r="T40" s="7" t="s">
        <v>46</v>
      </c>
      <c r="U40" s="195">
        <v>0</v>
      </c>
      <c r="V40" s="7" t="s">
        <v>46</v>
      </c>
      <c r="W40" s="195">
        <v>0</v>
      </c>
      <c r="X40" s="7" t="s">
        <v>46</v>
      </c>
      <c r="Y40" s="195">
        <v>-2</v>
      </c>
      <c r="Z40" s="7" t="s">
        <v>46</v>
      </c>
      <c r="AA40" s="6">
        <v>2</v>
      </c>
      <c r="AB40" s="7" t="s">
        <v>46</v>
      </c>
    </row>
    <row r="41" spans="1:28" x14ac:dyDescent="0.3">
      <c r="A41" s="57" t="s">
        <v>17</v>
      </c>
      <c r="B41" s="57" t="s">
        <v>13</v>
      </c>
      <c r="C41" s="57" t="s">
        <v>29</v>
      </c>
      <c r="D41" s="10" t="s">
        <v>177</v>
      </c>
      <c r="E41" s="195">
        <v>5</v>
      </c>
      <c r="F41" s="194" t="s">
        <v>178</v>
      </c>
      <c r="G41" s="195"/>
      <c r="H41" s="195"/>
      <c r="I41" s="195"/>
      <c r="J41" s="195"/>
      <c r="K41" s="195"/>
      <c r="L41" s="7">
        <v>-1</v>
      </c>
      <c r="M41" s="6" t="s">
        <v>46</v>
      </c>
      <c r="O41" s="57" t="s">
        <v>17</v>
      </c>
      <c r="P41" s="57" t="s">
        <v>13</v>
      </c>
      <c r="Q41" s="57" t="s">
        <v>29</v>
      </c>
      <c r="R41" s="10" t="s">
        <v>177</v>
      </c>
      <c r="S41" s="195">
        <v>0</v>
      </c>
      <c r="T41" s="7" t="s">
        <v>46</v>
      </c>
      <c r="U41" s="195">
        <v>0</v>
      </c>
      <c r="V41" s="7" t="s">
        <v>46</v>
      </c>
      <c r="W41" s="195">
        <v>0</v>
      </c>
      <c r="X41" s="7" t="s">
        <v>46</v>
      </c>
      <c r="Y41" s="195">
        <v>0</v>
      </c>
      <c r="Z41" s="7" t="s">
        <v>46</v>
      </c>
      <c r="AA41" s="6">
        <v>0</v>
      </c>
      <c r="AB41" s="7" t="s">
        <v>46</v>
      </c>
    </row>
    <row r="42" spans="1:28" x14ac:dyDescent="0.3">
      <c r="A42" s="58" t="s">
        <v>17</v>
      </c>
      <c r="B42" s="58" t="s">
        <v>14</v>
      </c>
      <c r="C42" s="58" t="s">
        <v>30</v>
      </c>
      <c r="D42" s="10" t="s">
        <v>174</v>
      </c>
      <c r="E42" s="195">
        <v>11</v>
      </c>
      <c r="F42" s="194" t="s">
        <v>178</v>
      </c>
      <c r="G42" s="195"/>
      <c r="H42" s="195"/>
      <c r="I42" s="195"/>
      <c r="J42" s="195"/>
      <c r="K42" s="195"/>
      <c r="L42" s="7">
        <v>-1</v>
      </c>
      <c r="M42" s="6" t="s">
        <v>46</v>
      </c>
      <c r="O42" s="58" t="s">
        <v>17</v>
      </c>
      <c r="P42" s="58" t="s">
        <v>14</v>
      </c>
      <c r="Q42" s="58" t="s">
        <v>30</v>
      </c>
      <c r="R42" s="10" t="s">
        <v>174</v>
      </c>
      <c r="S42" s="195">
        <v>0</v>
      </c>
      <c r="T42" s="7" t="s">
        <v>46</v>
      </c>
      <c r="U42" s="195">
        <v>0</v>
      </c>
      <c r="V42" s="7" t="s">
        <v>46</v>
      </c>
      <c r="W42" s="195">
        <v>0</v>
      </c>
      <c r="X42" s="7" t="s">
        <v>46</v>
      </c>
      <c r="Y42" s="195">
        <v>0</v>
      </c>
      <c r="Z42" s="7" t="s">
        <v>46</v>
      </c>
      <c r="AA42" s="6">
        <v>0</v>
      </c>
      <c r="AB42" s="7" t="s">
        <v>46</v>
      </c>
    </row>
    <row r="43" spans="1:28" x14ac:dyDescent="0.3">
      <c r="A43" s="58" t="s">
        <v>17</v>
      </c>
      <c r="B43" s="58" t="s">
        <v>14</v>
      </c>
      <c r="C43" s="58" t="s">
        <v>30</v>
      </c>
      <c r="D43" s="10" t="s">
        <v>175</v>
      </c>
      <c r="E43" s="195">
        <v>14</v>
      </c>
      <c r="F43" s="194" t="s">
        <v>178</v>
      </c>
      <c r="G43" s="195"/>
      <c r="H43" s="195"/>
      <c r="I43" s="195"/>
      <c r="J43" s="195"/>
      <c r="K43" s="195"/>
      <c r="L43" s="7">
        <v>-1</v>
      </c>
      <c r="M43" s="6" t="s">
        <v>46</v>
      </c>
      <c r="O43" s="58" t="s">
        <v>17</v>
      </c>
      <c r="P43" s="58" t="s">
        <v>14</v>
      </c>
      <c r="Q43" s="58" t="s">
        <v>30</v>
      </c>
      <c r="R43" s="10" t="s">
        <v>175</v>
      </c>
      <c r="S43" s="195">
        <v>0</v>
      </c>
      <c r="T43" s="7" t="s">
        <v>46</v>
      </c>
      <c r="U43" s="195">
        <v>0</v>
      </c>
      <c r="V43" s="7" t="s">
        <v>46</v>
      </c>
      <c r="W43" s="195">
        <v>0</v>
      </c>
      <c r="X43" s="7" t="s">
        <v>46</v>
      </c>
      <c r="Y43" s="195">
        <v>0</v>
      </c>
      <c r="Z43" s="7" t="s">
        <v>46</v>
      </c>
      <c r="AA43" s="6">
        <v>0</v>
      </c>
      <c r="AB43" s="7" t="s">
        <v>46</v>
      </c>
    </row>
    <row r="44" spans="1:28" x14ac:dyDescent="0.3">
      <c r="A44" s="58" t="s">
        <v>17</v>
      </c>
      <c r="B44" s="58" t="s">
        <v>14</v>
      </c>
      <c r="C44" s="58" t="s">
        <v>30</v>
      </c>
      <c r="D44" s="10" t="s">
        <v>176</v>
      </c>
      <c r="E44" s="195">
        <v>3</v>
      </c>
      <c r="F44" s="194" t="s">
        <v>178</v>
      </c>
      <c r="G44" s="195"/>
      <c r="H44" s="195"/>
      <c r="I44" s="195"/>
      <c r="J44" s="195"/>
      <c r="K44" s="195"/>
      <c r="L44" s="7">
        <v>-1</v>
      </c>
      <c r="M44" s="6" t="s">
        <v>46</v>
      </c>
      <c r="O44" s="58" t="s">
        <v>17</v>
      </c>
      <c r="P44" s="58" t="s">
        <v>14</v>
      </c>
      <c r="Q44" s="58" t="s">
        <v>30</v>
      </c>
      <c r="R44" s="10" t="s">
        <v>176</v>
      </c>
      <c r="S44" s="195">
        <v>0</v>
      </c>
      <c r="T44" s="7" t="s">
        <v>46</v>
      </c>
      <c r="U44" s="195">
        <v>0</v>
      </c>
      <c r="V44" s="7" t="s">
        <v>46</v>
      </c>
      <c r="W44" s="195">
        <v>0</v>
      </c>
      <c r="X44" s="7" t="s">
        <v>46</v>
      </c>
      <c r="Y44" s="195">
        <v>0</v>
      </c>
      <c r="Z44" s="7" t="s">
        <v>46</v>
      </c>
      <c r="AA44" s="6">
        <v>0</v>
      </c>
      <c r="AB44" s="7" t="s">
        <v>46</v>
      </c>
    </row>
    <row r="45" spans="1:28" x14ac:dyDescent="0.3">
      <c r="A45" s="58" t="s">
        <v>17</v>
      </c>
      <c r="B45" s="58" t="s">
        <v>14</v>
      </c>
      <c r="C45" s="58" t="s">
        <v>30</v>
      </c>
      <c r="D45" s="10" t="s">
        <v>177</v>
      </c>
      <c r="E45" s="195">
        <v>5</v>
      </c>
      <c r="F45" s="194" t="s">
        <v>178</v>
      </c>
      <c r="G45" s="195"/>
      <c r="H45" s="195"/>
      <c r="I45" s="195"/>
      <c r="J45" s="195"/>
      <c r="K45" s="195"/>
      <c r="L45" s="7">
        <v>-1</v>
      </c>
      <c r="M45" s="6" t="s">
        <v>46</v>
      </c>
      <c r="O45" s="58" t="s">
        <v>17</v>
      </c>
      <c r="P45" s="58" t="s">
        <v>14</v>
      </c>
      <c r="Q45" s="58" t="s">
        <v>30</v>
      </c>
      <c r="R45" s="10" t="s">
        <v>177</v>
      </c>
      <c r="S45" s="195">
        <v>0</v>
      </c>
      <c r="T45" s="7" t="s">
        <v>46</v>
      </c>
      <c r="U45" s="195">
        <v>0</v>
      </c>
      <c r="V45" s="7" t="s">
        <v>46</v>
      </c>
      <c r="W45" s="195">
        <v>0</v>
      </c>
      <c r="X45" s="7" t="s">
        <v>46</v>
      </c>
      <c r="Y45" s="195">
        <v>0</v>
      </c>
      <c r="Z45" s="7" t="s">
        <v>46</v>
      </c>
      <c r="AA45" s="6">
        <v>0</v>
      </c>
      <c r="AB45" s="7" t="s">
        <v>46</v>
      </c>
    </row>
    <row r="46" spans="1:28" x14ac:dyDescent="0.3">
      <c r="A46" s="59" t="s">
        <v>17</v>
      </c>
      <c r="B46" s="59" t="s">
        <v>15</v>
      </c>
      <c r="C46" s="59" t="s">
        <v>31</v>
      </c>
      <c r="D46" s="10" t="s">
        <v>174</v>
      </c>
      <c r="E46" s="195">
        <v>11</v>
      </c>
      <c r="F46" s="194" t="s">
        <v>178</v>
      </c>
      <c r="G46" s="195"/>
      <c r="H46" s="195"/>
      <c r="I46" s="195"/>
      <c r="J46" s="195"/>
      <c r="K46" s="195"/>
      <c r="L46" s="7">
        <v>-1</v>
      </c>
      <c r="M46" s="6" t="s">
        <v>46</v>
      </c>
      <c r="O46" s="59" t="s">
        <v>17</v>
      </c>
      <c r="P46" s="59" t="s">
        <v>15</v>
      </c>
      <c r="Q46" s="59" t="s">
        <v>31</v>
      </c>
      <c r="R46" s="10" t="s">
        <v>174</v>
      </c>
      <c r="S46" s="195">
        <v>0</v>
      </c>
      <c r="T46" s="7" t="s">
        <v>46</v>
      </c>
      <c r="U46" s="195">
        <v>0</v>
      </c>
      <c r="V46" s="7" t="s">
        <v>46</v>
      </c>
      <c r="W46" s="195">
        <v>0</v>
      </c>
      <c r="X46" s="7" t="s">
        <v>46</v>
      </c>
      <c r="Y46" s="195">
        <v>0</v>
      </c>
      <c r="Z46" s="7" t="s">
        <v>46</v>
      </c>
      <c r="AA46" s="6">
        <v>0</v>
      </c>
      <c r="AB46" s="7" t="s">
        <v>46</v>
      </c>
    </row>
    <row r="47" spans="1:28" x14ac:dyDescent="0.3">
      <c r="A47" s="59" t="s">
        <v>17</v>
      </c>
      <c r="B47" s="59" t="s">
        <v>15</v>
      </c>
      <c r="C47" s="59" t="s">
        <v>31</v>
      </c>
      <c r="D47" s="10" t="s">
        <v>175</v>
      </c>
      <c r="E47" s="195">
        <v>14</v>
      </c>
      <c r="F47" s="194" t="s">
        <v>178</v>
      </c>
      <c r="G47" s="195"/>
      <c r="H47" s="195"/>
      <c r="I47" s="195"/>
      <c r="J47" s="195"/>
      <c r="K47" s="195"/>
      <c r="L47" s="7">
        <v>-1</v>
      </c>
      <c r="M47" s="6" t="s">
        <v>46</v>
      </c>
      <c r="O47" s="59" t="s">
        <v>17</v>
      </c>
      <c r="P47" s="59" t="s">
        <v>15</v>
      </c>
      <c r="Q47" s="59" t="s">
        <v>31</v>
      </c>
      <c r="R47" s="10" t="s">
        <v>175</v>
      </c>
      <c r="S47" s="195">
        <v>0</v>
      </c>
      <c r="T47" s="7" t="s">
        <v>46</v>
      </c>
      <c r="U47" s="195">
        <v>0</v>
      </c>
      <c r="V47" s="7" t="s">
        <v>46</v>
      </c>
      <c r="W47" s="195">
        <v>0</v>
      </c>
      <c r="X47" s="7" t="s">
        <v>46</v>
      </c>
      <c r="Y47" s="195">
        <v>0</v>
      </c>
      <c r="Z47" s="7" t="s">
        <v>46</v>
      </c>
      <c r="AA47" s="6">
        <v>0</v>
      </c>
      <c r="AB47" s="7" t="s">
        <v>46</v>
      </c>
    </row>
    <row r="48" spans="1:28" x14ac:dyDescent="0.3">
      <c r="A48" s="59" t="s">
        <v>17</v>
      </c>
      <c r="B48" s="59" t="s">
        <v>15</v>
      </c>
      <c r="C48" s="59" t="s">
        <v>31</v>
      </c>
      <c r="D48" s="10" t="s">
        <v>176</v>
      </c>
      <c r="E48" s="195">
        <v>3</v>
      </c>
      <c r="F48" s="194" t="s">
        <v>178</v>
      </c>
      <c r="G48" s="195"/>
      <c r="H48" s="195"/>
      <c r="I48" s="195"/>
      <c r="J48" s="195"/>
      <c r="K48" s="195"/>
      <c r="L48" s="7">
        <v>-1</v>
      </c>
      <c r="M48" s="6" t="s">
        <v>46</v>
      </c>
      <c r="O48" s="59" t="s">
        <v>17</v>
      </c>
      <c r="P48" s="59" t="s">
        <v>15</v>
      </c>
      <c r="Q48" s="59" t="s">
        <v>31</v>
      </c>
      <c r="R48" s="10" t="s">
        <v>176</v>
      </c>
      <c r="S48" s="195">
        <v>0</v>
      </c>
      <c r="T48" s="7" t="s">
        <v>46</v>
      </c>
      <c r="U48" s="195">
        <v>0</v>
      </c>
      <c r="V48" s="7" t="s">
        <v>46</v>
      </c>
      <c r="W48" s="195">
        <v>0</v>
      </c>
      <c r="X48" s="7" t="s">
        <v>46</v>
      </c>
      <c r="Y48" s="195">
        <v>0</v>
      </c>
      <c r="Z48" s="7" t="s">
        <v>46</v>
      </c>
      <c r="AA48" s="6">
        <v>0</v>
      </c>
      <c r="AB48" s="7" t="s">
        <v>46</v>
      </c>
    </row>
    <row r="49" spans="1:28" x14ac:dyDescent="0.3">
      <c r="A49" s="59" t="s">
        <v>17</v>
      </c>
      <c r="B49" s="59" t="s">
        <v>15</v>
      </c>
      <c r="C49" s="59" t="s">
        <v>31</v>
      </c>
      <c r="D49" s="10" t="s">
        <v>177</v>
      </c>
      <c r="E49" s="195">
        <v>5</v>
      </c>
      <c r="F49" s="194" t="s">
        <v>178</v>
      </c>
      <c r="G49" s="195"/>
      <c r="H49" s="195"/>
      <c r="I49" s="195"/>
      <c r="J49" s="195"/>
      <c r="K49" s="195"/>
      <c r="L49" s="7">
        <v>-1</v>
      </c>
      <c r="M49" s="6" t="s">
        <v>46</v>
      </c>
      <c r="O49" s="59" t="s">
        <v>17</v>
      </c>
      <c r="P49" s="59" t="s">
        <v>15</v>
      </c>
      <c r="Q49" s="59" t="s">
        <v>31</v>
      </c>
      <c r="R49" s="10" t="s">
        <v>177</v>
      </c>
      <c r="S49" s="195">
        <v>0</v>
      </c>
      <c r="T49" s="7" t="s">
        <v>46</v>
      </c>
      <c r="U49" s="195">
        <v>0</v>
      </c>
      <c r="V49" s="7" t="s">
        <v>46</v>
      </c>
      <c r="W49" s="195">
        <v>0</v>
      </c>
      <c r="X49" s="7" t="s">
        <v>46</v>
      </c>
      <c r="Y49" s="195">
        <v>0</v>
      </c>
      <c r="Z49" s="7" t="s">
        <v>46</v>
      </c>
      <c r="AA49" s="6">
        <v>0</v>
      </c>
      <c r="AB49" s="7" t="s">
        <v>46</v>
      </c>
    </row>
    <row r="50" spans="1:28" x14ac:dyDescent="0.3">
      <c r="A50" s="11" t="s">
        <v>17</v>
      </c>
      <c r="B50" s="11" t="s">
        <v>16</v>
      </c>
      <c r="C50" s="11" t="s">
        <v>32</v>
      </c>
      <c r="D50" s="10" t="s">
        <v>174</v>
      </c>
      <c r="E50" s="195">
        <v>11</v>
      </c>
      <c r="F50" s="194" t="s">
        <v>178</v>
      </c>
      <c r="G50" s="195"/>
      <c r="H50" s="195"/>
      <c r="I50" s="195"/>
      <c r="J50" s="195">
        <v>5</v>
      </c>
      <c r="K50" s="195">
        <v>-5</v>
      </c>
      <c r="L50" s="7">
        <v>-1</v>
      </c>
      <c r="M50" s="6" t="s">
        <v>46</v>
      </c>
      <c r="O50" s="11" t="s">
        <v>17</v>
      </c>
      <c r="P50" s="11" t="s">
        <v>16</v>
      </c>
      <c r="Q50" s="11" t="s">
        <v>32</v>
      </c>
      <c r="R50" s="10" t="s">
        <v>174</v>
      </c>
      <c r="S50" s="195">
        <v>0</v>
      </c>
      <c r="T50" s="7" t="s">
        <v>46</v>
      </c>
      <c r="U50" s="195">
        <v>0</v>
      </c>
      <c r="V50" s="7" t="s">
        <v>46</v>
      </c>
      <c r="W50" s="195">
        <v>0</v>
      </c>
      <c r="X50" s="7" t="s">
        <v>46</v>
      </c>
      <c r="Y50" s="195">
        <v>-2</v>
      </c>
      <c r="Z50" s="7" t="s">
        <v>46</v>
      </c>
      <c r="AA50" s="6">
        <v>2</v>
      </c>
      <c r="AB50" s="7" t="s">
        <v>46</v>
      </c>
    </row>
    <row r="51" spans="1:28" x14ac:dyDescent="0.3">
      <c r="A51" s="11" t="s">
        <v>17</v>
      </c>
      <c r="B51" s="11" t="s">
        <v>16</v>
      </c>
      <c r="C51" s="11" t="s">
        <v>32</v>
      </c>
      <c r="D51" s="10" t="s">
        <v>175</v>
      </c>
      <c r="E51" s="195">
        <v>14</v>
      </c>
      <c r="F51" s="194" t="s">
        <v>178</v>
      </c>
      <c r="G51" s="195"/>
      <c r="H51" s="195"/>
      <c r="I51" s="195"/>
      <c r="J51" s="195">
        <v>9</v>
      </c>
      <c r="K51" s="195">
        <v>-9</v>
      </c>
      <c r="L51" s="7">
        <v>-1</v>
      </c>
      <c r="M51" s="6" t="s">
        <v>46</v>
      </c>
      <c r="O51" s="11" t="s">
        <v>17</v>
      </c>
      <c r="P51" s="11" t="s">
        <v>16</v>
      </c>
      <c r="Q51" s="11" t="s">
        <v>32</v>
      </c>
      <c r="R51" s="10" t="s">
        <v>175</v>
      </c>
      <c r="S51" s="195">
        <v>0</v>
      </c>
      <c r="T51" s="7" t="s">
        <v>46</v>
      </c>
      <c r="U51" s="195">
        <v>0</v>
      </c>
      <c r="V51" s="7" t="s">
        <v>46</v>
      </c>
      <c r="W51" s="195">
        <v>0</v>
      </c>
      <c r="X51" s="7" t="s">
        <v>46</v>
      </c>
      <c r="Y51" s="195">
        <v>4</v>
      </c>
      <c r="Z51" s="7" t="s">
        <v>46</v>
      </c>
      <c r="AA51" s="6">
        <v>-4</v>
      </c>
      <c r="AB51" s="7" t="s">
        <v>46</v>
      </c>
    </row>
    <row r="52" spans="1:28" x14ac:dyDescent="0.3">
      <c r="A52" s="11" t="s">
        <v>17</v>
      </c>
      <c r="B52" s="11" t="s">
        <v>16</v>
      </c>
      <c r="C52" s="11" t="s">
        <v>32</v>
      </c>
      <c r="D52" s="10" t="s">
        <v>176</v>
      </c>
      <c r="E52" s="195">
        <v>3</v>
      </c>
      <c r="F52" s="194" t="s">
        <v>178</v>
      </c>
      <c r="G52" s="195">
        <v>8</v>
      </c>
      <c r="H52" s="195">
        <v>4</v>
      </c>
      <c r="I52" s="195">
        <v>4</v>
      </c>
      <c r="J52" s="195">
        <v>10</v>
      </c>
      <c r="K52" s="195">
        <v>-6</v>
      </c>
      <c r="L52" s="7">
        <v>-0.75</v>
      </c>
      <c r="M52" s="6" t="s">
        <v>2</v>
      </c>
      <c r="O52" s="11" t="s">
        <v>17</v>
      </c>
      <c r="P52" s="11" t="s">
        <v>16</v>
      </c>
      <c r="Q52" s="11" t="s">
        <v>32</v>
      </c>
      <c r="R52" s="10" t="s">
        <v>176</v>
      </c>
      <c r="S52" s="195">
        <v>4</v>
      </c>
      <c r="T52" s="7">
        <v>1</v>
      </c>
      <c r="U52" s="195">
        <v>3</v>
      </c>
      <c r="V52" s="7">
        <v>0.75</v>
      </c>
      <c r="W52" s="195">
        <v>1</v>
      </c>
      <c r="X52" s="7">
        <v>0.25</v>
      </c>
      <c r="Y52" s="195">
        <v>4</v>
      </c>
      <c r="Z52" s="7">
        <v>1</v>
      </c>
      <c r="AA52" s="6">
        <v>-3</v>
      </c>
      <c r="AB52" s="7">
        <v>-0.75</v>
      </c>
    </row>
    <row r="53" spans="1:28" x14ac:dyDescent="0.3">
      <c r="A53" s="11" t="s">
        <v>17</v>
      </c>
      <c r="B53" s="11" t="s">
        <v>16</v>
      </c>
      <c r="C53" s="11" t="s">
        <v>32</v>
      </c>
      <c r="D53" s="10" t="s">
        <v>177</v>
      </c>
      <c r="E53" s="195">
        <v>5</v>
      </c>
      <c r="F53" s="194" t="s">
        <v>178</v>
      </c>
      <c r="G53" s="195"/>
      <c r="H53" s="195"/>
      <c r="I53" s="195"/>
      <c r="J53" s="195">
        <v>4</v>
      </c>
      <c r="K53" s="195">
        <v>-4</v>
      </c>
      <c r="L53" s="7">
        <v>-1</v>
      </c>
      <c r="M53" s="6" t="s">
        <v>46</v>
      </c>
      <c r="O53" s="11" t="s">
        <v>17</v>
      </c>
      <c r="P53" s="11" t="s">
        <v>16</v>
      </c>
      <c r="Q53" s="11" t="s">
        <v>32</v>
      </c>
      <c r="R53" s="10" t="s">
        <v>177</v>
      </c>
      <c r="S53" s="195">
        <v>0</v>
      </c>
      <c r="T53" s="7" t="s">
        <v>46</v>
      </c>
      <c r="U53" s="195">
        <v>0</v>
      </c>
      <c r="V53" s="7" t="s">
        <v>46</v>
      </c>
      <c r="W53" s="195">
        <v>0</v>
      </c>
      <c r="X53" s="7" t="s">
        <v>46</v>
      </c>
      <c r="Y53" s="195">
        <v>3</v>
      </c>
      <c r="Z53" s="7" t="s">
        <v>46</v>
      </c>
      <c r="AA53" s="6">
        <v>-3</v>
      </c>
      <c r="AB53" s="7" t="s">
        <v>46</v>
      </c>
    </row>
    <row r="54" spans="1:28" x14ac:dyDescent="0.3">
      <c r="A54" s="11" t="s">
        <v>18</v>
      </c>
      <c r="B54" s="11" t="s">
        <v>12</v>
      </c>
      <c r="C54" s="11" t="s">
        <v>33</v>
      </c>
      <c r="D54" s="10" t="s">
        <v>174</v>
      </c>
      <c r="E54" s="195">
        <v>11</v>
      </c>
      <c r="F54" s="194" t="s">
        <v>178</v>
      </c>
      <c r="G54" s="195">
        <v>23</v>
      </c>
      <c r="H54" s="195">
        <v>7</v>
      </c>
      <c r="I54" s="195">
        <v>16</v>
      </c>
      <c r="J54" s="195">
        <v>7</v>
      </c>
      <c r="K54" s="195">
        <v>9</v>
      </c>
      <c r="L54" s="7">
        <v>0.39130434782608697</v>
      </c>
      <c r="M54" s="6" t="s">
        <v>4</v>
      </c>
      <c r="O54" s="11" t="s">
        <v>18</v>
      </c>
      <c r="P54" s="11" t="s">
        <v>12</v>
      </c>
      <c r="Q54" s="11" t="s">
        <v>33</v>
      </c>
      <c r="R54" s="10" t="s">
        <v>174</v>
      </c>
      <c r="S54" s="195">
        <v>-4</v>
      </c>
      <c r="T54" s="7">
        <v>-0.14814814814814814</v>
      </c>
      <c r="U54" s="195">
        <v>1</v>
      </c>
      <c r="V54" s="7">
        <v>3.7037037037037035E-2</v>
      </c>
      <c r="W54" s="195">
        <v>-5</v>
      </c>
      <c r="X54" s="7">
        <v>-0.18518518518518517</v>
      </c>
      <c r="Y54" s="195">
        <v>3</v>
      </c>
      <c r="Z54" s="7">
        <v>0.1111111111111111</v>
      </c>
      <c r="AA54" s="6">
        <v>-8</v>
      </c>
      <c r="AB54" s="7">
        <v>-0.29629629629629628</v>
      </c>
    </row>
    <row r="55" spans="1:28" x14ac:dyDescent="0.3">
      <c r="A55" s="11" t="s">
        <v>18</v>
      </c>
      <c r="B55" s="11" t="s">
        <v>12</v>
      </c>
      <c r="C55" s="11" t="s">
        <v>33</v>
      </c>
      <c r="D55" s="10" t="s">
        <v>175</v>
      </c>
      <c r="E55" s="195">
        <v>14</v>
      </c>
      <c r="F55" s="194" t="s">
        <v>178</v>
      </c>
      <c r="G55" s="195"/>
      <c r="H55" s="195"/>
      <c r="I55" s="195"/>
      <c r="J55" s="195">
        <v>9</v>
      </c>
      <c r="K55" s="195">
        <v>-9</v>
      </c>
      <c r="L55" s="7">
        <v>-1</v>
      </c>
      <c r="M55" s="6" t="s">
        <v>46</v>
      </c>
      <c r="O55" s="11" t="s">
        <v>18</v>
      </c>
      <c r="P55" s="11" t="s">
        <v>12</v>
      </c>
      <c r="Q55" s="11" t="s">
        <v>33</v>
      </c>
      <c r="R55" s="10" t="s">
        <v>175</v>
      </c>
      <c r="S55" s="195">
        <v>0</v>
      </c>
      <c r="T55" s="7" t="s">
        <v>46</v>
      </c>
      <c r="U55" s="195">
        <v>0</v>
      </c>
      <c r="V55" s="7" t="s">
        <v>46</v>
      </c>
      <c r="W55" s="195">
        <v>0</v>
      </c>
      <c r="X55" s="7" t="s">
        <v>46</v>
      </c>
      <c r="Y55" s="195">
        <v>-4</v>
      </c>
      <c r="Z55" s="7" t="s">
        <v>46</v>
      </c>
      <c r="AA55" s="6">
        <v>4</v>
      </c>
      <c r="AB55" s="7" t="s">
        <v>46</v>
      </c>
    </row>
    <row r="56" spans="1:28" x14ac:dyDescent="0.3">
      <c r="A56" s="11" t="s">
        <v>18</v>
      </c>
      <c r="B56" s="11" t="s">
        <v>12</v>
      </c>
      <c r="C56" s="11" t="s">
        <v>33</v>
      </c>
      <c r="D56" s="10" t="s">
        <v>176</v>
      </c>
      <c r="E56" s="195">
        <v>3</v>
      </c>
      <c r="F56" s="194" t="s">
        <v>178</v>
      </c>
      <c r="G56" s="195">
        <v>16</v>
      </c>
      <c r="H56" s="195">
        <v>8</v>
      </c>
      <c r="I56" s="195">
        <v>8</v>
      </c>
      <c r="J56" s="195">
        <v>10</v>
      </c>
      <c r="K56" s="195">
        <v>-2</v>
      </c>
      <c r="L56" s="7">
        <v>-0.125</v>
      </c>
      <c r="M56" s="6" t="s">
        <v>3</v>
      </c>
      <c r="O56" s="11" t="s">
        <v>18</v>
      </c>
      <c r="P56" s="11" t="s">
        <v>12</v>
      </c>
      <c r="Q56" s="11" t="s">
        <v>33</v>
      </c>
      <c r="R56" s="10" t="s">
        <v>176</v>
      </c>
      <c r="S56" s="195">
        <v>-4</v>
      </c>
      <c r="T56" s="7">
        <v>-0.2</v>
      </c>
      <c r="U56" s="195">
        <v>-1</v>
      </c>
      <c r="V56" s="7">
        <v>-0.05</v>
      </c>
      <c r="W56" s="195">
        <v>-3</v>
      </c>
      <c r="X56" s="7">
        <v>-0.15</v>
      </c>
      <c r="Y56" s="195">
        <v>-2</v>
      </c>
      <c r="Z56" s="7">
        <v>-0.1</v>
      </c>
      <c r="AA56" s="6">
        <v>-1</v>
      </c>
      <c r="AB56" s="7">
        <v>-0.05</v>
      </c>
    </row>
    <row r="57" spans="1:28" x14ac:dyDescent="0.3">
      <c r="A57" s="11" t="s">
        <v>18</v>
      </c>
      <c r="B57" s="11" t="s">
        <v>12</v>
      </c>
      <c r="C57" s="11" t="s">
        <v>33</v>
      </c>
      <c r="D57" s="10" t="s">
        <v>177</v>
      </c>
      <c r="E57" s="195">
        <v>5</v>
      </c>
      <c r="F57" s="194" t="s">
        <v>178</v>
      </c>
      <c r="G57" s="195">
        <v>29</v>
      </c>
      <c r="H57" s="195">
        <v>6</v>
      </c>
      <c r="I57" s="195">
        <v>23</v>
      </c>
      <c r="J57" s="195">
        <v>17</v>
      </c>
      <c r="K57" s="195">
        <v>6</v>
      </c>
      <c r="L57" s="7">
        <v>0.20689655172413793</v>
      </c>
      <c r="M57" s="6" t="s">
        <v>4</v>
      </c>
      <c r="O57" s="11" t="s">
        <v>18</v>
      </c>
      <c r="P57" s="11" t="s">
        <v>12</v>
      </c>
      <c r="Q57" s="11" t="s">
        <v>33</v>
      </c>
      <c r="R57" s="10" t="s">
        <v>177</v>
      </c>
      <c r="S57" s="195">
        <v>4</v>
      </c>
      <c r="T57" s="7">
        <v>0.16</v>
      </c>
      <c r="U57" s="195">
        <v>-4</v>
      </c>
      <c r="V57" s="7">
        <v>-0.16</v>
      </c>
      <c r="W57" s="195">
        <v>8</v>
      </c>
      <c r="X57" s="7">
        <v>0.32</v>
      </c>
      <c r="Y57" s="195">
        <v>9</v>
      </c>
      <c r="Z57" s="7">
        <v>0.36</v>
      </c>
      <c r="AA57" s="6">
        <v>-1</v>
      </c>
      <c r="AB57" s="7">
        <v>-0.04</v>
      </c>
    </row>
    <row r="58" spans="1:28" x14ac:dyDescent="0.3">
      <c r="A58" s="60" t="s">
        <v>18</v>
      </c>
      <c r="B58" s="60" t="s">
        <v>13</v>
      </c>
      <c r="C58" s="60" t="s">
        <v>34</v>
      </c>
      <c r="D58" s="10" t="s">
        <v>174</v>
      </c>
      <c r="E58" s="195">
        <v>11</v>
      </c>
      <c r="F58" s="194" t="s">
        <v>178</v>
      </c>
      <c r="G58" s="195">
        <v>3</v>
      </c>
      <c r="H58" s="195">
        <v>1</v>
      </c>
      <c r="I58" s="195">
        <v>2</v>
      </c>
      <c r="J58" s="195"/>
      <c r="K58" s="195">
        <v>2</v>
      </c>
      <c r="L58" s="7">
        <v>0.66666666666666663</v>
      </c>
      <c r="M58" s="6" t="s">
        <v>4</v>
      </c>
      <c r="O58" s="60" t="s">
        <v>18</v>
      </c>
      <c r="P58" s="60" t="s">
        <v>13</v>
      </c>
      <c r="Q58" s="60" t="s">
        <v>34</v>
      </c>
      <c r="R58" s="10" t="s">
        <v>174</v>
      </c>
      <c r="S58" s="195">
        <v>-1</v>
      </c>
      <c r="T58" s="7">
        <v>-0.25</v>
      </c>
      <c r="U58" s="195">
        <v>0</v>
      </c>
      <c r="V58" s="7">
        <v>0</v>
      </c>
      <c r="W58" s="195">
        <v>-1</v>
      </c>
      <c r="X58" s="7">
        <v>-0.25</v>
      </c>
      <c r="Y58" s="195">
        <v>0</v>
      </c>
      <c r="Z58" s="7">
        <v>0</v>
      </c>
      <c r="AA58" s="6">
        <v>-1</v>
      </c>
      <c r="AB58" s="7">
        <v>-0.25</v>
      </c>
    </row>
    <row r="59" spans="1:28" x14ac:dyDescent="0.3">
      <c r="A59" s="60" t="s">
        <v>18</v>
      </c>
      <c r="B59" s="60" t="s">
        <v>13</v>
      </c>
      <c r="C59" s="60" t="s">
        <v>34</v>
      </c>
      <c r="D59" s="10" t="s">
        <v>175</v>
      </c>
      <c r="E59" s="195">
        <v>14</v>
      </c>
      <c r="F59" s="194" t="s">
        <v>178</v>
      </c>
      <c r="G59" s="195"/>
      <c r="H59" s="195"/>
      <c r="I59" s="195"/>
      <c r="J59" s="195">
        <v>4</v>
      </c>
      <c r="K59" s="195">
        <v>-4</v>
      </c>
      <c r="L59" s="7">
        <v>-1</v>
      </c>
      <c r="M59" s="6" t="s">
        <v>46</v>
      </c>
      <c r="O59" s="60" t="s">
        <v>18</v>
      </c>
      <c r="P59" s="60" t="s">
        <v>13</v>
      </c>
      <c r="Q59" s="60" t="s">
        <v>34</v>
      </c>
      <c r="R59" s="10" t="s">
        <v>175</v>
      </c>
      <c r="S59" s="195">
        <v>0</v>
      </c>
      <c r="T59" s="7" t="s">
        <v>46</v>
      </c>
      <c r="U59" s="195">
        <v>0</v>
      </c>
      <c r="V59" s="7" t="s">
        <v>46</v>
      </c>
      <c r="W59" s="195">
        <v>0</v>
      </c>
      <c r="X59" s="7" t="s">
        <v>46</v>
      </c>
      <c r="Y59" s="195">
        <v>0</v>
      </c>
      <c r="Z59" s="7" t="s">
        <v>46</v>
      </c>
      <c r="AA59" s="6">
        <v>0</v>
      </c>
      <c r="AB59" s="7" t="s">
        <v>46</v>
      </c>
    </row>
    <row r="60" spans="1:28" x14ac:dyDescent="0.3">
      <c r="A60" s="60" t="s">
        <v>18</v>
      </c>
      <c r="B60" s="60" t="s">
        <v>13</v>
      </c>
      <c r="C60" s="60" t="s">
        <v>34</v>
      </c>
      <c r="D60" s="10" t="s">
        <v>176</v>
      </c>
      <c r="E60" s="195">
        <v>3</v>
      </c>
      <c r="F60" s="194" t="s">
        <v>178</v>
      </c>
      <c r="G60" s="195"/>
      <c r="H60" s="195"/>
      <c r="I60" s="195"/>
      <c r="J60" s="195">
        <v>3</v>
      </c>
      <c r="K60" s="195">
        <v>-3</v>
      </c>
      <c r="L60" s="7">
        <v>-1</v>
      </c>
      <c r="M60" s="6" t="s">
        <v>46</v>
      </c>
      <c r="O60" s="60" t="s">
        <v>18</v>
      </c>
      <c r="P60" s="60" t="s">
        <v>13</v>
      </c>
      <c r="Q60" s="60" t="s">
        <v>34</v>
      </c>
      <c r="R60" s="10" t="s">
        <v>176</v>
      </c>
      <c r="S60" s="195">
        <v>0</v>
      </c>
      <c r="T60" s="7" t="s">
        <v>46</v>
      </c>
      <c r="U60" s="195">
        <v>0</v>
      </c>
      <c r="V60" s="7" t="s">
        <v>46</v>
      </c>
      <c r="W60" s="195">
        <v>0</v>
      </c>
      <c r="X60" s="7" t="s">
        <v>46</v>
      </c>
      <c r="Y60" s="195">
        <v>2</v>
      </c>
      <c r="Z60" s="7" t="s">
        <v>46</v>
      </c>
      <c r="AA60" s="6">
        <v>-2</v>
      </c>
      <c r="AB60" s="7" t="s">
        <v>46</v>
      </c>
    </row>
    <row r="61" spans="1:28" x14ac:dyDescent="0.3">
      <c r="A61" s="60" t="s">
        <v>18</v>
      </c>
      <c r="B61" s="60" t="s">
        <v>13</v>
      </c>
      <c r="C61" s="60" t="s">
        <v>34</v>
      </c>
      <c r="D61" s="10" t="s">
        <v>177</v>
      </c>
      <c r="E61" s="195">
        <v>5</v>
      </c>
      <c r="F61" s="194" t="s">
        <v>178</v>
      </c>
      <c r="G61" s="195"/>
      <c r="H61" s="195"/>
      <c r="I61" s="195"/>
      <c r="J61" s="195"/>
      <c r="K61" s="195"/>
      <c r="L61" s="7">
        <v>-1</v>
      </c>
      <c r="M61" s="6" t="s">
        <v>46</v>
      </c>
      <c r="O61" s="60" t="s">
        <v>18</v>
      </c>
      <c r="P61" s="60" t="s">
        <v>13</v>
      </c>
      <c r="Q61" s="60" t="s">
        <v>34</v>
      </c>
      <c r="R61" s="10" t="s">
        <v>177</v>
      </c>
      <c r="S61" s="195">
        <v>0</v>
      </c>
      <c r="T61" s="7" t="s">
        <v>46</v>
      </c>
      <c r="U61" s="195">
        <v>0</v>
      </c>
      <c r="V61" s="7" t="s">
        <v>46</v>
      </c>
      <c r="W61" s="195">
        <v>0</v>
      </c>
      <c r="X61" s="7" t="s">
        <v>46</v>
      </c>
      <c r="Y61" s="195">
        <v>0</v>
      </c>
      <c r="Z61" s="7" t="s">
        <v>46</v>
      </c>
      <c r="AA61" s="6">
        <v>0</v>
      </c>
      <c r="AB61" s="7" t="s">
        <v>46</v>
      </c>
    </row>
    <row r="62" spans="1:28" x14ac:dyDescent="0.3">
      <c r="A62" s="59" t="s">
        <v>18</v>
      </c>
      <c r="B62" s="59" t="s">
        <v>15</v>
      </c>
      <c r="C62" s="59" t="s">
        <v>35</v>
      </c>
      <c r="D62" s="10" t="s">
        <v>174</v>
      </c>
      <c r="E62" s="195">
        <v>11</v>
      </c>
      <c r="F62" s="194" t="s">
        <v>178</v>
      </c>
      <c r="G62" s="195"/>
      <c r="H62" s="195"/>
      <c r="I62" s="195"/>
      <c r="J62" s="195">
        <v>2</v>
      </c>
      <c r="K62" s="195">
        <v>-2</v>
      </c>
      <c r="L62" s="7">
        <v>-1</v>
      </c>
      <c r="M62" s="6" t="s">
        <v>46</v>
      </c>
      <c r="O62" s="59" t="s">
        <v>18</v>
      </c>
      <c r="P62" s="59" t="s">
        <v>15</v>
      </c>
      <c r="Q62" s="59" t="s">
        <v>35</v>
      </c>
      <c r="R62" s="10" t="s">
        <v>174</v>
      </c>
      <c r="S62" s="195">
        <v>0</v>
      </c>
      <c r="T62" s="7" t="s">
        <v>46</v>
      </c>
      <c r="U62" s="195">
        <v>0</v>
      </c>
      <c r="V62" s="7" t="s">
        <v>46</v>
      </c>
      <c r="W62" s="195">
        <v>0</v>
      </c>
      <c r="X62" s="7" t="s">
        <v>46</v>
      </c>
      <c r="Y62" s="195">
        <v>2</v>
      </c>
      <c r="Z62" s="7" t="s">
        <v>46</v>
      </c>
      <c r="AA62" s="6">
        <v>-2</v>
      </c>
      <c r="AB62" s="7" t="s">
        <v>46</v>
      </c>
    </row>
    <row r="63" spans="1:28" x14ac:dyDescent="0.3">
      <c r="A63" s="59" t="s">
        <v>18</v>
      </c>
      <c r="B63" s="59" t="s">
        <v>15</v>
      </c>
      <c r="C63" s="59" t="s">
        <v>35</v>
      </c>
      <c r="D63" s="10" t="s">
        <v>175</v>
      </c>
      <c r="E63" s="195">
        <v>14</v>
      </c>
      <c r="F63" s="194" t="s">
        <v>178</v>
      </c>
      <c r="G63" s="195"/>
      <c r="H63" s="195"/>
      <c r="I63" s="195"/>
      <c r="J63" s="195">
        <v>2</v>
      </c>
      <c r="K63" s="195">
        <v>-2</v>
      </c>
      <c r="L63" s="7">
        <v>-1</v>
      </c>
      <c r="M63" s="6" t="s">
        <v>46</v>
      </c>
      <c r="O63" s="59" t="s">
        <v>18</v>
      </c>
      <c r="P63" s="59" t="s">
        <v>15</v>
      </c>
      <c r="Q63" s="59" t="s">
        <v>35</v>
      </c>
      <c r="R63" s="10" t="s">
        <v>175</v>
      </c>
      <c r="S63" s="195">
        <v>0</v>
      </c>
      <c r="T63" s="7" t="s">
        <v>46</v>
      </c>
      <c r="U63" s="195">
        <v>0</v>
      </c>
      <c r="V63" s="7" t="s">
        <v>46</v>
      </c>
      <c r="W63" s="195">
        <v>0</v>
      </c>
      <c r="X63" s="7" t="s">
        <v>46</v>
      </c>
      <c r="Y63" s="195">
        <v>1</v>
      </c>
      <c r="Z63" s="7" t="s">
        <v>46</v>
      </c>
      <c r="AA63" s="6">
        <v>-1</v>
      </c>
      <c r="AB63" s="7" t="s">
        <v>46</v>
      </c>
    </row>
    <row r="64" spans="1:28" x14ac:dyDescent="0.3">
      <c r="A64" s="59" t="s">
        <v>18</v>
      </c>
      <c r="B64" s="59" t="s">
        <v>15</v>
      </c>
      <c r="C64" s="59" t="s">
        <v>35</v>
      </c>
      <c r="D64" s="10" t="s">
        <v>176</v>
      </c>
      <c r="E64" s="195">
        <v>3</v>
      </c>
      <c r="F64" s="194" t="s">
        <v>178</v>
      </c>
      <c r="G64" s="195"/>
      <c r="H64" s="195"/>
      <c r="I64" s="195"/>
      <c r="J64" s="195">
        <v>2</v>
      </c>
      <c r="K64" s="195">
        <v>-2</v>
      </c>
      <c r="L64" s="7">
        <v>-1</v>
      </c>
      <c r="M64" s="6" t="s">
        <v>46</v>
      </c>
      <c r="O64" s="59" t="s">
        <v>18</v>
      </c>
      <c r="P64" s="59" t="s">
        <v>15</v>
      </c>
      <c r="Q64" s="59" t="s">
        <v>35</v>
      </c>
      <c r="R64" s="10" t="s">
        <v>176</v>
      </c>
      <c r="S64" s="195">
        <v>0</v>
      </c>
      <c r="T64" s="7" t="s">
        <v>46</v>
      </c>
      <c r="U64" s="195">
        <v>0</v>
      </c>
      <c r="V64" s="7" t="s">
        <v>46</v>
      </c>
      <c r="W64" s="195">
        <v>0</v>
      </c>
      <c r="X64" s="7" t="s">
        <v>46</v>
      </c>
      <c r="Y64" s="195">
        <v>1</v>
      </c>
      <c r="Z64" s="7" t="s">
        <v>46</v>
      </c>
      <c r="AA64" s="6">
        <v>-1</v>
      </c>
      <c r="AB64" s="7" t="s">
        <v>46</v>
      </c>
    </row>
    <row r="65" spans="1:28" x14ac:dyDescent="0.3">
      <c r="A65" s="59" t="s">
        <v>18</v>
      </c>
      <c r="B65" s="59" t="s">
        <v>15</v>
      </c>
      <c r="C65" s="59" t="s">
        <v>35</v>
      </c>
      <c r="D65" s="10" t="s">
        <v>177</v>
      </c>
      <c r="E65" s="195">
        <v>5</v>
      </c>
      <c r="F65" s="194" t="s">
        <v>178</v>
      </c>
      <c r="G65" s="195"/>
      <c r="H65" s="195"/>
      <c r="I65" s="195"/>
      <c r="J65" s="195"/>
      <c r="K65" s="195"/>
      <c r="L65" s="7">
        <v>-1</v>
      </c>
      <c r="M65" s="6" t="s">
        <v>46</v>
      </c>
      <c r="O65" s="59" t="s">
        <v>18</v>
      </c>
      <c r="P65" s="59" t="s">
        <v>15</v>
      </c>
      <c r="Q65" s="59" t="s">
        <v>35</v>
      </c>
      <c r="R65" s="10" t="s">
        <v>177</v>
      </c>
      <c r="S65" s="195">
        <v>0</v>
      </c>
      <c r="T65" s="7" t="s">
        <v>46</v>
      </c>
      <c r="U65" s="195">
        <v>0</v>
      </c>
      <c r="V65" s="7" t="s">
        <v>46</v>
      </c>
      <c r="W65" s="195">
        <v>0</v>
      </c>
      <c r="X65" s="7" t="s">
        <v>46</v>
      </c>
      <c r="Y65" s="195">
        <v>0</v>
      </c>
      <c r="Z65" s="7" t="s">
        <v>46</v>
      </c>
      <c r="AA65" s="6">
        <v>0</v>
      </c>
      <c r="AB65" s="7" t="s">
        <v>46</v>
      </c>
    </row>
    <row r="66" spans="1:28" x14ac:dyDescent="0.3">
      <c r="A66" s="11" t="s">
        <v>18</v>
      </c>
      <c r="B66" s="11" t="s">
        <v>16</v>
      </c>
      <c r="C66" s="11" t="s">
        <v>36</v>
      </c>
      <c r="D66" s="10" t="s">
        <v>174</v>
      </c>
      <c r="E66" s="195">
        <v>11</v>
      </c>
      <c r="F66" s="194" t="s">
        <v>178</v>
      </c>
      <c r="G66" s="195">
        <v>37</v>
      </c>
      <c r="H66" s="195">
        <v>9</v>
      </c>
      <c r="I66" s="195">
        <v>28</v>
      </c>
      <c r="J66" s="195">
        <v>6</v>
      </c>
      <c r="K66" s="195">
        <v>22</v>
      </c>
      <c r="L66" s="7">
        <v>0.59459459459459463</v>
      </c>
      <c r="M66" s="6" t="s">
        <v>4</v>
      </c>
      <c r="O66" s="11" t="s">
        <v>18</v>
      </c>
      <c r="P66" s="11" t="s">
        <v>16</v>
      </c>
      <c r="Q66" s="11" t="s">
        <v>36</v>
      </c>
      <c r="R66" s="10" t="s">
        <v>174</v>
      </c>
      <c r="S66" s="195">
        <v>19</v>
      </c>
      <c r="T66" s="7">
        <v>1.0555555555555556</v>
      </c>
      <c r="U66" s="195">
        <v>6</v>
      </c>
      <c r="V66" s="7">
        <v>0.33333333333333331</v>
      </c>
      <c r="W66" s="195">
        <v>13</v>
      </c>
      <c r="X66" s="7">
        <v>0.72222222222222221</v>
      </c>
      <c r="Y66" s="195">
        <v>-1</v>
      </c>
      <c r="Z66" s="7">
        <v>-5.5555555555555552E-2</v>
      </c>
      <c r="AA66" s="6">
        <v>14</v>
      </c>
      <c r="AB66" s="7">
        <v>0.77777777777777779</v>
      </c>
    </row>
    <row r="67" spans="1:28" x14ac:dyDescent="0.3">
      <c r="A67" s="11" t="s">
        <v>18</v>
      </c>
      <c r="B67" s="11" t="s">
        <v>16</v>
      </c>
      <c r="C67" s="11" t="s">
        <v>36</v>
      </c>
      <c r="D67" s="10" t="s">
        <v>175</v>
      </c>
      <c r="E67" s="195">
        <v>14</v>
      </c>
      <c r="F67" s="194" t="s">
        <v>178</v>
      </c>
      <c r="G67" s="195"/>
      <c r="H67" s="195"/>
      <c r="I67" s="195"/>
      <c r="J67" s="195">
        <v>24</v>
      </c>
      <c r="K67" s="195">
        <v>-24</v>
      </c>
      <c r="L67" s="7">
        <v>-1</v>
      </c>
      <c r="M67" s="6" t="s">
        <v>46</v>
      </c>
      <c r="O67" s="11" t="s">
        <v>18</v>
      </c>
      <c r="P67" s="11" t="s">
        <v>16</v>
      </c>
      <c r="Q67" s="11" t="s">
        <v>36</v>
      </c>
      <c r="R67" s="10" t="s">
        <v>175</v>
      </c>
      <c r="S67" s="195">
        <v>0</v>
      </c>
      <c r="T67" s="7" t="s">
        <v>46</v>
      </c>
      <c r="U67" s="195">
        <v>0</v>
      </c>
      <c r="V67" s="7" t="s">
        <v>46</v>
      </c>
      <c r="W67" s="195">
        <v>0</v>
      </c>
      <c r="X67" s="7" t="s">
        <v>46</v>
      </c>
      <c r="Y67" s="195">
        <v>3</v>
      </c>
      <c r="Z67" s="7" t="s">
        <v>46</v>
      </c>
      <c r="AA67" s="6">
        <v>-3</v>
      </c>
      <c r="AB67" s="7" t="s">
        <v>46</v>
      </c>
    </row>
    <row r="68" spans="1:28" x14ac:dyDescent="0.3">
      <c r="A68" s="11" t="s">
        <v>18</v>
      </c>
      <c r="B68" s="11" t="s">
        <v>16</v>
      </c>
      <c r="C68" s="11" t="s">
        <v>36</v>
      </c>
      <c r="D68" s="10" t="s">
        <v>176</v>
      </c>
      <c r="E68" s="195">
        <v>3</v>
      </c>
      <c r="F68" s="194" t="s">
        <v>178</v>
      </c>
      <c r="G68" s="195">
        <v>22</v>
      </c>
      <c r="H68" s="195">
        <v>13</v>
      </c>
      <c r="I68" s="195">
        <v>9</v>
      </c>
      <c r="J68" s="195">
        <v>25</v>
      </c>
      <c r="K68" s="195">
        <v>-16</v>
      </c>
      <c r="L68" s="7">
        <v>-0.72727272727272729</v>
      </c>
      <c r="M68" s="6" t="s">
        <v>2</v>
      </c>
      <c r="O68" s="11" t="s">
        <v>18</v>
      </c>
      <c r="P68" s="11" t="s">
        <v>16</v>
      </c>
      <c r="Q68" s="11" t="s">
        <v>36</v>
      </c>
      <c r="R68" s="10" t="s">
        <v>176</v>
      </c>
      <c r="S68" s="195">
        <v>10</v>
      </c>
      <c r="T68" s="7">
        <v>0.83333333333333337</v>
      </c>
      <c r="U68" s="195">
        <v>5</v>
      </c>
      <c r="V68" s="7">
        <v>0.41666666666666669</v>
      </c>
      <c r="W68" s="195">
        <v>5</v>
      </c>
      <c r="X68" s="7">
        <v>0.41666666666666669</v>
      </c>
      <c r="Y68" s="195">
        <v>8</v>
      </c>
      <c r="Z68" s="7">
        <v>0.66666666666666663</v>
      </c>
      <c r="AA68" s="6">
        <v>-3</v>
      </c>
      <c r="AB68" s="7">
        <v>-0.25</v>
      </c>
    </row>
    <row r="69" spans="1:28" x14ac:dyDescent="0.3">
      <c r="A69" s="11" t="s">
        <v>18</v>
      </c>
      <c r="B69" s="11" t="s">
        <v>16</v>
      </c>
      <c r="C69" s="11" t="s">
        <v>36</v>
      </c>
      <c r="D69" s="10" t="s">
        <v>177</v>
      </c>
      <c r="E69" s="195">
        <v>5</v>
      </c>
      <c r="F69" s="194" t="s">
        <v>178</v>
      </c>
      <c r="G69" s="195">
        <v>35</v>
      </c>
      <c r="H69" s="195">
        <v>19</v>
      </c>
      <c r="I69" s="195">
        <v>16</v>
      </c>
      <c r="J69" s="195">
        <v>25</v>
      </c>
      <c r="K69" s="195">
        <v>-9</v>
      </c>
      <c r="L69" s="7">
        <v>-0.25714285714285712</v>
      </c>
      <c r="M69" s="6" t="s">
        <v>2</v>
      </c>
      <c r="O69" s="11" t="s">
        <v>18</v>
      </c>
      <c r="P69" s="11" t="s">
        <v>16</v>
      </c>
      <c r="Q69" s="11" t="s">
        <v>36</v>
      </c>
      <c r="R69" s="10" t="s">
        <v>177</v>
      </c>
      <c r="S69" s="195">
        <v>2</v>
      </c>
      <c r="T69" s="7">
        <v>6.0606060606060608E-2</v>
      </c>
      <c r="U69" s="195">
        <v>-3</v>
      </c>
      <c r="V69" s="7">
        <v>-9.0909090909090912E-2</v>
      </c>
      <c r="W69" s="195">
        <v>5</v>
      </c>
      <c r="X69" s="7">
        <v>0.15151515151515152</v>
      </c>
      <c r="Y69" s="195">
        <v>4</v>
      </c>
      <c r="Z69" s="7">
        <v>0.12121212121212122</v>
      </c>
      <c r="AA69" s="6">
        <v>1</v>
      </c>
      <c r="AB69" s="7">
        <v>3.0303030303030304E-2</v>
      </c>
    </row>
    <row r="70" spans="1:28" x14ac:dyDescent="0.3">
      <c r="A70" s="57" t="s">
        <v>18</v>
      </c>
      <c r="B70" s="57" t="s">
        <v>20</v>
      </c>
      <c r="C70" s="57" t="s">
        <v>42</v>
      </c>
      <c r="D70" s="10" t="s">
        <v>174</v>
      </c>
      <c r="E70" s="195">
        <v>11</v>
      </c>
      <c r="F70" s="194" t="s">
        <v>178</v>
      </c>
      <c r="G70" s="195">
        <v>83</v>
      </c>
      <c r="H70" s="195">
        <v>27</v>
      </c>
      <c r="I70" s="195">
        <v>56</v>
      </c>
      <c r="J70" s="195">
        <v>19</v>
      </c>
      <c r="K70" s="195">
        <v>37</v>
      </c>
      <c r="L70" s="7">
        <v>0.44578313253012047</v>
      </c>
      <c r="M70" s="6" t="s">
        <v>4</v>
      </c>
      <c r="O70" s="57" t="s">
        <v>18</v>
      </c>
      <c r="P70" s="57" t="s">
        <v>20</v>
      </c>
      <c r="Q70" s="57" t="s">
        <v>42</v>
      </c>
      <c r="R70" s="10" t="s">
        <v>174</v>
      </c>
      <c r="S70" s="195">
        <v>-2</v>
      </c>
      <c r="T70" s="7">
        <v>-2.3529411764705882E-2</v>
      </c>
      <c r="U70" s="195">
        <v>1</v>
      </c>
      <c r="V70" s="7">
        <v>1.1764705882352941E-2</v>
      </c>
      <c r="W70" s="195">
        <v>-3</v>
      </c>
      <c r="X70" s="7">
        <v>-3.5294117647058823E-2</v>
      </c>
      <c r="Y70" s="195">
        <v>-12</v>
      </c>
      <c r="Z70" s="7">
        <v>-0.14117647058823529</v>
      </c>
      <c r="AA70" s="6">
        <v>9</v>
      </c>
      <c r="AB70" s="7">
        <v>0.10588235294117647</v>
      </c>
    </row>
    <row r="71" spans="1:28" x14ac:dyDescent="0.3">
      <c r="A71" s="57" t="s">
        <v>18</v>
      </c>
      <c r="B71" s="57" t="s">
        <v>20</v>
      </c>
      <c r="C71" s="57" t="s">
        <v>42</v>
      </c>
      <c r="D71" s="10" t="s">
        <v>175</v>
      </c>
      <c r="E71" s="195">
        <v>14</v>
      </c>
      <c r="F71" s="194" t="s">
        <v>178</v>
      </c>
      <c r="G71" s="195"/>
      <c r="H71" s="195"/>
      <c r="I71" s="195"/>
      <c r="J71" s="195">
        <v>71</v>
      </c>
      <c r="K71" s="195">
        <v>-71</v>
      </c>
      <c r="L71" s="7">
        <v>-1</v>
      </c>
      <c r="M71" s="6" t="s">
        <v>46</v>
      </c>
      <c r="O71" s="57" t="s">
        <v>18</v>
      </c>
      <c r="P71" s="57" t="s">
        <v>20</v>
      </c>
      <c r="Q71" s="57" t="s">
        <v>42</v>
      </c>
      <c r="R71" s="10" t="s">
        <v>175</v>
      </c>
      <c r="S71" s="195">
        <v>0</v>
      </c>
      <c r="T71" s="7" t="s">
        <v>46</v>
      </c>
      <c r="U71" s="195">
        <v>0</v>
      </c>
      <c r="V71" s="7" t="s">
        <v>46</v>
      </c>
      <c r="W71" s="195">
        <v>0</v>
      </c>
      <c r="X71" s="7" t="s">
        <v>46</v>
      </c>
      <c r="Y71" s="195">
        <v>-6</v>
      </c>
      <c r="Z71" s="7" t="s">
        <v>46</v>
      </c>
      <c r="AA71" s="6">
        <v>6</v>
      </c>
      <c r="AB71" s="7" t="s">
        <v>46</v>
      </c>
    </row>
    <row r="72" spans="1:28" x14ac:dyDescent="0.3">
      <c r="A72" s="57" t="s">
        <v>18</v>
      </c>
      <c r="B72" s="57" t="s">
        <v>20</v>
      </c>
      <c r="C72" s="57" t="s">
        <v>42</v>
      </c>
      <c r="D72" s="10" t="s">
        <v>176</v>
      </c>
      <c r="E72" s="195">
        <v>3</v>
      </c>
      <c r="F72" s="194" t="s">
        <v>178</v>
      </c>
      <c r="G72" s="195">
        <v>55</v>
      </c>
      <c r="H72" s="195">
        <v>41</v>
      </c>
      <c r="I72" s="195">
        <v>14</v>
      </c>
      <c r="J72" s="195">
        <v>90</v>
      </c>
      <c r="K72" s="195">
        <v>-76</v>
      </c>
      <c r="L72" s="7">
        <v>-1.3818181818181818</v>
      </c>
      <c r="M72" s="6" t="s">
        <v>2</v>
      </c>
      <c r="O72" s="57" t="s">
        <v>18</v>
      </c>
      <c r="P72" s="57" t="s">
        <v>20</v>
      </c>
      <c r="Q72" s="57" t="s">
        <v>42</v>
      </c>
      <c r="R72" s="10" t="s">
        <v>176</v>
      </c>
      <c r="S72" s="195">
        <v>-9</v>
      </c>
      <c r="T72" s="7">
        <v>-0.140625</v>
      </c>
      <c r="U72" s="195">
        <v>-3</v>
      </c>
      <c r="V72" s="7">
        <v>-4.6875E-2</v>
      </c>
      <c r="W72" s="195">
        <v>-6</v>
      </c>
      <c r="X72" s="7">
        <v>-9.375E-2</v>
      </c>
      <c r="Y72" s="195">
        <v>10</v>
      </c>
      <c r="Z72" s="7">
        <v>0.15625</v>
      </c>
      <c r="AA72" s="6">
        <v>-16</v>
      </c>
      <c r="AB72" s="7">
        <v>-0.25</v>
      </c>
    </row>
    <row r="73" spans="1:28" x14ac:dyDescent="0.3">
      <c r="A73" s="57" t="s">
        <v>18</v>
      </c>
      <c r="B73" s="57" t="s">
        <v>20</v>
      </c>
      <c r="C73" s="57" t="s">
        <v>42</v>
      </c>
      <c r="D73" s="10" t="s">
        <v>177</v>
      </c>
      <c r="E73" s="195">
        <v>5</v>
      </c>
      <c r="F73" s="194" t="s">
        <v>178</v>
      </c>
      <c r="G73" s="195">
        <v>199</v>
      </c>
      <c r="H73" s="195">
        <v>100</v>
      </c>
      <c r="I73" s="195">
        <v>99</v>
      </c>
      <c r="J73" s="195">
        <v>30</v>
      </c>
      <c r="K73" s="195">
        <v>69</v>
      </c>
      <c r="L73" s="7">
        <v>0.34673366834170855</v>
      </c>
      <c r="M73" s="6" t="s">
        <v>4</v>
      </c>
      <c r="O73" s="57" t="s">
        <v>18</v>
      </c>
      <c r="P73" s="57" t="s">
        <v>20</v>
      </c>
      <c r="Q73" s="57" t="s">
        <v>42</v>
      </c>
      <c r="R73" s="10" t="s">
        <v>177</v>
      </c>
      <c r="S73" s="195">
        <v>13</v>
      </c>
      <c r="T73" s="7">
        <v>6.9892473118279563E-2</v>
      </c>
      <c r="U73" s="195">
        <v>23</v>
      </c>
      <c r="V73" s="7">
        <v>0.12365591397849462</v>
      </c>
      <c r="W73" s="195">
        <v>-10</v>
      </c>
      <c r="X73" s="7">
        <v>-5.3763440860215055E-2</v>
      </c>
      <c r="Y73" s="195">
        <v>2</v>
      </c>
      <c r="Z73" s="7">
        <v>1.0752688172043012E-2</v>
      </c>
      <c r="AA73" s="6">
        <v>-12</v>
      </c>
      <c r="AB73" s="7">
        <v>-6.4516129032258063E-2</v>
      </c>
    </row>
    <row r="74" spans="1:28" x14ac:dyDescent="0.3">
      <c r="A74" s="11" t="s">
        <v>19</v>
      </c>
      <c r="B74" s="11" t="s">
        <v>12</v>
      </c>
      <c r="C74" s="11" t="s">
        <v>37</v>
      </c>
      <c r="D74" s="10" t="s">
        <v>174</v>
      </c>
      <c r="E74" s="195">
        <v>11</v>
      </c>
      <c r="F74" s="194" t="s">
        <v>178</v>
      </c>
      <c r="G74" s="195"/>
      <c r="H74" s="195"/>
      <c r="I74" s="195"/>
      <c r="J74" s="195">
        <v>2</v>
      </c>
      <c r="K74" s="195">
        <v>-2</v>
      </c>
      <c r="L74" s="7">
        <v>-1</v>
      </c>
      <c r="M74" s="6" t="s">
        <v>46</v>
      </c>
      <c r="O74" s="11" t="s">
        <v>19</v>
      </c>
      <c r="P74" s="11" t="s">
        <v>12</v>
      </c>
      <c r="Q74" s="11" t="s">
        <v>37</v>
      </c>
      <c r="R74" s="10" t="s">
        <v>174</v>
      </c>
      <c r="S74" s="195">
        <v>0</v>
      </c>
      <c r="T74" s="7" t="s">
        <v>46</v>
      </c>
      <c r="U74" s="195">
        <v>0</v>
      </c>
      <c r="V74" s="7" t="s">
        <v>46</v>
      </c>
      <c r="W74" s="195">
        <v>0</v>
      </c>
      <c r="X74" s="7" t="s">
        <v>46</v>
      </c>
      <c r="Y74" s="195">
        <v>-2</v>
      </c>
      <c r="Z74" s="7" t="s">
        <v>46</v>
      </c>
      <c r="AA74" s="6">
        <v>2</v>
      </c>
      <c r="AB74" s="7" t="s">
        <v>46</v>
      </c>
    </row>
    <row r="75" spans="1:28" x14ac:dyDescent="0.3">
      <c r="A75" s="11" t="s">
        <v>19</v>
      </c>
      <c r="B75" s="11" t="s">
        <v>12</v>
      </c>
      <c r="C75" s="11" t="s">
        <v>37</v>
      </c>
      <c r="D75" s="10" t="s">
        <v>175</v>
      </c>
      <c r="E75" s="195">
        <v>14</v>
      </c>
      <c r="F75" s="194" t="s">
        <v>178</v>
      </c>
      <c r="G75" s="195">
        <v>11</v>
      </c>
      <c r="H75" s="195">
        <v>4</v>
      </c>
      <c r="I75" s="195">
        <v>7</v>
      </c>
      <c r="J75" s="195">
        <v>12</v>
      </c>
      <c r="K75" s="195">
        <v>-5</v>
      </c>
      <c r="L75" s="7">
        <v>-0.45454545454545453</v>
      </c>
      <c r="M75" s="6" t="s">
        <v>2</v>
      </c>
      <c r="O75" s="11" t="s">
        <v>19</v>
      </c>
      <c r="P75" s="11" t="s">
        <v>12</v>
      </c>
      <c r="Q75" s="11" t="s">
        <v>37</v>
      </c>
      <c r="R75" s="10" t="s">
        <v>175</v>
      </c>
      <c r="S75" s="195">
        <v>5</v>
      </c>
      <c r="T75" s="7">
        <v>0.83333333333333337</v>
      </c>
      <c r="U75" s="195">
        <v>2</v>
      </c>
      <c r="V75" s="7">
        <v>0.33333333333333331</v>
      </c>
      <c r="W75" s="195">
        <v>3</v>
      </c>
      <c r="X75" s="7">
        <v>0.5</v>
      </c>
      <c r="Y75" s="195">
        <v>1</v>
      </c>
      <c r="Z75" s="7">
        <v>0.16666666666666666</v>
      </c>
      <c r="AA75" s="6">
        <v>2</v>
      </c>
      <c r="AB75" s="7">
        <v>0.33333333333333331</v>
      </c>
    </row>
    <row r="76" spans="1:28" x14ac:dyDescent="0.3">
      <c r="A76" s="11" t="s">
        <v>19</v>
      </c>
      <c r="B76" s="11" t="s">
        <v>12</v>
      </c>
      <c r="C76" s="11" t="s">
        <v>37</v>
      </c>
      <c r="D76" s="10" t="s">
        <v>176</v>
      </c>
      <c r="E76" s="195">
        <v>3</v>
      </c>
      <c r="F76" s="194" t="s">
        <v>178</v>
      </c>
      <c r="G76" s="195">
        <v>11</v>
      </c>
      <c r="H76" s="195">
        <v>7</v>
      </c>
      <c r="I76" s="195">
        <v>4</v>
      </c>
      <c r="J76" s="195">
        <v>5</v>
      </c>
      <c r="K76" s="195">
        <v>-1</v>
      </c>
      <c r="L76" s="7">
        <v>-9.0909090909090912E-2</v>
      </c>
      <c r="M76" s="6" t="s">
        <v>3</v>
      </c>
      <c r="O76" s="11" t="s">
        <v>19</v>
      </c>
      <c r="P76" s="11" t="s">
        <v>12</v>
      </c>
      <c r="Q76" s="11" t="s">
        <v>37</v>
      </c>
      <c r="R76" s="10" t="s">
        <v>176</v>
      </c>
      <c r="S76" s="195">
        <v>-13</v>
      </c>
      <c r="T76" s="7">
        <v>-0.54166666666666663</v>
      </c>
      <c r="U76" s="195">
        <v>-4</v>
      </c>
      <c r="V76" s="7">
        <v>-0.16666666666666666</v>
      </c>
      <c r="W76" s="195">
        <v>-9</v>
      </c>
      <c r="X76" s="7">
        <v>-0.375</v>
      </c>
      <c r="Y76" s="195">
        <v>2</v>
      </c>
      <c r="Z76" s="7">
        <v>8.3333333333333329E-2</v>
      </c>
      <c r="AA76" s="6">
        <v>-11</v>
      </c>
      <c r="AB76" s="7">
        <v>-0.45833333333333331</v>
      </c>
    </row>
    <row r="77" spans="1:28" x14ac:dyDescent="0.3">
      <c r="A77" s="11" t="s">
        <v>19</v>
      </c>
      <c r="B77" s="11" t="s">
        <v>12</v>
      </c>
      <c r="C77" s="11" t="s">
        <v>37</v>
      </c>
      <c r="D77" s="10" t="s">
        <v>177</v>
      </c>
      <c r="E77" s="195">
        <v>5</v>
      </c>
      <c r="F77" s="194" t="s">
        <v>178</v>
      </c>
      <c r="G77" s="195"/>
      <c r="H77" s="195"/>
      <c r="I77" s="195"/>
      <c r="J77" s="195">
        <v>2</v>
      </c>
      <c r="K77" s="195">
        <v>-2</v>
      </c>
      <c r="L77" s="7">
        <v>-1</v>
      </c>
      <c r="M77" s="6" t="s">
        <v>46</v>
      </c>
      <c r="O77" s="11" t="s">
        <v>19</v>
      </c>
      <c r="P77" s="11" t="s">
        <v>12</v>
      </c>
      <c r="Q77" s="11" t="s">
        <v>37</v>
      </c>
      <c r="R77" s="10" t="s">
        <v>177</v>
      </c>
      <c r="S77" s="195">
        <v>0</v>
      </c>
      <c r="T77" s="7" t="s">
        <v>46</v>
      </c>
      <c r="U77" s="195">
        <v>0</v>
      </c>
      <c r="V77" s="7" t="s">
        <v>46</v>
      </c>
      <c r="W77" s="195">
        <v>0</v>
      </c>
      <c r="X77" s="7" t="s">
        <v>46</v>
      </c>
      <c r="Y77" s="195">
        <v>-4</v>
      </c>
      <c r="Z77" s="7" t="s">
        <v>46</v>
      </c>
      <c r="AA77" s="6">
        <v>4</v>
      </c>
      <c r="AB77" s="7" t="s">
        <v>46</v>
      </c>
    </row>
    <row r="78" spans="1:28" x14ac:dyDescent="0.3">
      <c r="A78" s="57" t="s">
        <v>19</v>
      </c>
      <c r="B78" s="57" t="s">
        <v>13</v>
      </c>
      <c r="C78" s="57" t="s">
        <v>38</v>
      </c>
      <c r="D78" s="10" t="s">
        <v>174</v>
      </c>
      <c r="E78" s="195">
        <v>11</v>
      </c>
      <c r="F78" s="194" t="s">
        <v>178</v>
      </c>
      <c r="G78" s="195"/>
      <c r="H78" s="195"/>
      <c r="I78" s="195"/>
      <c r="J78" s="195">
        <v>1</v>
      </c>
      <c r="K78" s="195">
        <v>-1</v>
      </c>
      <c r="L78" s="7">
        <v>-1</v>
      </c>
      <c r="M78" s="6" t="s">
        <v>46</v>
      </c>
      <c r="O78" s="57" t="s">
        <v>19</v>
      </c>
      <c r="P78" s="57" t="s">
        <v>13</v>
      </c>
      <c r="Q78" s="57" t="s">
        <v>38</v>
      </c>
      <c r="R78" s="10" t="s">
        <v>174</v>
      </c>
      <c r="S78" s="195">
        <v>0</v>
      </c>
      <c r="T78" s="7" t="s">
        <v>46</v>
      </c>
      <c r="U78" s="195">
        <v>0</v>
      </c>
      <c r="V78" s="7" t="s">
        <v>46</v>
      </c>
      <c r="W78" s="195">
        <v>0</v>
      </c>
      <c r="X78" s="7" t="s">
        <v>46</v>
      </c>
      <c r="Y78" s="195">
        <v>0</v>
      </c>
      <c r="Z78" s="7" t="s">
        <v>46</v>
      </c>
      <c r="AA78" s="6">
        <v>0</v>
      </c>
      <c r="AB78" s="7" t="s">
        <v>46</v>
      </c>
    </row>
    <row r="79" spans="1:28" x14ac:dyDescent="0.3">
      <c r="A79" s="57" t="s">
        <v>19</v>
      </c>
      <c r="B79" s="57" t="s">
        <v>13</v>
      </c>
      <c r="C79" s="57" t="s">
        <v>38</v>
      </c>
      <c r="D79" s="10" t="s">
        <v>175</v>
      </c>
      <c r="E79" s="195">
        <v>14</v>
      </c>
      <c r="F79" s="194" t="s">
        <v>178</v>
      </c>
      <c r="G79" s="195"/>
      <c r="H79" s="195"/>
      <c r="I79" s="195"/>
      <c r="J79" s="195">
        <v>1</v>
      </c>
      <c r="K79" s="195">
        <v>-1</v>
      </c>
      <c r="L79" s="7">
        <v>-1</v>
      </c>
      <c r="M79" s="6" t="s">
        <v>46</v>
      </c>
      <c r="O79" s="57" t="s">
        <v>19</v>
      </c>
      <c r="P79" s="57" t="s">
        <v>13</v>
      </c>
      <c r="Q79" s="57" t="s">
        <v>38</v>
      </c>
      <c r="R79" s="10" t="s">
        <v>175</v>
      </c>
      <c r="S79" s="195">
        <v>0</v>
      </c>
      <c r="T79" s="7" t="s">
        <v>46</v>
      </c>
      <c r="U79" s="195">
        <v>0</v>
      </c>
      <c r="V79" s="7" t="s">
        <v>46</v>
      </c>
      <c r="W79" s="195">
        <v>0</v>
      </c>
      <c r="X79" s="7" t="s">
        <v>46</v>
      </c>
      <c r="Y79" s="195">
        <v>-1</v>
      </c>
      <c r="Z79" s="7" t="s">
        <v>46</v>
      </c>
      <c r="AA79" s="6">
        <v>1</v>
      </c>
      <c r="AB79" s="7" t="s">
        <v>46</v>
      </c>
    </row>
    <row r="80" spans="1:28" x14ac:dyDescent="0.3">
      <c r="A80" s="57" t="s">
        <v>19</v>
      </c>
      <c r="B80" s="57" t="s">
        <v>13</v>
      </c>
      <c r="C80" s="57" t="s">
        <v>38</v>
      </c>
      <c r="D80" s="10" t="s">
        <v>176</v>
      </c>
      <c r="E80" s="195">
        <v>3</v>
      </c>
      <c r="F80" s="194" t="s">
        <v>178</v>
      </c>
      <c r="G80" s="195"/>
      <c r="H80" s="195"/>
      <c r="I80" s="195"/>
      <c r="J80" s="195"/>
      <c r="K80" s="195"/>
      <c r="L80" s="7">
        <v>-1</v>
      </c>
      <c r="M80" s="6" t="s">
        <v>46</v>
      </c>
      <c r="O80" s="57" t="s">
        <v>19</v>
      </c>
      <c r="P80" s="57" t="s">
        <v>13</v>
      </c>
      <c r="Q80" s="57" t="s">
        <v>38</v>
      </c>
      <c r="R80" s="10" t="s">
        <v>176</v>
      </c>
      <c r="S80" s="195">
        <v>0</v>
      </c>
      <c r="T80" s="7" t="s">
        <v>46</v>
      </c>
      <c r="U80" s="195">
        <v>0</v>
      </c>
      <c r="V80" s="7" t="s">
        <v>46</v>
      </c>
      <c r="W80" s="195">
        <v>0</v>
      </c>
      <c r="X80" s="7" t="s">
        <v>46</v>
      </c>
      <c r="Y80" s="195">
        <v>-5</v>
      </c>
      <c r="Z80" s="7" t="s">
        <v>46</v>
      </c>
      <c r="AA80" s="6">
        <v>5</v>
      </c>
      <c r="AB80" s="7" t="s">
        <v>46</v>
      </c>
    </row>
    <row r="81" spans="1:28" x14ac:dyDescent="0.3">
      <c r="A81" s="57" t="s">
        <v>19</v>
      </c>
      <c r="B81" s="57" t="s">
        <v>13</v>
      </c>
      <c r="C81" s="57" t="s">
        <v>38</v>
      </c>
      <c r="D81" s="10" t="s">
        <v>177</v>
      </c>
      <c r="E81" s="195">
        <v>5</v>
      </c>
      <c r="F81" s="194" t="s">
        <v>178</v>
      </c>
      <c r="G81" s="195"/>
      <c r="H81" s="195"/>
      <c r="I81" s="195"/>
      <c r="J81" s="195">
        <v>2</v>
      </c>
      <c r="K81" s="195">
        <v>-2</v>
      </c>
      <c r="L81" s="7">
        <v>-1</v>
      </c>
      <c r="M81" s="6" t="s">
        <v>46</v>
      </c>
      <c r="O81" s="57" t="s">
        <v>19</v>
      </c>
      <c r="P81" s="57" t="s">
        <v>13</v>
      </c>
      <c r="Q81" s="57" t="s">
        <v>38</v>
      </c>
      <c r="R81" s="10" t="s">
        <v>177</v>
      </c>
      <c r="S81" s="195">
        <v>0</v>
      </c>
      <c r="T81" s="7" t="s">
        <v>46</v>
      </c>
      <c r="U81" s="195">
        <v>0</v>
      </c>
      <c r="V81" s="7" t="s">
        <v>46</v>
      </c>
      <c r="W81" s="195">
        <v>0</v>
      </c>
      <c r="X81" s="7" t="s">
        <v>46</v>
      </c>
      <c r="Y81" s="195">
        <v>1</v>
      </c>
      <c r="Z81" s="7" t="s">
        <v>46</v>
      </c>
      <c r="AA81" s="6">
        <v>-1</v>
      </c>
      <c r="AB81" s="7" t="s">
        <v>46</v>
      </c>
    </row>
    <row r="82" spans="1:28" x14ac:dyDescent="0.3">
      <c r="A82" s="58" t="s">
        <v>19</v>
      </c>
      <c r="B82" s="58" t="s">
        <v>14</v>
      </c>
      <c r="C82" s="58" t="s">
        <v>39</v>
      </c>
      <c r="D82" s="10" t="s">
        <v>174</v>
      </c>
      <c r="E82" s="195">
        <v>11</v>
      </c>
      <c r="F82" s="194" t="s">
        <v>178</v>
      </c>
      <c r="G82" s="195"/>
      <c r="H82" s="195"/>
      <c r="I82" s="195"/>
      <c r="J82" s="195">
        <v>1</v>
      </c>
      <c r="K82" s="195">
        <v>-1</v>
      </c>
      <c r="L82" s="7">
        <v>-1</v>
      </c>
      <c r="M82" s="6" t="s">
        <v>46</v>
      </c>
      <c r="O82" s="58" t="s">
        <v>19</v>
      </c>
      <c r="P82" s="58" t="s">
        <v>14</v>
      </c>
      <c r="Q82" s="58" t="s">
        <v>39</v>
      </c>
      <c r="R82" s="10" t="s">
        <v>174</v>
      </c>
      <c r="S82" s="195">
        <v>0</v>
      </c>
      <c r="T82" s="7" t="s">
        <v>46</v>
      </c>
      <c r="U82" s="195">
        <v>0</v>
      </c>
      <c r="V82" s="7" t="s">
        <v>46</v>
      </c>
      <c r="W82" s="195">
        <v>0</v>
      </c>
      <c r="X82" s="7" t="s">
        <v>46</v>
      </c>
      <c r="Y82" s="195">
        <v>0</v>
      </c>
      <c r="Z82" s="7" t="s">
        <v>46</v>
      </c>
      <c r="AA82" s="6">
        <v>0</v>
      </c>
      <c r="AB82" s="7" t="s">
        <v>46</v>
      </c>
    </row>
    <row r="83" spans="1:28" x14ac:dyDescent="0.3">
      <c r="A83" s="58" t="s">
        <v>19</v>
      </c>
      <c r="B83" s="58" t="s">
        <v>14</v>
      </c>
      <c r="C83" s="58" t="s">
        <v>39</v>
      </c>
      <c r="D83" s="10" t="s">
        <v>175</v>
      </c>
      <c r="E83" s="195">
        <v>14</v>
      </c>
      <c r="F83" s="194" t="s">
        <v>178</v>
      </c>
      <c r="G83" s="195"/>
      <c r="H83" s="195"/>
      <c r="I83" s="195"/>
      <c r="J83" s="195">
        <v>1</v>
      </c>
      <c r="K83" s="195">
        <v>-1</v>
      </c>
      <c r="L83" s="7">
        <v>-1</v>
      </c>
      <c r="M83" s="6" t="s">
        <v>46</v>
      </c>
      <c r="O83" s="58" t="s">
        <v>19</v>
      </c>
      <c r="P83" s="58" t="s">
        <v>14</v>
      </c>
      <c r="Q83" s="58" t="s">
        <v>39</v>
      </c>
      <c r="R83" s="10" t="s">
        <v>175</v>
      </c>
      <c r="S83" s="195">
        <v>0</v>
      </c>
      <c r="T83" s="7" t="s">
        <v>46</v>
      </c>
      <c r="U83" s="195">
        <v>0</v>
      </c>
      <c r="V83" s="7" t="s">
        <v>46</v>
      </c>
      <c r="W83" s="195">
        <v>0</v>
      </c>
      <c r="X83" s="7" t="s">
        <v>46</v>
      </c>
      <c r="Y83" s="195">
        <v>1</v>
      </c>
      <c r="Z83" s="7" t="s">
        <v>46</v>
      </c>
      <c r="AA83" s="6">
        <v>-1</v>
      </c>
      <c r="AB83" s="7" t="s">
        <v>46</v>
      </c>
    </row>
    <row r="84" spans="1:28" x14ac:dyDescent="0.3">
      <c r="A84" s="58" t="s">
        <v>19</v>
      </c>
      <c r="B84" s="58" t="s">
        <v>14</v>
      </c>
      <c r="C84" s="58" t="s">
        <v>39</v>
      </c>
      <c r="D84" s="10" t="s">
        <v>176</v>
      </c>
      <c r="E84" s="195">
        <v>3</v>
      </c>
      <c r="F84" s="194" t="s">
        <v>178</v>
      </c>
      <c r="G84" s="195"/>
      <c r="H84" s="195"/>
      <c r="I84" s="195"/>
      <c r="J84" s="195">
        <v>1</v>
      </c>
      <c r="K84" s="195">
        <v>-1</v>
      </c>
      <c r="L84" s="7">
        <v>-1</v>
      </c>
      <c r="M84" s="6" t="s">
        <v>46</v>
      </c>
      <c r="O84" s="58" t="s">
        <v>19</v>
      </c>
      <c r="P84" s="58" t="s">
        <v>14</v>
      </c>
      <c r="Q84" s="58" t="s">
        <v>39</v>
      </c>
      <c r="R84" s="10" t="s">
        <v>176</v>
      </c>
      <c r="S84" s="195">
        <v>0</v>
      </c>
      <c r="T84" s="7" t="s">
        <v>46</v>
      </c>
      <c r="U84" s="195">
        <v>0</v>
      </c>
      <c r="V84" s="7" t="s">
        <v>46</v>
      </c>
      <c r="W84" s="195">
        <v>0</v>
      </c>
      <c r="X84" s="7" t="s">
        <v>46</v>
      </c>
      <c r="Y84" s="195">
        <v>1</v>
      </c>
      <c r="Z84" s="7" t="s">
        <v>46</v>
      </c>
      <c r="AA84" s="6">
        <v>-1</v>
      </c>
      <c r="AB84" s="7" t="s">
        <v>46</v>
      </c>
    </row>
    <row r="85" spans="1:28" x14ac:dyDescent="0.3">
      <c r="A85" s="58" t="s">
        <v>19</v>
      </c>
      <c r="B85" s="58" t="s">
        <v>14</v>
      </c>
      <c r="C85" s="58" t="s">
        <v>39</v>
      </c>
      <c r="D85" s="10" t="s">
        <v>177</v>
      </c>
      <c r="E85" s="195">
        <v>5</v>
      </c>
      <c r="F85" s="194" t="s">
        <v>178</v>
      </c>
      <c r="G85" s="195"/>
      <c r="H85" s="195"/>
      <c r="I85" s="195"/>
      <c r="J85" s="195">
        <v>2</v>
      </c>
      <c r="K85" s="195">
        <v>-2</v>
      </c>
      <c r="L85" s="7">
        <v>-1</v>
      </c>
      <c r="M85" s="6" t="s">
        <v>46</v>
      </c>
      <c r="O85" s="58" t="s">
        <v>19</v>
      </c>
      <c r="P85" s="58" t="s">
        <v>14</v>
      </c>
      <c r="Q85" s="58" t="s">
        <v>39</v>
      </c>
      <c r="R85" s="10" t="s">
        <v>177</v>
      </c>
      <c r="S85" s="195">
        <v>0</v>
      </c>
      <c r="T85" s="7" t="s">
        <v>46</v>
      </c>
      <c r="U85" s="195">
        <v>0</v>
      </c>
      <c r="V85" s="7" t="s">
        <v>46</v>
      </c>
      <c r="W85" s="195">
        <v>0</v>
      </c>
      <c r="X85" s="7" t="s">
        <v>46</v>
      </c>
      <c r="Y85" s="195">
        <v>1</v>
      </c>
      <c r="Z85" s="7" t="s">
        <v>46</v>
      </c>
      <c r="AA85" s="6">
        <v>-1</v>
      </c>
      <c r="AB85" s="7" t="s">
        <v>46</v>
      </c>
    </row>
    <row r="86" spans="1:28" x14ac:dyDescent="0.3">
      <c r="A86" s="59" t="s">
        <v>19</v>
      </c>
      <c r="B86" s="59" t="s">
        <v>15</v>
      </c>
      <c r="C86" s="59" t="s">
        <v>40</v>
      </c>
      <c r="D86" s="10" t="s">
        <v>174</v>
      </c>
      <c r="E86" s="195">
        <v>11</v>
      </c>
      <c r="F86" s="194" t="s">
        <v>178</v>
      </c>
      <c r="G86" s="195"/>
      <c r="H86" s="195"/>
      <c r="I86" s="195"/>
      <c r="J86" s="195"/>
      <c r="K86" s="195"/>
      <c r="L86" s="7">
        <v>-1</v>
      </c>
      <c r="M86" s="6" t="s">
        <v>46</v>
      </c>
      <c r="O86" s="59" t="s">
        <v>19</v>
      </c>
      <c r="P86" s="59" t="s">
        <v>15</v>
      </c>
      <c r="Q86" s="59" t="s">
        <v>40</v>
      </c>
      <c r="R86" s="10" t="s">
        <v>174</v>
      </c>
      <c r="S86" s="195">
        <v>0</v>
      </c>
      <c r="T86" s="7" t="s">
        <v>46</v>
      </c>
      <c r="U86" s="195">
        <v>0</v>
      </c>
      <c r="V86" s="7" t="s">
        <v>46</v>
      </c>
      <c r="W86" s="195">
        <v>0</v>
      </c>
      <c r="X86" s="7" t="s">
        <v>46</v>
      </c>
      <c r="Y86" s="195">
        <v>0</v>
      </c>
      <c r="Z86" s="7" t="s">
        <v>46</v>
      </c>
      <c r="AA86" s="6">
        <v>0</v>
      </c>
      <c r="AB86" s="7" t="s">
        <v>46</v>
      </c>
    </row>
    <row r="87" spans="1:28" x14ac:dyDescent="0.3">
      <c r="A87" s="59" t="s">
        <v>19</v>
      </c>
      <c r="B87" s="59" t="s">
        <v>15</v>
      </c>
      <c r="C87" s="59" t="s">
        <v>40</v>
      </c>
      <c r="D87" s="10" t="s">
        <v>175</v>
      </c>
      <c r="E87" s="195">
        <v>14</v>
      </c>
      <c r="F87" s="194" t="s">
        <v>178</v>
      </c>
      <c r="G87" s="195"/>
      <c r="H87" s="195"/>
      <c r="I87" s="195"/>
      <c r="J87" s="195"/>
      <c r="K87" s="195"/>
      <c r="L87" s="7">
        <v>-1</v>
      </c>
      <c r="M87" s="6" t="s">
        <v>46</v>
      </c>
      <c r="O87" s="59" t="s">
        <v>19</v>
      </c>
      <c r="P87" s="59" t="s">
        <v>15</v>
      </c>
      <c r="Q87" s="59" t="s">
        <v>40</v>
      </c>
      <c r="R87" s="10" t="s">
        <v>175</v>
      </c>
      <c r="S87" s="195">
        <v>0</v>
      </c>
      <c r="T87" s="7" t="s">
        <v>46</v>
      </c>
      <c r="U87" s="195">
        <v>0</v>
      </c>
      <c r="V87" s="7" t="s">
        <v>46</v>
      </c>
      <c r="W87" s="195">
        <v>0</v>
      </c>
      <c r="X87" s="7" t="s">
        <v>46</v>
      </c>
      <c r="Y87" s="195">
        <v>0</v>
      </c>
      <c r="Z87" s="7" t="s">
        <v>46</v>
      </c>
      <c r="AA87" s="6">
        <v>0</v>
      </c>
      <c r="AB87" s="7" t="s">
        <v>46</v>
      </c>
    </row>
    <row r="88" spans="1:28" x14ac:dyDescent="0.3">
      <c r="A88" s="59" t="s">
        <v>19</v>
      </c>
      <c r="B88" s="59" t="s">
        <v>15</v>
      </c>
      <c r="C88" s="59" t="s">
        <v>40</v>
      </c>
      <c r="D88" s="10" t="s">
        <v>176</v>
      </c>
      <c r="E88" s="195">
        <v>3</v>
      </c>
      <c r="F88" s="194" t="s">
        <v>178</v>
      </c>
      <c r="G88" s="195"/>
      <c r="H88" s="195"/>
      <c r="I88" s="195"/>
      <c r="J88" s="195"/>
      <c r="K88" s="195"/>
      <c r="L88" s="7">
        <v>-1</v>
      </c>
      <c r="M88" s="6" t="s">
        <v>46</v>
      </c>
      <c r="O88" s="59" t="s">
        <v>19</v>
      </c>
      <c r="P88" s="59" t="s">
        <v>15</v>
      </c>
      <c r="Q88" s="59" t="s">
        <v>40</v>
      </c>
      <c r="R88" s="10" t="s">
        <v>176</v>
      </c>
      <c r="S88" s="195">
        <v>0</v>
      </c>
      <c r="T88" s="7" t="s">
        <v>46</v>
      </c>
      <c r="U88" s="195">
        <v>0</v>
      </c>
      <c r="V88" s="7" t="s">
        <v>46</v>
      </c>
      <c r="W88" s="195">
        <v>0</v>
      </c>
      <c r="X88" s="7" t="s">
        <v>46</v>
      </c>
      <c r="Y88" s="195">
        <v>0</v>
      </c>
      <c r="Z88" s="7" t="s">
        <v>46</v>
      </c>
      <c r="AA88" s="6">
        <v>0</v>
      </c>
      <c r="AB88" s="7" t="s">
        <v>46</v>
      </c>
    </row>
    <row r="89" spans="1:28" x14ac:dyDescent="0.3">
      <c r="A89" s="59" t="s">
        <v>19</v>
      </c>
      <c r="B89" s="59" t="s">
        <v>15</v>
      </c>
      <c r="C89" s="59" t="s">
        <v>40</v>
      </c>
      <c r="D89" s="10" t="s">
        <v>177</v>
      </c>
      <c r="E89" s="195">
        <v>5</v>
      </c>
      <c r="F89" s="194" t="s">
        <v>178</v>
      </c>
      <c r="G89" s="195"/>
      <c r="H89" s="195"/>
      <c r="I89" s="195"/>
      <c r="J89" s="195">
        <v>2</v>
      </c>
      <c r="K89" s="195">
        <v>-2</v>
      </c>
      <c r="L89" s="7">
        <v>-1</v>
      </c>
      <c r="M89" s="6" t="s">
        <v>46</v>
      </c>
      <c r="O89" s="59" t="s">
        <v>19</v>
      </c>
      <c r="P89" s="59" t="s">
        <v>15</v>
      </c>
      <c r="Q89" s="59" t="s">
        <v>40</v>
      </c>
      <c r="R89" s="10" t="s">
        <v>177</v>
      </c>
      <c r="S89" s="195">
        <v>0</v>
      </c>
      <c r="T89" s="7" t="s">
        <v>46</v>
      </c>
      <c r="U89" s="195">
        <v>0</v>
      </c>
      <c r="V89" s="7" t="s">
        <v>46</v>
      </c>
      <c r="W89" s="195">
        <v>0</v>
      </c>
      <c r="X89" s="7" t="s">
        <v>46</v>
      </c>
      <c r="Y89" s="195">
        <v>1</v>
      </c>
      <c r="Z89" s="7" t="s">
        <v>46</v>
      </c>
      <c r="AA89" s="6">
        <v>-1</v>
      </c>
      <c r="AB89" s="7" t="s">
        <v>46</v>
      </c>
    </row>
    <row r="90" spans="1:28" x14ac:dyDescent="0.3">
      <c r="A90" s="11" t="s">
        <v>19</v>
      </c>
      <c r="B90" s="11" t="s">
        <v>16</v>
      </c>
      <c r="C90" s="11" t="s">
        <v>41</v>
      </c>
      <c r="D90" s="10" t="s">
        <v>174</v>
      </c>
      <c r="E90" s="195">
        <v>11</v>
      </c>
      <c r="F90" s="194" t="s">
        <v>178</v>
      </c>
      <c r="G90" s="195"/>
      <c r="H90" s="195"/>
      <c r="I90" s="195"/>
      <c r="J90" s="195">
        <v>53</v>
      </c>
      <c r="K90" s="195">
        <v>-53</v>
      </c>
      <c r="L90" s="7">
        <v>-1</v>
      </c>
      <c r="M90" s="6" t="s">
        <v>46</v>
      </c>
      <c r="O90" s="11" t="s">
        <v>19</v>
      </c>
      <c r="P90" s="11" t="s">
        <v>16</v>
      </c>
      <c r="Q90" s="11" t="s">
        <v>41</v>
      </c>
      <c r="R90" s="10" t="s">
        <v>174</v>
      </c>
      <c r="S90" s="195">
        <v>0</v>
      </c>
      <c r="T90" s="7" t="s">
        <v>46</v>
      </c>
      <c r="U90" s="195">
        <v>0</v>
      </c>
      <c r="V90" s="7" t="s">
        <v>46</v>
      </c>
      <c r="W90" s="195">
        <v>0</v>
      </c>
      <c r="X90" s="7" t="s">
        <v>46</v>
      </c>
      <c r="Y90" s="195">
        <v>18</v>
      </c>
      <c r="Z90" s="7" t="s">
        <v>46</v>
      </c>
      <c r="AA90" s="6">
        <v>-18</v>
      </c>
      <c r="AB90" s="7" t="s">
        <v>46</v>
      </c>
    </row>
    <row r="91" spans="1:28" x14ac:dyDescent="0.3">
      <c r="A91" s="11" t="s">
        <v>19</v>
      </c>
      <c r="B91" s="11" t="s">
        <v>16</v>
      </c>
      <c r="C91" s="11" t="s">
        <v>41</v>
      </c>
      <c r="D91" s="10" t="s">
        <v>175</v>
      </c>
      <c r="E91" s="195">
        <v>14</v>
      </c>
      <c r="F91" s="194" t="s">
        <v>178</v>
      </c>
      <c r="G91" s="195">
        <v>49</v>
      </c>
      <c r="H91" s="195">
        <v>7</v>
      </c>
      <c r="I91" s="195">
        <v>42</v>
      </c>
      <c r="J91" s="195">
        <v>60</v>
      </c>
      <c r="K91" s="195">
        <v>-18</v>
      </c>
      <c r="L91" s="7">
        <v>-0.36734693877551022</v>
      </c>
      <c r="M91" s="6" t="s">
        <v>2</v>
      </c>
      <c r="O91" s="11" t="s">
        <v>19</v>
      </c>
      <c r="P91" s="11" t="s">
        <v>16</v>
      </c>
      <c r="Q91" s="11" t="s">
        <v>41</v>
      </c>
      <c r="R91" s="10" t="s">
        <v>175</v>
      </c>
      <c r="S91" s="195">
        <v>16</v>
      </c>
      <c r="T91" s="7">
        <v>0.48484848484848486</v>
      </c>
      <c r="U91" s="195">
        <v>0</v>
      </c>
      <c r="V91" s="7">
        <v>0</v>
      </c>
      <c r="W91" s="195">
        <v>16</v>
      </c>
      <c r="X91" s="7">
        <v>0.48484848484848486</v>
      </c>
      <c r="Y91" s="195">
        <v>14</v>
      </c>
      <c r="Z91" s="7">
        <v>0.42424242424242425</v>
      </c>
      <c r="AA91" s="6">
        <v>2</v>
      </c>
      <c r="AB91" s="7">
        <v>6.0606060606060608E-2</v>
      </c>
    </row>
    <row r="92" spans="1:28" x14ac:dyDescent="0.3">
      <c r="A92" s="11" t="s">
        <v>19</v>
      </c>
      <c r="B92" s="11" t="s">
        <v>16</v>
      </c>
      <c r="C92" s="11" t="s">
        <v>41</v>
      </c>
      <c r="D92" s="10" t="s">
        <v>176</v>
      </c>
      <c r="E92" s="195">
        <v>3</v>
      </c>
      <c r="F92" s="194" t="s">
        <v>178</v>
      </c>
      <c r="G92" s="195">
        <v>123</v>
      </c>
      <c r="H92" s="195">
        <v>41</v>
      </c>
      <c r="I92" s="195">
        <v>82</v>
      </c>
      <c r="J92" s="195">
        <v>79</v>
      </c>
      <c r="K92" s="195">
        <v>3</v>
      </c>
      <c r="L92" s="7">
        <v>2.4390243902439025E-2</v>
      </c>
      <c r="M92" s="6" t="s">
        <v>3</v>
      </c>
      <c r="O92" s="11" t="s">
        <v>19</v>
      </c>
      <c r="P92" s="11" t="s">
        <v>16</v>
      </c>
      <c r="Q92" s="11" t="s">
        <v>41</v>
      </c>
      <c r="R92" s="10" t="s">
        <v>176</v>
      </c>
      <c r="S92" s="195">
        <v>38</v>
      </c>
      <c r="T92" s="7">
        <v>0.44705882352941179</v>
      </c>
      <c r="U92" s="195">
        <v>9</v>
      </c>
      <c r="V92" s="7">
        <v>0.10588235294117647</v>
      </c>
      <c r="W92" s="195">
        <v>29</v>
      </c>
      <c r="X92" s="7">
        <v>0.3411764705882353</v>
      </c>
      <c r="Y92" s="195">
        <v>34</v>
      </c>
      <c r="Z92" s="7">
        <v>0.4</v>
      </c>
      <c r="AA92" s="6">
        <v>-5</v>
      </c>
      <c r="AB92" s="7">
        <v>-5.8823529411764705E-2</v>
      </c>
    </row>
    <row r="93" spans="1:28" x14ac:dyDescent="0.3">
      <c r="A93" s="11" t="s">
        <v>19</v>
      </c>
      <c r="B93" s="11" t="s">
        <v>16</v>
      </c>
      <c r="C93" s="11" t="s">
        <v>41</v>
      </c>
      <c r="D93" s="10" t="s">
        <v>177</v>
      </c>
      <c r="E93" s="195">
        <v>5</v>
      </c>
      <c r="F93" s="194" t="s">
        <v>178</v>
      </c>
      <c r="G93" s="195"/>
      <c r="H93" s="195"/>
      <c r="I93" s="195"/>
      <c r="J93" s="195">
        <v>59</v>
      </c>
      <c r="K93" s="195">
        <v>-59</v>
      </c>
      <c r="L93" s="7">
        <v>-1</v>
      </c>
      <c r="M93" s="6" t="s">
        <v>46</v>
      </c>
      <c r="O93" s="11" t="s">
        <v>19</v>
      </c>
      <c r="P93" s="11" t="s">
        <v>16</v>
      </c>
      <c r="Q93" s="11" t="s">
        <v>41</v>
      </c>
      <c r="R93" s="10" t="s">
        <v>177</v>
      </c>
      <c r="S93" s="195">
        <v>0</v>
      </c>
      <c r="T93" s="7" t="s">
        <v>46</v>
      </c>
      <c r="U93" s="195">
        <v>0</v>
      </c>
      <c r="V93" s="7" t="s">
        <v>46</v>
      </c>
      <c r="W93" s="195">
        <v>0</v>
      </c>
      <c r="X93" s="7" t="s">
        <v>46</v>
      </c>
      <c r="Y93" s="195">
        <v>3</v>
      </c>
      <c r="Z93" s="7" t="s">
        <v>46</v>
      </c>
      <c r="AA93" s="6">
        <v>-3</v>
      </c>
      <c r="AB93" s="7" t="s">
        <v>46</v>
      </c>
    </row>
  </sheetData>
  <sheetProtection algorithmName="SHA-512" hashValue="lSL6QDrqYrkEI9kEJJBNX8xABSLWgHkf7ZUr7tzgnzLlWKYx7YTclKIeQaAaFR/jg1zOpHHez1ZfJLDNB6+TBw==" saltValue="z5iXbDpdxKPgzTKT1RvD8w==" spinCount="100000" sheet="1" autoFilter="0"/>
  <autoFilter ref="A1:M93" xr:uid="{A96DDDDC-D902-4E73-BF7B-605EC3BAD98D}">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739A44-81F2-4E15-AE8A-01D675671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F141A4-502F-4697-A1B1-0F701EC6018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0783C88-4158-4F02-BA8D-F933CFFE76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A-D-G-L</vt:lpstr>
      <vt:lpstr>Scorematrix A-D-G-L</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2023-11-30T05:01:38Z</cp:lastPrinted>
  <dcterms:created xsi:type="dcterms:W3CDTF">2022-02-17T06:22:06Z</dcterms:created>
  <dcterms:modified xsi:type="dcterms:W3CDTF">2023-12-11T14:19:26Z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