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SO/"/>
    </mc:Choice>
  </mc:AlternateContent>
  <xr:revisionPtr revIDLastSave="55" documentId="8_{66511BC9-0DBD-471D-AF5A-2039248723F4}" xr6:coauthVersionLast="47" xr6:coauthVersionMax="47" xr10:uidLastSave="{66FF8897-59FA-49F2-B568-6E1AA1F671BA}"/>
  <bookViews>
    <workbookView xWindow="-108" yWindow="-108" windowWidth="23256" windowHeight="12576" activeTab="1" xr2:uid="{78BC423E-79C6-43CB-846C-916234B9B803}"/>
  </bookViews>
  <sheets>
    <sheet name="Toelichting" sheetId="18" r:id="rId1"/>
    <sheet name="Scoreblad B-D-L-M-V" sheetId="16" r:id="rId2"/>
    <sheet name="Scorematrix B-D-L-M-V" sheetId="15" r:id="rId3"/>
    <sheet name="Evolutie pendel" sheetId="21" r:id="rId4"/>
  </sheets>
  <definedNames>
    <definedName name="_xlnm._FilterDatabase" localSheetId="3" hidden="1">'Evolutie pendel'!$A$1:$M$116</definedName>
    <definedName name="_xlnm._FilterDatabase" localSheetId="1" hidden="1">'Scoreblad B-D-L-M-V'!$A$7:$AW$117</definedName>
    <definedName name="_xlnm._FilterDatabase" localSheetId="2" hidden="1">'Scorematrix B-D-L-M-V'!$A$5:$AW$115</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5" l="1"/>
  <c r="F3"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6"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7" i="15"/>
  <c r="D8" i="15"/>
  <c r="D9" i="15"/>
  <c r="D10" i="15"/>
  <c r="D6" i="15"/>
  <c r="Z7" i="15"/>
  <c r="AA7" i="15"/>
  <c r="AB7" i="15"/>
  <c r="AC7" i="15"/>
  <c r="Z8" i="15"/>
  <c r="AA8" i="15"/>
  <c r="AB8" i="15"/>
  <c r="AC8" i="15"/>
  <c r="Z9" i="15"/>
  <c r="AA9" i="15"/>
  <c r="AB9" i="15"/>
  <c r="AC9" i="15"/>
  <c r="Z10" i="15"/>
  <c r="AA10" i="15"/>
  <c r="AB10" i="15"/>
  <c r="AC10" i="15"/>
  <c r="Z11" i="15"/>
  <c r="AA11" i="15"/>
  <c r="AB11" i="15"/>
  <c r="AC11" i="15"/>
  <c r="Z12" i="15"/>
  <c r="AA12" i="15"/>
  <c r="AB12" i="15"/>
  <c r="AC12" i="15"/>
  <c r="Z13" i="15"/>
  <c r="AA13" i="15"/>
  <c r="AB13" i="15"/>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Z66" i="15"/>
  <c r="AA66" i="15"/>
  <c r="AB66" i="15"/>
  <c r="AC66" i="15"/>
  <c r="Z67" i="15"/>
  <c r="AA67" i="15"/>
  <c r="AB67" i="15"/>
  <c r="AC67" i="15"/>
  <c r="Z68" i="15"/>
  <c r="AA68" i="15"/>
  <c r="AB68" i="15"/>
  <c r="AC68" i="15"/>
  <c r="Z69" i="15"/>
  <c r="AA69" i="15"/>
  <c r="AB69" i="15"/>
  <c r="AC69" i="15"/>
  <c r="Z70" i="15"/>
  <c r="AA70" i="15"/>
  <c r="AB70" i="15"/>
  <c r="AC70" i="15"/>
  <c r="Z71" i="15"/>
  <c r="AA71" i="15"/>
  <c r="AB71" i="15"/>
  <c r="AC71" i="15"/>
  <c r="Z72" i="15"/>
  <c r="AA72" i="15"/>
  <c r="AB72" i="15"/>
  <c r="AC72" i="15"/>
  <c r="Z73" i="15"/>
  <c r="AA73" i="15"/>
  <c r="AB73" i="15"/>
  <c r="AC73" i="15"/>
  <c r="Z74" i="15"/>
  <c r="AA74" i="15"/>
  <c r="AB74" i="15"/>
  <c r="AC74" i="15"/>
  <c r="Z75" i="15"/>
  <c r="AA75" i="15"/>
  <c r="AB75" i="15"/>
  <c r="AC75" i="15"/>
  <c r="Z76" i="15"/>
  <c r="AA76" i="15"/>
  <c r="AB76" i="15"/>
  <c r="AC76" i="15"/>
  <c r="Z77" i="15"/>
  <c r="AA77" i="15"/>
  <c r="AB77" i="15"/>
  <c r="AC77" i="15"/>
  <c r="Z78" i="15"/>
  <c r="AA78" i="15"/>
  <c r="AB78" i="15"/>
  <c r="AC78" i="15"/>
  <c r="Z79" i="15"/>
  <c r="AA79" i="15"/>
  <c r="AB79" i="15"/>
  <c r="AC79" i="15"/>
  <c r="Z80" i="15"/>
  <c r="AA80" i="15"/>
  <c r="AB80" i="15"/>
  <c r="AC80" i="15"/>
  <c r="Z81" i="15"/>
  <c r="AA81" i="15"/>
  <c r="AB81" i="15"/>
  <c r="AC81" i="15"/>
  <c r="Z82" i="15"/>
  <c r="AA82" i="15"/>
  <c r="AB82" i="15"/>
  <c r="AC82" i="15"/>
  <c r="Z83" i="15"/>
  <c r="AA83" i="15"/>
  <c r="AB83" i="15"/>
  <c r="AC83" i="15"/>
  <c r="Z84" i="15"/>
  <c r="AA84" i="15"/>
  <c r="AB84" i="15"/>
  <c r="AC84" i="15"/>
  <c r="Z85" i="15"/>
  <c r="AA85" i="15"/>
  <c r="AB85" i="15"/>
  <c r="AC85" i="15"/>
  <c r="Z86" i="15"/>
  <c r="AA86" i="15"/>
  <c r="AB86" i="15"/>
  <c r="AC86" i="15"/>
  <c r="Z87" i="15"/>
  <c r="AA87" i="15"/>
  <c r="AB87" i="15"/>
  <c r="AC87" i="15"/>
  <c r="Z88" i="15"/>
  <c r="AA88" i="15"/>
  <c r="AB88" i="15"/>
  <c r="AC88" i="15"/>
  <c r="Z89" i="15"/>
  <c r="AA89" i="15"/>
  <c r="AB89" i="15"/>
  <c r="AC89" i="15"/>
  <c r="Z90" i="15"/>
  <c r="AA90" i="15"/>
  <c r="AB90" i="15"/>
  <c r="AC90" i="15"/>
  <c r="Z91" i="15"/>
  <c r="AA91" i="15"/>
  <c r="AB91" i="15"/>
  <c r="AC91" i="15"/>
  <c r="Z92" i="15"/>
  <c r="AA92" i="15"/>
  <c r="AB92" i="15"/>
  <c r="AC92" i="15"/>
  <c r="Z93" i="15"/>
  <c r="AA93" i="15"/>
  <c r="AB93" i="15"/>
  <c r="AC93" i="15"/>
  <c r="Z94" i="15"/>
  <c r="AA94" i="15"/>
  <c r="AB94" i="15"/>
  <c r="AC94" i="15"/>
  <c r="Z95" i="15"/>
  <c r="AA95" i="15"/>
  <c r="AB95" i="15"/>
  <c r="AC95" i="15"/>
  <c r="Z96" i="15"/>
  <c r="AA96" i="15"/>
  <c r="AB96" i="15"/>
  <c r="AC96" i="15"/>
  <c r="Z97" i="15"/>
  <c r="AA97" i="15"/>
  <c r="AB97" i="15"/>
  <c r="AC97" i="15"/>
  <c r="Z98" i="15"/>
  <c r="AA98" i="15"/>
  <c r="AB98" i="15"/>
  <c r="AC98" i="15"/>
  <c r="Z99" i="15"/>
  <c r="AA99" i="15"/>
  <c r="AB99" i="15"/>
  <c r="AC99" i="15"/>
  <c r="Z100" i="15"/>
  <c r="AA100" i="15"/>
  <c r="AB100" i="15"/>
  <c r="AC100" i="15"/>
  <c r="Z101" i="15"/>
  <c r="AA101" i="15"/>
  <c r="AB101" i="15"/>
  <c r="AC101" i="15"/>
  <c r="Z102" i="15"/>
  <c r="AA102" i="15"/>
  <c r="AB102" i="15"/>
  <c r="AC102" i="15"/>
  <c r="Z103" i="15"/>
  <c r="AA103" i="15"/>
  <c r="AB103" i="15"/>
  <c r="AC103" i="15"/>
  <c r="Z104" i="15"/>
  <c r="AA104" i="15"/>
  <c r="AB104" i="15"/>
  <c r="AC104" i="15"/>
  <c r="Z105" i="15"/>
  <c r="AA105" i="15"/>
  <c r="AB105" i="15"/>
  <c r="AC105" i="15"/>
  <c r="Z106" i="15"/>
  <c r="AA106" i="15"/>
  <c r="AB106" i="15"/>
  <c r="AC106" i="15"/>
  <c r="Z107" i="15"/>
  <c r="AA107" i="15"/>
  <c r="AB107" i="15"/>
  <c r="AC107" i="15"/>
  <c r="Z108" i="15"/>
  <c r="AA108" i="15"/>
  <c r="AB108" i="15"/>
  <c r="AC108" i="15"/>
  <c r="Z109" i="15"/>
  <c r="AA109" i="15"/>
  <c r="AB109" i="15"/>
  <c r="AC109" i="15"/>
  <c r="Z110" i="15"/>
  <c r="AA110" i="15"/>
  <c r="AB110" i="15"/>
  <c r="AC110" i="15"/>
  <c r="Z111" i="15"/>
  <c r="AA111" i="15"/>
  <c r="AB111" i="15"/>
  <c r="AC111" i="15"/>
  <c r="Z112" i="15"/>
  <c r="AA112" i="15"/>
  <c r="AB112" i="15"/>
  <c r="AC112" i="15"/>
  <c r="Z113" i="15"/>
  <c r="AA113" i="15"/>
  <c r="AB113" i="15"/>
  <c r="AC113" i="15"/>
  <c r="Z114" i="15"/>
  <c r="AA114" i="15"/>
  <c r="AB114" i="15"/>
  <c r="AC114" i="15"/>
  <c r="Z115" i="15"/>
  <c r="AA115" i="15"/>
  <c r="AB115" i="15"/>
  <c r="AC115" i="15"/>
  <c r="AA6" i="15"/>
  <c r="AB6" i="15"/>
  <c r="AC6" i="15"/>
  <c r="Z6" i="15"/>
  <c r="R9" i="15"/>
  <c r="S9" i="15"/>
  <c r="T9" i="15"/>
  <c r="U9" i="15"/>
  <c r="R10" i="15"/>
  <c r="S10" i="15"/>
  <c r="T10" i="15"/>
  <c r="U10" i="15"/>
  <c r="R11" i="15"/>
  <c r="S11" i="15"/>
  <c r="T11" i="15"/>
  <c r="U11" i="15"/>
  <c r="R12" i="15"/>
  <c r="S12" i="15"/>
  <c r="T12" i="15"/>
  <c r="U12" i="15"/>
  <c r="R13" i="15"/>
  <c r="S13" i="15"/>
  <c r="T13" i="15"/>
  <c r="U13" i="15"/>
  <c r="R14" i="15"/>
  <c r="S14" i="15"/>
  <c r="T14" i="15"/>
  <c r="U14" i="15"/>
  <c r="R15" i="15"/>
  <c r="S15" i="15"/>
  <c r="T15" i="15"/>
  <c r="U15" i="15"/>
  <c r="R16" i="15"/>
  <c r="S16" i="15"/>
  <c r="T16" i="15"/>
  <c r="U16" i="15"/>
  <c r="R17" i="15"/>
  <c r="S17" i="15"/>
  <c r="T17" i="15"/>
  <c r="U17" i="15"/>
  <c r="R18" i="15"/>
  <c r="S18" i="15"/>
  <c r="T18" i="15"/>
  <c r="U18" i="15"/>
  <c r="R19" i="15"/>
  <c r="S19" i="15"/>
  <c r="T19" i="15"/>
  <c r="U19" i="15"/>
  <c r="R20" i="15"/>
  <c r="S20" i="15"/>
  <c r="T20" i="15"/>
  <c r="U20" i="15"/>
  <c r="R21" i="15"/>
  <c r="S21" i="15"/>
  <c r="T21" i="15"/>
  <c r="U21" i="15"/>
  <c r="R22" i="15"/>
  <c r="S22" i="15"/>
  <c r="T22" i="15"/>
  <c r="U22" i="15"/>
  <c r="R23" i="15"/>
  <c r="S23" i="15"/>
  <c r="T23" i="15"/>
  <c r="U23" i="15"/>
  <c r="R24" i="15"/>
  <c r="S24" i="15"/>
  <c r="T24" i="15"/>
  <c r="U24" i="15"/>
  <c r="R25" i="15"/>
  <c r="S25" i="15"/>
  <c r="T25" i="15"/>
  <c r="U25" i="15"/>
  <c r="R26" i="15"/>
  <c r="S26" i="15"/>
  <c r="T26" i="15"/>
  <c r="U26" i="15"/>
  <c r="R27" i="15"/>
  <c r="S27" i="15"/>
  <c r="T27" i="15"/>
  <c r="U27" i="15"/>
  <c r="R28" i="15"/>
  <c r="S28" i="15"/>
  <c r="T28" i="15"/>
  <c r="U28" i="15"/>
  <c r="R29" i="15"/>
  <c r="S29" i="15"/>
  <c r="T29" i="15"/>
  <c r="U29" i="15"/>
  <c r="R30" i="15"/>
  <c r="S30" i="15"/>
  <c r="T30" i="15"/>
  <c r="U30" i="15"/>
  <c r="R31" i="15"/>
  <c r="S31" i="15"/>
  <c r="T31" i="15"/>
  <c r="U31" i="15"/>
  <c r="R32" i="15"/>
  <c r="S32" i="15"/>
  <c r="T32" i="15"/>
  <c r="U32" i="15"/>
  <c r="R33" i="15"/>
  <c r="S33" i="15"/>
  <c r="T33" i="15"/>
  <c r="U33" i="15"/>
  <c r="R34" i="15"/>
  <c r="S34" i="15"/>
  <c r="T34" i="15"/>
  <c r="U34" i="15"/>
  <c r="R35" i="15"/>
  <c r="S35" i="15"/>
  <c r="T35" i="15"/>
  <c r="U35" i="15"/>
  <c r="R36" i="15"/>
  <c r="S36" i="15"/>
  <c r="T36" i="15"/>
  <c r="U36" i="15"/>
  <c r="R37" i="15"/>
  <c r="S37" i="15"/>
  <c r="T37" i="15"/>
  <c r="U37" i="15"/>
  <c r="R38" i="15"/>
  <c r="S38" i="15"/>
  <c r="T38" i="15"/>
  <c r="U38" i="15"/>
  <c r="R39" i="15"/>
  <c r="S39" i="15"/>
  <c r="T39" i="15"/>
  <c r="U39" i="15"/>
  <c r="R40" i="15"/>
  <c r="S40" i="15"/>
  <c r="T40" i="15"/>
  <c r="U40" i="15"/>
  <c r="R41" i="15"/>
  <c r="S41" i="15"/>
  <c r="T41" i="15"/>
  <c r="U41" i="15"/>
  <c r="R42" i="15"/>
  <c r="S42" i="15"/>
  <c r="T42" i="15"/>
  <c r="U42" i="15"/>
  <c r="R43" i="15"/>
  <c r="S43" i="15"/>
  <c r="T43" i="15"/>
  <c r="U43" i="15"/>
  <c r="R44" i="15"/>
  <c r="S44" i="15"/>
  <c r="T44" i="15"/>
  <c r="U44" i="15"/>
  <c r="R45" i="15"/>
  <c r="S45" i="15"/>
  <c r="T45" i="15"/>
  <c r="U45" i="15"/>
  <c r="R46" i="15"/>
  <c r="S46" i="15"/>
  <c r="T46" i="15"/>
  <c r="U46" i="15"/>
  <c r="R47" i="15"/>
  <c r="S47" i="15"/>
  <c r="T47" i="15"/>
  <c r="U47" i="15"/>
  <c r="R48" i="15"/>
  <c r="S48" i="15"/>
  <c r="T48" i="15"/>
  <c r="U48" i="15"/>
  <c r="R49" i="15"/>
  <c r="S49" i="15"/>
  <c r="T49" i="15"/>
  <c r="U49" i="15"/>
  <c r="R50" i="15"/>
  <c r="S50" i="15"/>
  <c r="T50" i="15"/>
  <c r="U50" i="15"/>
  <c r="R51" i="15"/>
  <c r="S51" i="15"/>
  <c r="T51" i="15"/>
  <c r="U51" i="15"/>
  <c r="R52" i="15"/>
  <c r="S52" i="15"/>
  <c r="T52" i="15"/>
  <c r="U52" i="15"/>
  <c r="R53" i="15"/>
  <c r="S53" i="15"/>
  <c r="T53" i="15"/>
  <c r="U53" i="15"/>
  <c r="R54" i="15"/>
  <c r="S54" i="15"/>
  <c r="T54" i="15"/>
  <c r="U54" i="15"/>
  <c r="R55" i="15"/>
  <c r="S55" i="15"/>
  <c r="T55" i="15"/>
  <c r="U55" i="15"/>
  <c r="R56" i="15"/>
  <c r="S56" i="15"/>
  <c r="T56" i="15"/>
  <c r="U56" i="15"/>
  <c r="R57" i="15"/>
  <c r="S57" i="15"/>
  <c r="T57" i="15"/>
  <c r="U57" i="15"/>
  <c r="R58" i="15"/>
  <c r="S58" i="15"/>
  <c r="T58" i="15"/>
  <c r="U58" i="15"/>
  <c r="R59" i="15"/>
  <c r="S59" i="15"/>
  <c r="T59" i="15"/>
  <c r="U59" i="15"/>
  <c r="R60" i="15"/>
  <c r="S60" i="15"/>
  <c r="T60" i="15"/>
  <c r="U60" i="15"/>
  <c r="R61" i="15"/>
  <c r="S61" i="15"/>
  <c r="T61" i="15"/>
  <c r="U61" i="15"/>
  <c r="R62" i="15"/>
  <c r="S62" i="15"/>
  <c r="T62" i="15"/>
  <c r="U62" i="15"/>
  <c r="R63" i="15"/>
  <c r="S63" i="15"/>
  <c r="T63" i="15"/>
  <c r="U63" i="15"/>
  <c r="R64" i="15"/>
  <c r="S64" i="15"/>
  <c r="T64" i="15"/>
  <c r="U64" i="15"/>
  <c r="R65" i="15"/>
  <c r="S65" i="15"/>
  <c r="T65" i="15"/>
  <c r="U65" i="15"/>
  <c r="R66" i="15"/>
  <c r="S66" i="15"/>
  <c r="T66" i="15"/>
  <c r="U66" i="15"/>
  <c r="R67" i="15"/>
  <c r="S67" i="15"/>
  <c r="T67" i="15"/>
  <c r="U67" i="15"/>
  <c r="R68" i="15"/>
  <c r="S68" i="15"/>
  <c r="T68" i="15"/>
  <c r="U68" i="15"/>
  <c r="R69" i="15"/>
  <c r="S69" i="15"/>
  <c r="T69" i="15"/>
  <c r="U69" i="15"/>
  <c r="R70" i="15"/>
  <c r="S70" i="15"/>
  <c r="T70" i="15"/>
  <c r="U70" i="15"/>
  <c r="R71" i="15"/>
  <c r="S71" i="15"/>
  <c r="T71" i="15"/>
  <c r="U71" i="15"/>
  <c r="R72" i="15"/>
  <c r="S72" i="15"/>
  <c r="T72" i="15"/>
  <c r="U72" i="15"/>
  <c r="R73" i="15"/>
  <c r="S73" i="15"/>
  <c r="T73" i="15"/>
  <c r="U73" i="15"/>
  <c r="R74" i="15"/>
  <c r="S74" i="15"/>
  <c r="T74" i="15"/>
  <c r="U74" i="15"/>
  <c r="R75" i="15"/>
  <c r="S75" i="15"/>
  <c r="T75" i="15"/>
  <c r="U75" i="15"/>
  <c r="R76" i="15"/>
  <c r="S76" i="15"/>
  <c r="T76" i="15"/>
  <c r="U76" i="15"/>
  <c r="R77" i="15"/>
  <c r="S77" i="15"/>
  <c r="T77" i="15"/>
  <c r="U77" i="15"/>
  <c r="R78" i="15"/>
  <c r="S78" i="15"/>
  <c r="T78" i="15"/>
  <c r="U78" i="15"/>
  <c r="R79" i="15"/>
  <c r="S79" i="15"/>
  <c r="T79" i="15"/>
  <c r="U79" i="15"/>
  <c r="R80" i="15"/>
  <c r="S80" i="15"/>
  <c r="T80" i="15"/>
  <c r="U80" i="15"/>
  <c r="R81" i="15"/>
  <c r="S81" i="15"/>
  <c r="T81" i="15"/>
  <c r="U81" i="15"/>
  <c r="R82" i="15"/>
  <c r="S82" i="15"/>
  <c r="T82" i="15"/>
  <c r="U82" i="15"/>
  <c r="R83" i="15"/>
  <c r="S83" i="15"/>
  <c r="T83" i="15"/>
  <c r="U83" i="15"/>
  <c r="R84" i="15"/>
  <c r="S84" i="15"/>
  <c r="T84" i="15"/>
  <c r="U84" i="15"/>
  <c r="R85" i="15"/>
  <c r="S85" i="15"/>
  <c r="T85" i="15"/>
  <c r="U85" i="15"/>
  <c r="R86" i="15"/>
  <c r="S86" i="15"/>
  <c r="T86" i="15"/>
  <c r="U86" i="15"/>
  <c r="R87" i="15"/>
  <c r="S87" i="15"/>
  <c r="T87" i="15"/>
  <c r="U87" i="15"/>
  <c r="R88" i="15"/>
  <c r="S88" i="15"/>
  <c r="T88" i="15"/>
  <c r="U88" i="15"/>
  <c r="R89" i="15"/>
  <c r="S89" i="15"/>
  <c r="T89" i="15"/>
  <c r="U89" i="15"/>
  <c r="R90" i="15"/>
  <c r="S90" i="15"/>
  <c r="T90" i="15"/>
  <c r="U90" i="15"/>
  <c r="R91" i="15"/>
  <c r="S91" i="15"/>
  <c r="T91" i="15"/>
  <c r="U91" i="15"/>
  <c r="R92" i="15"/>
  <c r="S92" i="15"/>
  <c r="T92" i="15"/>
  <c r="U92" i="15"/>
  <c r="R93" i="15"/>
  <c r="S93" i="15"/>
  <c r="T93" i="15"/>
  <c r="U93" i="15"/>
  <c r="R94" i="15"/>
  <c r="S94" i="15"/>
  <c r="T94" i="15"/>
  <c r="U94" i="15"/>
  <c r="R95" i="15"/>
  <c r="S95" i="15"/>
  <c r="T95" i="15"/>
  <c r="U95" i="15"/>
  <c r="R96" i="15"/>
  <c r="S96" i="15"/>
  <c r="T96" i="15"/>
  <c r="U96" i="15"/>
  <c r="R97" i="15"/>
  <c r="S97" i="15"/>
  <c r="T97" i="15"/>
  <c r="U97" i="15"/>
  <c r="R98" i="15"/>
  <c r="S98" i="15"/>
  <c r="T98" i="15"/>
  <c r="U98" i="15"/>
  <c r="R99" i="15"/>
  <c r="S99" i="15"/>
  <c r="T99" i="15"/>
  <c r="U99" i="15"/>
  <c r="R100" i="15"/>
  <c r="S100" i="15"/>
  <c r="T100" i="15"/>
  <c r="U100" i="15"/>
  <c r="R101" i="15"/>
  <c r="S101" i="15"/>
  <c r="T101" i="15"/>
  <c r="U101" i="15"/>
  <c r="R102" i="15"/>
  <c r="S102" i="15"/>
  <c r="T102" i="15"/>
  <c r="U102" i="15"/>
  <c r="R103" i="15"/>
  <c r="S103" i="15"/>
  <c r="T103" i="15"/>
  <c r="U103" i="15"/>
  <c r="R104" i="15"/>
  <c r="S104" i="15"/>
  <c r="T104" i="15"/>
  <c r="U104" i="15"/>
  <c r="R105" i="15"/>
  <c r="S105" i="15"/>
  <c r="T105" i="15"/>
  <c r="U105" i="15"/>
  <c r="R106" i="15"/>
  <c r="S106" i="15"/>
  <c r="T106" i="15"/>
  <c r="U106" i="15"/>
  <c r="R107" i="15"/>
  <c r="S107" i="15"/>
  <c r="T107" i="15"/>
  <c r="U107" i="15"/>
  <c r="R108" i="15"/>
  <c r="S108" i="15"/>
  <c r="T108" i="15"/>
  <c r="U108" i="15"/>
  <c r="R109" i="15"/>
  <c r="S109" i="15"/>
  <c r="T109" i="15"/>
  <c r="U109" i="15"/>
  <c r="R110" i="15"/>
  <c r="S110" i="15"/>
  <c r="T110" i="15"/>
  <c r="U110" i="15"/>
  <c r="R111" i="15"/>
  <c r="S111" i="15"/>
  <c r="T111" i="15"/>
  <c r="U111" i="15"/>
  <c r="R112" i="15"/>
  <c r="S112" i="15"/>
  <c r="T112" i="15"/>
  <c r="U112" i="15"/>
  <c r="R113" i="15"/>
  <c r="S113" i="15"/>
  <c r="T113" i="15"/>
  <c r="U113" i="15"/>
  <c r="R114" i="15"/>
  <c r="S114" i="15"/>
  <c r="T114" i="15"/>
  <c r="U114" i="15"/>
  <c r="R115" i="15"/>
  <c r="S115" i="15"/>
  <c r="T115" i="15"/>
  <c r="U115" i="15"/>
  <c r="R7" i="15"/>
  <c r="S7" i="15"/>
  <c r="T7" i="15"/>
  <c r="U7" i="15"/>
  <c r="R8" i="15"/>
  <c r="S8" i="15"/>
  <c r="T8" i="15"/>
  <c r="U8" i="15"/>
  <c r="S6" i="15"/>
  <c r="T6" i="15"/>
  <c r="U6" i="15"/>
  <c r="R6" i="15"/>
  <c r="J7" i="15"/>
  <c r="K7" i="15"/>
  <c r="L7" i="15"/>
  <c r="J8" i="15"/>
  <c r="K8" i="15"/>
  <c r="L8" i="15"/>
  <c r="J9" i="15"/>
  <c r="K9" i="15"/>
  <c r="L9" i="15"/>
  <c r="J10" i="15"/>
  <c r="K10" i="15"/>
  <c r="L10" i="15"/>
  <c r="J11" i="15"/>
  <c r="K11" i="15"/>
  <c r="L11" i="15"/>
  <c r="J12" i="15"/>
  <c r="K12" i="15"/>
  <c r="L12" i="15"/>
  <c r="J13" i="15"/>
  <c r="K13" i="15"/>
  <c r="L13" i="15"/>
  <c r="J14" i="15"/>
  <c r="K14" i="15"/>
  <c r="L14" i="15"/>
  <c r="J15" i="15"/>
  <c r="K15" i="15"/>
  <c r="L15" i="15"/>
  <c r="J16" i="15"/>
  <c r="K16" i="15"/>
  <c r="L16" i="15"/>
  <c r="J17" i="15"/>
  <c r="K17" i="15"/>
  <c r="L17" i="15"/>
  <c r="J18" i="15"/>
  <c r="K18" i="15"/>
  <c r="L18" i="15"/>
  <c r="J19" i="15"/>
  <c r="K19" i="15"/>
  <c r="L19" i="15"/>
  <c r="J20" i="15"/>
  <c r="K20" i="15"/>
  <c r="L20" i="15"/>
  <c r="J21" i="15"/>
  <c r="K21" i="15"/>
  <c r="L21" i="15"/>
  <c r="J22" i="15"/>
  <c r="K22" i="15"/>
  <c r="L22" i="15"/>
  <c r="J23" i="15"/>
  <c r="K23" i="15"/>
  <c r="L23" i="15"/>
  <c r="J24" i="15"/>
  <c r="K24" i="15"/>
  <c r="L24" i="15"/>
  <c r="J25" i="15"/>
  <c r="K25" i="15"/>
  <c r="L25" i="15"/>
  <c r="J26" i="15"/>
  <c r="K26" i="15"/>
  <c r="L26" i="15"/>
  <c r="J27" i="15"/>
  <c r="K27" i="15"/>
  <c r="L27" i="15"/>
  <c r="J28" i="15"/>
  <c r="K28" i="15"/>
  <c r="L28" i="15"/>
  <c r="J29" i="15"/>
  <c r="K29" i="15"/>
  <c r="L29" i="15"/>
  <c r="J30" i="15"/>
  <c r="K30" i="15"/>
  <c r="L30" i="15"/>
  <c r="J31" i="15"/>
  <c r="K31" i="15"/>
  <c r="L31" i="15"/>
  <c r="J32" i="15"/>
  <c r="K32" i="15"/>
  <c r="L32" i="15"/>
  <c r="J33" i="15"/>
  <c r="K33" i="15"/>
  <c r="L33" i="15"/>
  <c r="J34" i="15"/>
  <c r="K34" i="15"/>
  <c r="L34" i="15"/>
  <c r="J35" i="15"/>
  <c r="K35" i="15"/>
  <c r="L35" i="15"/>
  <c r="J36" i="15"/>
  <c r="K36" i="15"/>
  <c r="L36" i="15"/>
  <c r="J37" i="15"/>
  <c r="K37" i="15"/>
  <c r="L37" i="15"/>
  <c r="J38" i="15"/>
  <c r="K38" i="15"/>
  <c r="L38" i="15"/>
  <c r="J39" i="15"/>
  <c r="K39" i="15"/>
  <c r="L39" i="15"/>
  <c r="J40" i="15"/>
  <c r="K40" i="15"/>
  <c r="L40" i="15"/>
  <c r="J41" i="15"/>
  <c r="K41" i="15"/>
  <c r="L41" i="15"/>
  <c r="J42" i="15"/>
  <c r="K42" i="15"/>
  <c r="L42" i="15"/>
  <c r="J43" i="15"/>
  <c r="K43" i="15"/>
  <c r="L43" i="15"/>
  <c r="J44" i="15"/>
  <c r="K44" i="15"/>
  <c r="L44" i="15"/>
  <c r="J45" i="15"/>
  <c r="K45" i="15"/>
  <c r="L45" i="15"/>
  <c r="J46" i="15"/>
  <c r="K46" i="15"/>
  <c r="L46" i="15"/>
  <c r="J47" i="15"/>
  <c r="K47" i="15"/>
  <c r="L47" i="15"/>
  <c r="J48" i="15"/>
  <c r="K48" i="15"/>
  <c r="L48" i="15"/>
  <c r="J49" i="15"/>
  <c r="K49" i="15"/>
  <c r="L49" i="15"/>
  <c r="J50" i="15"/>
  <c r="K50" i="15"/>
  <c r="L50" i="15"/>
  <c r="J51" i="15"/>
  <c r="K51" i="15"/>
  <c r="L51" i="15"/>
  <c r="J52" i="15"/>
  <c r="K52" i="15"/>
  <c r="L52" i="15"/>
  <c r="J53" i="15"/>
  <c r="K53" i="15"/>
  <c r="L53" i="15"/>
  <c r="J54" i="15"/>
  <c r="K54" i="15"/>
  <c r="L54" i="15"/>
  <c r="J55" i="15"/>
  <c r="K55" i="15"/>
  <c r="L55" i="15"/>
  <c r="J56" i="15"/>
  <c r="K56" i="15"/>
  <c r="L56" i="15"/>
  <c r="J57" i="15"/>
  <c r="K57" i="15"/>
  <c r="L57" i="15"/>
  <c r="J58" i="15"/>
  <c r="K58" i="15"/>
  <c r="L58" i="15"/>
  <c r="J59" i="15"/>
  <c r="K59" i="15"/>
  <c r="L59" i="15"/>
  <c r="J60" i="15"/>
  <c r="K60" i="15"/>
  <c r="L60" i="15"/>
  <c r="J61" i="15"/>
  <c r="K61" i="15"/>
  <c r="L61" i="15"/>
  <c r="J62" i="15"/>
  <c r="K62" i="15"/>
  <c r="L62" i="15"/>
  <c r="J63" i="15"/>
  <c r="K63" i="15"/>
  <c r="L63" i="15"/>
  <c r="J64" i="15"/>
  <c r="K64" i="15"/>
  <c r="L64" i="15"/>
  <c r="J65" i="15"/>
  <c r="K65" i="15"/>
  <c r="L65" i="15"/>
  <c r="J66" i="15"/>
  <c r="K66" i="15"/>
  <c r="L66" i="15"/>
  <c r="J67" i="15"/>
  <c r="K67" i="15"/>
  <c r="L67" i="15"/>
  <c r="J68" i="15"/>
  <c r="K68" i="15"/>
  <c r="L68" i="15"/>
  <c r="J69" i="15"/>
  <c r="K69" i="15"/>
  <c r="L69" i="15"/>
  <c r="J70" i="15"/>
  <c r="K70" i="15"/>
  <c r="L70" i="15"/>
  <c r="J71" i="15"/>
  <c r="K71" i="15"/>
  <c r="L71" i="15"/>
  <c r="J72" i="15"/>
  <c r="K72" i="15"/>
  <c r="L72" i="15"/>
  <c r="J73" i="15"/>
  <c r="K73" i="15"/>
  <c r="L73" i="15"/>
  <c r="J74" i="15"/>
  <c r="K74" i="15"/>
  <c r="L74" i="15"/>
  <c r="J75" i="15"/>
  <c r="K75" i="15"/>
  <c r="L75" i="15"/>
  <c r="J76" i="15"/>
  <c r="K76" i="15"/>
  <c r="L76" i="15"/>
  <c r="J77" i="15"/>
  <c r="K77" i="15"/>
  <c r="L77" i="15"/>
  <c r="J78" i="15"/>
  <c r="K78" i="15"/>
  <c r="L78" i="15"/>
  <c r="J79" i="15"/>
  <c r="K79" i="15"/>
  <c r="L79" i="15"/>
  <c r="J80" i="15"/>
  <c r="K80" i="15"/>
  <c r="L80" i="15"/>
  <c r="J81" i="15"/>
  <c r="K81" i="15"/>
  <c r="L81" i="15"/>
  <c r="J82" i="15"/>
  <c r="K82" i="15"/>
  <c r="L82" i="15"/>
  <c r="J83" i="15"/>
  <c r="K83" i="15"/>
  <c r="L83" i="15"/>
  <c r="J84" i="15"/>
  <c r="K84" i="15"/>
  <c r="L84" i="15"/>
  <c r="J85" i="15"/>
  <c r="K85" i="15"/>
  <c r="L85" i="15"/>
  <c r="J86" i="15"/>
  <c r="K86" i="15"/>
  <c r="L86" i="15"/>
  <c r="J87" i="15"/>
  <c r="K87" i="15"/>
  <c r="L87" i="15"/>
  <c r="J88" i="15"/>
  <c r="K88" i="15"/>
  <c r="L88" i="15"/>
  <c r="J89" i="15"/>
  <c r="K89" i="15"/>
  <c r="L89" i="15"/>
  <c r="J90" i="15"/>
  <c r="K90" i="15"/>
  <c r="L90" i="15"/>
  <c r="J91" i="15"/>
  <c r="K91" i="15"/>
  <c r="L91" i="15"/>
  <c r="J92" i="15"/>
  <c r="K92" i="15"/>
  <c r="L92" i="15"/>
  <c r="J93" i="15"/>
  <c r="K93" i="15"/>
  <c r="L93" i="15"/>
  <c r="J94" i="15"/>
  <c r="K94" i="15"/>
  <c r="L94" i="15"/>
  <c r="J95" i="15"/>
  <c r="K95" i="15"/>
  <c r="L95" i="15"/>
  <c r="J96" i="15"/>
  <c r="K96" i="15"/>
  <c r="L96" i="15"/>
  <c r="J97" i="15"/>
  <c r="K97" i="15"/>
  <c r="L97" i="15"/>
  <c r="J98" i="15"/>
  <c r="K98" i="15"/>
  <c r="L98" i="15"/>
  <c r="J99" i="15"/>
  <c r="K99" i="15"/>
  <c r="L99" i="15"/>
  <c r="J100" i="15"/>
  <c r="K100" i="15"/>
  <c r="L100" i="15"/>
  <c r="J101" i="15"/>
  <c r="K101" i="15"/>
  <c r="L101" i="15"/>
  <c r="J102" i="15"/>
  <c r="K102" i="15"/>
  <c r="L102" i="15"/>
  <c r="J103" i="15"/>
  <c r="K103" i="15"/>
  <c r="L103" i="15"/>
  <c r="J104" i="15"/>
  <c r="K104" i="15"/>
  <c r="L104" i="15"/>
  <c r="J105" i="15"/>
  <c r="K105" i="15"/>
  <c r="L105" i="15"/>
  <c r="J106" i="15"/>
  <c r="K106" i="15"/>
  <c r="L106" i="15"/>
  <c r="J107" i="15"/>
  <c r="K107" i="15"/>
  <c r="L107" i="15"/>
  <c r="J108" i="15"/>
  <c r="K108" i="15"/>
  <c r="L108" i="15"/>
  <c r="J109" i="15"/>
  <c r="K109" i="15"/>
  <c r="L109" i="15"/>
  <c r="J110" i="15"/>
  <c r="K110" i="15"/>
  <c r="L110" i="15"/>
  <c r="J111" i="15"/>
  <c r="K111" i="15"/>
  <c r="L111" i="15"/>
  <c r="J112" i="15"/>
  <c r="K112" i="15"/>
  <c r="L112" i="15"/>
  <c r="J113" i="15"/>
  <c r="K113" i="15"/>
  <c r="L113" i="15"/>
  <c r="J114" i="15"/>
  <c r="K114" i="15"/>
  <c r="L114" i="15"/>
  <c r="J115" i="15"/>
  <c r="K115" i="15"/>
  <c r="L115" i="15"/>
  <c r="K6" i="15"/>
  <c r="L6" i="15"/>
  <c r="J6" i="15"/>
  <c r="AT73" i="16" l="1"/>
  <c r="AT13" i="16"/>
  <c r="AT48" i="16"/>
  <c r="AT43" i="16"/>
  <c r="AT71" i="15"/>
  <c r="AT46" i="15"/>
  <c r="AT11" i="15"/>
  <c r="AT41" i="15"/>
  <c r="AR73" i="16" l="1"/>
  <c r="AR48" i="16"/>
  <c r="AR43" i="16"/>
  <c r="AR71" i="15"/>
  <c r="AR46" i="15"/>
  <c r="AR41" i="15"/>
  <c r="AR11" i="15"/>
  <c r="AR13" i="16"/>
  <c r="W36" i="15"/>
  <c r="V36" i="15"/>
  <c r="AR117" i="16" l="1"/>
  <c r="AR116" i="16"/>
  <c r="AR115" i="16"/>
  <c r="AR114" i="16"/>
  <c r="AR113" i="16"/>
  <c r="AR108" i="16"/>
  <c r="AR103" i="16"/>
  <c r="AT102" i="16"/>
  <c r="AR102" i="16"/>
  <c r="AT101" i="16"/>
  <c r="AR101" i="16"/>
  <c r="AT100" i="16"/>
  <c r="AR100" i="16"/>
  <c r="AT99" i="16"/>
  <c r="AR99" i="16"/>
  <c r="AT98" i="16"/>
  <c r="AR98" i="16"/>
  <c r="AT97" i="16"/>
  <c r="AR97" i="16"/>
  <c r="AT96" i="16"/>
  <c r="AR96" i="16"/>
  <c r="AT95" i="16"/>
  <c r="AR95" i="16"/>
  <c r="AT94" i="16"/>
  <c r="AR94" i="16"/>
  <c r="AT93" i="16"/>
  <c r="AR93" i="16"/>
  <c r="AR92" i="16"/>
  <c r="AR91" i="16"/>
  <c r="AR90" i="16"/>
  <c r="AR89" i="16"/>
  <c r="AR88" i="16"/>
  <c r="AR87" i="16"/>
  <c r="AR86" i="16"/>
  <c r="AR85" i="16"/>
  <c r="AR84" i="16"/>
  <c r="AR83" i="16"/>
  <c r="AR78" i="16"/>
  <c r="AT72" i="16"/>
  <c r="AR72" i="16"/>
  <c r="AT71" i="16"/>
  <c r="AR71" i="16"/>
  <c r="AT70" i="16"/>
  <c r="AR70" i="16"/>
  <c r="AT69" i="16"/>
  <c r="AR69" i="16"/>
  <c r="AT68" i="16"/>
  <c r="AR68" i="16"/>
  <c r="AR67" i="16"/>
  <c r="AR66" i="16"/>
  <c r="AR65" i="16"/>
  <c r="AR64" i="16"/>
  <c r="AR63" i="16"/>
  <c r="AR58" i="16"/>
  <c r="AR53" i="16"/>
  <c r="AR42" i="16"/>
  <c r="AR41" i="16"/>
  <c r="AR40" i="16"/>
  <c r="AR39" i="16"/>
  <c r="AR38" i="16"/>
  <c r="AR37" i="16"/>
  <c r="AR36" i="16"/>
  <c r="AR35" i="16"/>
  <c r="AR34" i="16"/>
  <c r="AR33" i="16"/>
  <c r="AR28" i="16"/>
  <c r="AR23" i="16"/>
  <c r="AT22" i="16"/>
  <c r="AR22" i="16"/>
  <c r="AT21" i="16"/>
  <c r="AR21" i="16"/>
  <c r="AT20" i="16"/>
  <c r="AR20" i="16"/>
  <c r="AT19" i="16"/>
  <c r="AR19" i="16"/>
  <c r="AT18" i="16"/>
  <c r="AR18" i="16"/>
  <c r="AR12" i="16"/>
  <c r="AR11" i="16"/>
  <c r="AR10" i="16"/>
  <c r="AR9" i="16"/>
  <c r="AR8" i="16"/>
  <c r="AR115" i="15"/>
  <c r="AR114" i="15"/>
  <c r="AR113" i="15"/>
  <c r="AR112" i="15"/>
  <c r="AR111" i="15"/>
  <c r="AR106" i="15"/>
  <c r="AR101" i="15"/>
  <c r="AT100" i="15"/>
  <c r="AR100" i="15"/>
  <c r="AT99" i="15"/>
  <c r="AR99" i="15"/>
  <c r="AT98" i="15"/>
  <c r="AR98" i="15"/>
  <c r="AT97" i="15"/>
  <c r="AR97" i="15"/>
  <c r="AT96" i="15"/>
  <c r="AR96" i="15"/>
  <c r="AT95" i="15"/>
  <c r="AR95" i="15"/>
  <c r="AT94" i="15"/>
  <c r="AR94" i="15"/>
  <c r="AT93" i="15"/>
  <c r="AR93" i="15"/>
  <c r="AT92" i="15"/>
  <c r="AR92" i="15"/>
  <c r="AT91" i="15"/>
  <c r="AR91" i="15"/>
  <c r="AR90" i="15"/>
  <c r="AR89" i="15"/>
  <c r="AR88" i="15"/>
  <c r="AR87" i="15"/>
  <c r="AR86" i="15"/>
  <c r="AR85" i="15"/>
  <c r="AR84" i="15"/>
  <c r="AR83" i="15"/>
  <c r="AR82" i="15"/>
  <c r="AR81" i="15"/>
  <c r="AR76" i="15"/>
  <c r="AT70" i="15"/>
  <c r="AR70" i="15"/>
  <c r="AT69" i="15"/>
  <c r="AR69" i="15"/>
  <c r="AT68" i="15"/>
  <c r="AR68" i="15"/>
  <c r="AT67" i="15"/>
  <c r="AR67" i="15"/>
  <c r="AT66" i="15"/>
  <c r="AR66" i="15"/>
  <c r="AR65" i="15"/>
  <c r="AR64" i="15"/>
  <c r="AR63" i="15"/>
  <c r="AR62" i="15"/>
  <c r="AR61" i="15"/>
  <c r="AR56" i="15"/>
  <c r="AR51" i="15"/>
  <c r="AR40" i="15"/>
  <c r="AR39" i="15"/>
  <c r="AR38" i="15"/>
  <c r="AR37" i="15"/>
  <c r="AR36" i="15"/>
  <c r="AR35" i="15"/>
  <c r="AR34" i="15"/>
  <c r="AR33" i="15"/>
  <c r="AR32" i="15"/>
  <c r="AR31" i="15"/>
  <c r="AR26" i="15"/>
  <c r="AR21" i="15"/>
  <c r="AT20" i="15"/>
  <c r="AR20" i="15"/>
  <c r="AT19" i="15"/>
  <c r="AR19" i="15"/>
  <c r="AT18" i="15"/>
  <c r="AR18" i="15"/>
  <c r="AT17" i="15"/>
  <c r="AR17" i="15"/>
  <c r="AT16" i="15"/>
  <c r="AR16" i="15"/>
  <c r="AR10" i="15"/>
  <c r="AR9" i="15"/>
  <c r="AR8" i="15"/>
  <c r="AR7" i="15"/>
  <c r="AR6" i="15"/>
  <c r="P57" i="16" l="1"/>
  <c r="P56" i="16"/>
  <c r="P55" i="16"/>
  <c r="P54" i="16"/>
  <c r="P53" i="16"/>
  <c r="P55" i="15"/>
  <c r="P54" i="15"/>
  <c r="P53" i="15"/>
  <c r="P52" i="15"/>
  <c r="P51" i="15"/>
  <c r="M114" i="16" l="1"/>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3" i="16"/>
  <c r="M94" i="16"/>
  <c r="M95" i="16"/>
  <c r="M96" i="16"/>
  <c r="M97" i="16"/>
  <c r="M98" i="16"/>
  <c r="M99" i="16"/>
  <c r="M100" i="16"/>
  <c r="M101" i="16"/>
  <c r="M102" i="16"/>
  <c r="M103" i="16"/>
  <c r="M104" i="16"/>
  <c r="M105" i="16"/>
  <c r="M106" i="16"/>
  <c r="M107" i="16"/>
  <c r="M108" i="16"/>
  <c r="M109" i="16"/>
  <c r="M110" i="16"/>
  <c r="M111" i="16"/>
  <c r="M112" i="16"/>
  <c r="M113" i="16"/>
  <c r="M115" i="16"/>
  <c r="M116" i="16"/>
  <c r="M117" i="16"/>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V6" i="15"/>
  <c r="W6" i="15"/>
  <c r="AJ117" i="16" l="1"/>
  <c r="AF117" i="16"/>
  <c r="AN117" i="16" s="1"/>
  <c r="AE117" i="16"/>
  <c r="AD117" i="16"/>
  <c r="Y117" i="16"/>
  <c r="W117" i="16"/>
  <c r="V117" i="16"/>
  <c r="Q117" i="16"/>
  <c r="O117" i="16"/>
  <c r="I117" i="16"/>
  <c r="H117" i="16"/>
  <c r="AL117" i="16" s="1"/>
  <c r="AJ116" i="16"/>
  <c r="AD116" i="16"/>
  <c r="AF116" i="16" s="1"/>
  <c r="AN116" i="16" s="1"/>
  <c r="Y116" i="16"/>
  <c r="W116" i="16"/>
  <c r="V116" i="16"/>
  <c r="Q116" i="16"/>
  <c r="O116" i="16"/>
  <c r="I116" i="16"/>
  <c r="H116" i="16"/>
  <c r="AL116" i="16" s="1"/>
  <c r="AJ115" i="16"/>
  <c r="AF115" i="16"/>
  <c r="AN115" i="16" s="1"/>
  <c r="AD115" i="16"/>
  <c r="AE115" i="16" s="1"/>
  <c r="Y115" i="16"/>
  <c r="W115" i="16"/>
  <c r="V115" i="16"/>
  <c r="Q115" i="16"/>
  <c r="O115" i="16"/>
  <c r="I115" i="16"/>
  <c r="H115" i="16"/>
  <c r="AL115" i="16" s="1"/>
  <c r="AJ114" i="16"/>
  <c r="AD114" i="16"/>
  <c r="AF114" i="16" s="1"/>
  <c r="AN114" i="16" s="1"/>
  <c r="Y114" i="16"/>
  <c r="W114" i="16"/>
  <c r="V114" i="16"/>
  <c r="Q114" i="16"/>
  <c r="H114" i="16" s="1"/>
  <c r="AL114" i="16" s="1"/>
  <c r="O114" i="16"/>
  <c r="I114" i="16"/>
  <c r="AJ113" i="16"/>
  <c r="AD113" i="16"/>
  <c r="AF113" i="16" s="1"/>
  <c r="AN113" i="16" s="1"/>
  <c r="Y113" i="16"/>
  <c r="W113" i="16"/>
  <c r="V113" i="16"/>
  <c r="Q113" i="16"/>
  <c r="H113" i="16" s="1"/>
  <c r="AL113" i="16" s="1"/>
  <c r="O113" i="16"/>
  <c r="I113" i="16"/>
  <c r="AJ112" i="16"/>
  <c r="AF112" i="16"/>
  <c r="AN112" i="16" s="1"/>
  <c r="AE112" i="16"/>
  <c r="AD112" i="16"/>
  <c r="Y112" i="16"/>
  <c r="W112" i="16"/>
  <c r="V112" i="16"/>
  <c r="Q112" i="16"/>
  <c r="O112" i="16"/>
  <c r="I112" i="16"/>
  <c r="H112" i="16"/>
  <c r="AL112" i="16" s="1"/>
  <c r="AJ111" i="16"/>
  <c r="AF111" i="16"/>
  <c r="AN111" i="16" s="1"/>
  <c r="AE111" i="16"/>
  <c r="AD111" i="16"/>
  <c r="Y111" i="16"/>
  <c r="W111" i="16"/>
  <c r="V111" i="16"/>
  <c r="Q111" i="16"/>
  <c r="O111" i="16"/>
  <c r="I111" i="16"/>
  <c r="H111" i="16"/>
  <c r="AL111" i="16" s="1"/>
  <c r="AJ110" i="16"/>
  <c r="AF110" i="16"/>
  <c r="AN110" i="16" s="1"/>
  <c r="AE110" i="16"/>
  <c r="AD110" i="16"/>
  <c r="Y110" i="16"/>
  <c r="W110" i="16"/>
  <c r="V110" i="16"/>
  <c r="Q110" i="16"/>
  <c r="O110" i="16"/>
  <c r="I110" i="16"/>
  <c r="H110" i="16"/>
  <c r="AL110" i="16" s="1"/>
  <c r="AJ109" i="16"/>
  <c r="AD109" i="16"/>
  <c r="AF109" i="16" s="1"/>
  <c r="AN109" i="16" s="1"/>
  <c r="Y109" i="16"/>
  <c r="W109" i="16"/>
  <c r="V109" i="16"/>
  <c r="Q109" i="16"/>
  <c r="H109" i="16" s="1"/>
  <c r="AL109" i="16" s="1"/>
  <c r="O109" i="16"/>
  <c r="I109" i="16"/>
  <c r="AJ108" i="16"/>
  <c r="AE108" i="16"/>
  <c r="AD108" i="16"/>
  <c r="AF108" i="16" s="1"/>
  <c r="AN108" i="16" s="1"/>
  <c r="Y108" i="16"/>
  <c r="W108" i="16"/>
  <c r="V108" i="16"/>
  <c r="Q108" i="16"/>
  <c r="O108" i="16"/>
  <c r="I108" i="16"/>
  <c r="H108" i="16"/>
  <c r="AL108" i="16" s="1"/>
  <c r="AJ107" i="16"/>
  <c r="AF107" i="16"/>
  <c r="AN107" i="16" s="1"/>
  <c r="AE107" i="16"/>
  <c r="AD107" i="16"/>
  <c r="Y107" i="16"/>
  <c r="W107" i="16"/>
  <c r="V107" i="16"/>
  <c r="Q107" i="16"/>
  <c r="O107" i="16"/>
  <c r="I107" i="16"/>
  <c r="H107" i="16"/>
  <c r="AL107" i="16" s="1"/>
  <c r="AJ106" i="16"/>
  <c r="AF106" i="16"/>
  <c r="AN106" i="16" s="1"/>
  <c r="AE106" i="16"/>
  <c r="AD106" i="16"/>
  <c r="Y106" i="16"/>
  <c r="W106" i="16"/>
  <c r="V106" i="16"/>
  <c r="Q106" i="16"/>
  <c r="O106" i="16"/>
  <c r="I106" i="16"/>
  <c r="H106" i="16"/>
  <c r="AL106" i="16" s="1"/>
  <c r="AJ105" i="16"/>
  <c r="AF105" i="16"/>
  <c r="AN105" i="16" s="1"/>
  <c r="AE105" i="16"/>
  <c r="AD105" i="16"/>
  <c r="Y105" i="16"/>
  <c r="W105" i="16"/>
  <c r="V105" i="16"/>
  <c r="Q105" i="16"/>
  <c r="O105" i="16"/>
  <c r="I105" i="16"/>
  <c r="H105" i="16"/>
  <c r="AL105" i="16" s="1"/>
  <c r="AJ104" i="16"/>
  <c r="AF104" i="16"/>
  <c r="AN104" i="16" s="1"/>
  <c r="AE104" i="16"/>
  <c r="AD104" i="16"/>
  <c r="Y104" i="16"/>
  <c r="W104" i="16"/>
  <c r="V104" i="16"/>
  <c r="Q104" i="16"/>
  <c r="O104" i="16"/>
  <c r="I104" i="16"/>
  <c r="H104" i="16"/>
  <c r="AL104" i="16" s="1"/>
  <c r="AJ103" i="16"/>
  <c r="AE103" i="16"/>
  <c r="AD103" i="16"/>
  <c r="AF103" i="16" s="1"/>
  <c r="AN103" i="16" s="1"/>
  <c r="Y103" i="16"/>
  <c r="W103" i="16"/>
  <c r="V103" i="16"/>
  <c r="Q103" i="16"/>
  <c r="O103" i="16"/>
  <c r="I103" i="16"/>
  <c r="H103" i="16"/>
  <c r="AL103" i="16" s="1"/>
  <c r="AJ102" i="16"/>
  <c r="AF102" i="16"/>
  <c r="AN102" i="16" s="1"/>
  <c r="AE102" i="16"/>
  <c r="AD102" i="16"/>
  <c r="Y102" i="16"/>
  <c r="W102" i="16"/>
  <c r="V102" i="16"/>
  <c r="Q102" i="16"/>
  <c r="O102" i="16"/>
  <c r="I102" i="16"/>
  <c r="H102" i="16"/>
  <c r="AL102" i="16" s="1"/>
  <c r="AJ101" i="16"/>
  <c r="AF101" i="16"/>
  <c r="AN101" i="16" s="1"/>
  <c r="AE101" i="16"/>
  <c r="AD101" i="16"/>
  <c r="Y101" i="16"/>
  <c r="W101" i="16"/>
  <c r="V101" i="16"/>
  <c r="Q101" i="16"/>
  <c r="O101" i="16"/>
  <c r="I101" i="16"/>
  <c r="H101" i="16"/>
  <c r="AL101" i="16" s="1"/>
  <c r="AJ100" i="16"/>
  <c r="AF100" i="16"/>
  <c r="AN100" i="16" s="1"/>
  <c r="AE100" i="16"/>
  <c r="AD100" i="16"/>
  <c r="Y100" i="16"/>
  <c r="W100" i="16"/>
  <c r="V100" i="16"/>
  <c r="Q100" i="16"/>
  <c r="O100" i="16"/>
  <c r="I100" i="16"/>
  <c r="H100" i="16"/>
  <c r="AL100" i="16" s="1"/>
  <c r="AJ99" i="16"/>
  <c r="AD99" i="16"/>
  <c r="AF99" i="16" s="1"/>
  <c r="AN99" i="16" s="1"/>
  <c r="Y99" i="16"/>
  <c r="W99" i="16"/>
  <c r="V99" i="16"/>
  <c r="Q99" i="16"/>
  <c r="H99" i="16" s="1"/>
  <c r="AL99" i="16" s="1"/>
  <c r="O99" i="16"/>
  <c r="I99" i="16"/>
  <c r="AJ98" i="16"/>
  <c r="AD98" i="16"/>
  <c r="Y98" i="16"/>
  <c r="W98" i="16"/>
  <c r="V98" i="16"/>
  <c r="Q98" i="16"/>
  <c r="H98" i="16" s="1"/>
  <c r="AL98" i="16" s="1"/>
  <c r="O98" i="16"/>
  <c r="I98" i="16"/>
  <c r="AJ97" i="16"/>
  <c r="AF97" i="16"/>
  <c r="AN97" i="16" s="1"/>
  <c r="AE97" i="16"/>
  <c r="AD97" i="16"/>
  <c r="Y97" i="16"/>
  <c r="W97" i="16"/>
  <c r="V97" i="16"/>
  <c r="Q97" i="16"/>
  <c r="O97" i="16"/>
  <c r="I97" i="16"/>
  <c r="H97" i="16"/>
  <c r="AL97" i="16" s="1"/>
  <c r="AJ96" i="16"/>
  <c r="AF96" i="16"/>
  <c r="AN96" i="16" s="1"/>
  <c r="AE96" i="16"/>
  <c r="AD96" i="16"/>
  <c r="Y96" i="16"/>
  <c r="W96" i="16"/>
  <c r="V96" i="16"/>
  <c r="Q96" i="16"/>
  <c r="O96" i="16"/>
  <c r="I96" i="16"/>
  <c r="H96" i="16"/>
  <c r="AL96" i="16" s="1"/>
  <c r="AJ95" i="16"/>
  <c r="AF95" i="16"/>
  <c r="AN95" i="16" s="1"/>
  <c r="AE95" i="16"/>
  <c r="AD95" i="16"/>
  <c r="Y95" i="16"/>
  <c r="W95" i="16"/>
  <c r="V95" i="16"/>
  <c r="Q95" i="16"/>
  <c r="O95" i="16"/>
  <c r="I95" i="16"/>
  <c r="H95" i="16"/>
  <c r="AL95" i="16" s="1"/>
  <c r="AJ94" i="16"/>
  <c r="AD94" i="16"/>
  <c r="AF94" i="16" s="1"/>
  <c r="AN94" i="16" s="1"/>
  <c r="Y94" i="16"/>
  <c r="W94" i="16"/>
  <c r="V94" i="16"/>
  <c r="Q94" i="16"/>
  <c r="H94" i="16" s="1"/>
  <c r="AL94" i="16" s="1"/>
  <c r="O94" i="16"/>
  <c r="I94" i="16"/>
  <c r="AJ93" i="16"/>
  <c r="AD93" i="16"/>
  <c r="Y93" i="16"/>
  <c r="W93" i="16"/>
  <c r="V93" i="16"/>
  <c r="Q93" i="16"/>
  <c r="O93" i="16"/>
  <c r="I93" i="16"/>
  <c r="H93" i="16"/>
  <c r="AL93" i="16" s="1"/>
  <c r="AJ92" i="16"/>
  <c r="AD92" i="16"/>
  <c r="AF92" i="16" s="1"/>
  <c r="AN92" i="16" s="1"/>
  <c r="Y92" i="16"/>
  <c r="W92" i="16"/>
  <c r="V92" i="16"/>
  <c r="Q92" i="16"/>
  <c r="H92" i="16" s="1"/>
  <c r="AL92" i="16" s="1"/>
  <c r="O92" i="16"/>
  <c r="I92" i="16"/>
  <c r="AJ91" i="16"/>
  <c r="AD91" i="16"/>
  <c r="AF91" i="16" s="1"/>
  <c r="AN91" i="16" s="1"/>
  <c r="Y91" i="16"/>
  <c r="W91" i="16"/>
  <c r="V91" i="16"/>
  <c r="Q91" i="16"/>
  <c r="H91" i="16" s="1"/>
  <c r="AL91" i="16" s="1"/>
  <c r="O91" i="16"/>
  <c r="I91" i="16"/>
  <c r="AJ90" i="16"/>
  <c r="AD90" i="16"/>
  <c r="AF90" i="16" s="1"/>
  <c r="AN90" i="16" s="1"/>
  <c r="Y90" i="16"/>
  <c r="W90" i="16"/>
  <c r="V90" i="16"/>
  <c r="Q90" i="16"/>
  <c r="H90" i="16" s="1"/>
  <c r="AL90" i="16" s="1"/>
  <c r="O90" i="16"/>
  <c r="I90" i="16"/>
  <c r="AJ89" i="16"/>
  <c r="AD89" i="16"/>
  <c r="Y89" i="16"/>
  <c r="W89" i="16"/>
  <c r="V89" i="16"/>
  <c r="Q89" i="16"/>
  <c r="H89" i="16" s="1"/>
  <c r="AL89" i="16" s="1"/>
  <c r="O89" i="16"/>
  <c r="I89" i="16"/>
  <c r="AJ88" i="16"/>
  <c r="AD88" i="16"/>
  <c r="Y88" i="16"/>
  <c r="W88" i="16"/>
  <c r="V88" i="16"/>
  <c r="Q88" i="16"/>
  <c r="H88" i="16" s="1"/>
  <c r="AL88" i="16" s="1"/>
  <c r="O88" i="16"/>
  <c r="I88" i="16"/>
  <c r="AJ87" i="16"/>
  <c r="AD87" i="16"/>
  <c r="AF87" i="16" s="1"/>
  <c r="AN87" i="16" s="1"/>
  <c r="Y87" i="16"/>
  <c r="W87" i="16"/>
  <c r="V87" i="16"/>
  <c r="Q87" i="16"/>
  <c r="H87" i="16" s="1"/>
  <c r="AL87" i="16" s="1"/>
  <c r="O87" i="16"/>
  <c r="I87" i="16"/>
  <c r="AJ86" i="16"/>
  <c r="AD86" i="16"/>
  <c r="AF86" i="16" s="1"/>
  <c r="AN86" i="16" s="1"/>
  <c r="Y86" i="16"/>
  <c r="W86" i="16"/>
  <c r="V86" i="16"/>
  <c r="Q86" i="16"/>
  <c r="H86" i="16" s="1"/>
  <c r="AL86" i="16" s="1"/>
  <c r="O86" i="16"/>
  <c r="I86" i="16"/>
  <c r="AJ85" i="16"/>
  <c r="AD85" i="16"/>
  <c r="AF85" i="16" s="1"/>
  <c r="AN85" i="16" s="1"/>
  <c r="Y85" i="16"/>
  <c r="W85" i="16"/>
  <c r="V85" i="16"/>
  <c r="Q85" i="16"/>
  <c r="H85" i="16" s="1"/>
  <c r="AL85" i="16" s="1"/>
  <c r="O85" i="16"/>
  <c r="I85" i="16"/>
  <c r="AJ84" i="16"/>
  <c r="AD84" i="16"/>
  <c r="AF84" i="16" s="1"/>
  <c r="AN84" i="16" s="1"/>
  <c r="Y84" i="16"/>
  <c r="W84" i="16"/>
  <c r="V84" i="16"/>
  <c r="Q84" i="16"/>
  <c r="H84" i="16" s="1"/>
  <c r="AL84" i="16" s="1"/>
  <c r="O84" i="16"/>
  <c r="I84" i="16"/>
  <c r="AJ83" i="16"/>
  <c r="AD83" i="16"/>
  <c r="Y83" i="16"/>
  <c r="W83" i="16"/>
  <c r="V83" i="16"/>
  <c r="Q83" i="16"/>
  <c r="H83" i="16" s="1"/>
  <c r="AL83" i="16" s="1"/>
  <c r="O83" i="16"/>
  <c r="I83" i="16"/>
  <c r="AJ82" i="16"/>
  <c r="AF82" i="16"/>
  <c r="AN82" i="16" s="1"/>
  <c r="AE82" i="16"/>
  <c r="AD82" i="16"/>
  <c r="Y82" i="16"/>
  <c r="W82" i="16"/>
  <c r="V82" i="16"/>
  <c r="Q82" i="16"/>
  <c r="O82" i="16"/>
  <c r="I82" i="16"/>
  <c r="H82" i="16"/>
  <c r="AL82" i="16" s="1"/>
  <c r="AJ81" i="16"/>
  <c r="AF81" i="16"/>
  <c r="AN81" i="16" s="1"/>
  <c r="AE81" i="16"/>
  <c r="AD81" i="16"/>
  <c r="Y81" i="16"/>
  <c r="W81" i="16"/>
  <c r="V81" i="16"/>
  <c r="Q81" i="16"/>
  <c r="O81" i="16"/>
  <c r="I81" i="16"/>
  <c r="H81" i="16"/>
  <c r="AL81" i="16" s="1"/>
  <c r="AJ80" i="16"/>
  <c r="AF80" i="16"/>
  <c r="AN80" i="16" s="1"/>
  <c r="AE80" i="16"/>
  <c r="AD80" i="16"/>
  <c r="Y80" i="16"/>
  <c r="W80" i="16"/>
  <c r="V80" i="16"/>
  <c r="Q80" i="16"/>
  <c r="O80" i="16"/>
  <c r="I80" i="16"/>
  <c r="H80" i="16"/>
  <c r="AL80" i="16" s="1"/>
  <c r="AJ79" i="16"/>
  <c r="AF79" i="16"/>
  <c r="AN79" i="16" s="1"/>
  <c r="AE79" i="16"/>
  <c r="AD79" i="16"/>
  <c r="Y79" i="16"/>
  <c r="W79" i="16"/>
  <c r="V79" i="16"/>
  <c r="Q79" i="16"/>
  <c r="O79" i="16"/>
  <c r="I79" i="16"/>
  <c r="H79" i="16"/>
  <c r="AL79" i="16" s="1"/>
  <c r="AJ78" i="16"/>
  <c r="AD78" i="16"/>
  <c r="Y78" i="16"/>
  <c r="W78" i="16"/>
  <c r="V78" i="16"/>
  <c r="Q78" i="16"/>
  <c r="H78" i="16" s="1"/>
  <c r="AL78" i="16" s="1"/>
  <c r="O78" i="16"/>
  <c r="I78" i="16"/>
  <c r="AJ77" i="16"/>
  <c r="AF77" i="16"/>
  <c r="AN77" i="16" s="1"/>
  <c r="AE77" i="16"/>
  <c r="AD77" i="16"/>
  <c r="Y77" i="16"/>
  <c r="W77" i="16"/>
  <c r="V77" i="16"/>
  <c r="Q77" i="16"/>
  <c r="O77" i="16"/>
  <c r="I77" i="16"/>
  <c r="H77" i="16"/>
  <c r="AL77" i="16" s="1"/>
  <c r="AJ76" i="16"/>
  <c r="AF76" i="16"/>
  <c r="AN76" i="16" s="1"/>
  <c r="AE76" i="16"/>
  <c r="AD76" i="16"/>
  <c r="Y76" i="16"/>
  <c r="W76" i="16"/>
  <c r="V76" i="16"/>
  <c r="Q76" i="16"/>
  <c r="O76" i="16"/>
  <c r="I76" i="16"/>
  <c r="H76" i="16"/>
  <c r="AL76" i="16" s="1"/>
  <c r="AJ75" i="16"/>
  <c r="AE75" i="16"/>
  <c r="AD75" i="16"/>
  <c r="AF75" i="16" s="1"/>
  <c r="AN75" i="16" s="1"/>
  <c r="Y75" i="16"/>
  <c r="W75" i="16"/>
  <c r="V75" i="16"/>
  <c r="Q75" i="16"/>
  <c r="O75" i="16"/>
  <c r="I75" i="16"/>
  <c r="H75" i="16"/>
  <c r="AL75" i="16" s="1"/>
  <c r="AJ74" i="16"/>
  <c r="AD74" i="16"/>
  <c r="Y74" i="16"/>
  <c r="W74" i="16"/>
  <c r="V74" i="16"/>
  <c r="Q74" i="16"/>
  <c r="H74" i="16" s="1"/>
  <c r="AL74" i="16" s="1"/>
  <c r="O74" i="16"/>
  <c r="I74" i="16"/>
  <c r="AJ73" i="16"/>
  <c r="AD73" i="16"/>
  <c r="AE73" i="16" s="1"/>
  <c r="Y73" i="16"/>
  <c r="W73" i="16"/>
  <c r="V73" i="16"/>
  <c r="Q73" i="16"/>
  <c r="H73" i="16" s="1"/>
  <c r="AL73" i="16" s="1"/>
  <c r="O73" i="16"/>
  <c r="I73" i="16"/>
  <c r="AJ72" i="16"/>
  <c r="AD72" i="16"/>
  <c r="AF72" i="16" s="1"/>
  <c r="AN72" i="16" s="1"/>
  <c r="Y72" i="16"/>
  <c r="W72" i="16"/>
  <c r="V72" i="16"/>
  <c r="Q72" i="16"/>
  <c r="O72" i="16"/>
  <c r="I72" i="16"/>
  <c r="H72" i="16"/>
  <c r="AL72" i="16" s="1"/>
  <c r="AJ71" i="16"/>
  <c r="AD71" i="16"/>
  <c r="AE71" i="16" s="1"/>
  <c r="Y71" i="16"/>
  <c r="W71" i="16"/>
  <c r="V71" i="16"/>
  <c r="Q71" i="16"/>
  <c r="H71" i="16" s="1"/>
  <c r="AL71" i="16" s="1"/>
  <c r="O71" i="16"/>
  <c r="I71" i="16"/>
  <c r="AJ70" i="16"/>
  <c r="AD70" i="16"/>
  <c r="AF70" i="16" s="1"/>
  <c r="AN70" i="16" s="1"/>
  <c r="Y70" i="16"/>
  <c r="W70" i="16"/>
  <c r="V70" i="16"/>
  <c r="Q70" i="16"/>
  <c r="O70" i="16"/>
  <c r="I70" i="16"/>
  <c r="H70" i="16"/>
  <c r="AL70" i="16" s="1"/>
  <c r="AJ69" i="16"/>
  <c r="AD69" i="16"/>
  <c r="AF69" i="16" s="1"/>
  <c r="AN69" i="16" s="1"/>
  <c r="Y69" i="16"/>
  <c r="W69" i="16"/>
  <c r="V69" i="16"/>
  <c r="Q69" i="16"/>
  <c r="H69" i="16" s="1"/>
  <c r="AL69" i="16" s="1"/>
  <c r="O69" i="16"/>
  <c r="I69" i="16"/>
  <c r="AJ68" i="16"/>
  <c r="AD68" i="16"/>
  <c r="AE68" i="16" s="1"/>
  <c r="Y68" i="16"/>
  <c r="W68" i="16"/>
  <c r="V68" i="16"/>
  <c r="Q68" i="16"/>
  <c r="H68" i="16" s="1"/>
  <c r="AL68" i="16" s="1"/>
  <c r="O68" i="16"/>
  <c r="I68" i="16"/>
  <c r="AJ67" i="16"/>
  <c r="AF67" i="16"/>
  <c r="AN67" i="16" s="1"/>
  <c r="AE67" i="16"/>
  <c r="AD67" i="16"/>
  <c r="Y67" i="16"/>
  <c r="W67" i="16"/>
  <c r="V67" i="16"/>
  <c r="Q67" i="16"/>
  <c r="O67" i="16"/>
  <c r="I67" i="16"/>
  <c r="H67" i="16"/>
  <c r="AL67" i="16" s="1"/>
  <c r="AJ66" i="16"/>
  <c r="AD66" i="16"/>
  <c r="AE66" i="16" s="1"/>
  <c r="Y66" i="16"/>
  <c r="W66" i="16"/>
  <c r="V66" i="16"/>
  <c r="Q66" i="16"/>
  <c r="H66" i="16" s="1"/>
  <c r="AL66" i="16" s="1"/>
  <c r="O66" i="16"/>
  <c r="I66" i="16"/>
  <c r="AJ65" i="16"/>
  <c r="AD65" i="16"/>
  <c r="AF65" i="16" s="1"/>
  <c r="AN65" i="16" s="1"/>
  <c r="Y65" i="16"/>
  <c r="W65" i="16"/>
  <c r="V65" i="16"/>
  <c r="Q65" i="16"/>
  <c r="H65" i="16" s="1"/>
  <c r="AL65" i="16" s="1"/>
  <c r="O65" i="16"/>
  <c r="I65" i="16"/>
  <c r="AJ64" i="16"/>
  <c r="AD64" i="16"/>
  <c r="Y64" i="16"/>
  <c r="W64" i="16"/>
  <c r="V64" i="16"/>
  <c r="Q64" i="16"/>
  <c r="H64" i="16" s="1"/>
  <c r="AL64" i="16" s="1"/>
  <c r="O64" i="16"/>
  <c r="I64" i="16"/>
  <c r="AJ63" i="16"/>
  <c r="AD63" i="16"/>
  <c r="AE63" i="16" s="1"/>
  <c r="Y63" i="16"/>
  <c r="W63" i="16"/>
  <c r="V63" i="16"/>
  <c r="Q63" i="16"/>
  <c r="H63" i="16" s="1"/>
  <c r="AL63" i="16" s="1"/>
  <c r="O63" i="16"/>
  <c r="I63" i="16"/>
  <c r="AJ62" i="16"/>
  <c r="AF62" i="16"/>
  <c r="AN62" i="16" s="1"/>
  <c r="AE62" i="16"/>
  <c r="AD62" i="16"/>
  <c r="Y62" i="16"/>
  <c r="W62" i="16"/>
  <c r="V62" i="16"/>
  <c r="Q62" i="16"/>
  <c r="O62" i="16"/>
  <c r="I62" i="16"/>
  <c r="H62" i="16"/>
  <c r="AL62" i="16" s="1"/>
  <c r="AJ61" i="16"/>
  <c r="AF61" i="16"/>
  <c r="AN61" i="16" s="1"/>
  <c r="AE61" i="16"/>
  <c r="AD61" i="16"/>
  <c r="Y61" i="16"/>
  <c r="W61" i="16"/>
  <c r="V61" i="16"/>
  <c r="Q61" i="16"/>
  <c r="O61" i="16"/>
  <c r="I61" i="16"/>
  <c r="H61" i="16"/>
  <c r="AL61" i="16" s="1"/>
  <c r="AJ60" i="16"/>
  <c r="AF60" i="16"/>
  <c r="AN60" i="16" s="1"/>
  <c r="AE60" i="16"/>
  <c r="AD60" i="16"/>
  <c r="Y60" i="16"/>
  <c r="W60" i="16"/>
  <c r="V60" i="16"/>
  <c r="Q60" i="16"/>
  <c r="O60" i="16"/>
  <c r="I60" i="16"/>
  <c r="H60" i="16"/>
  <c r="AL60" i="16" s="1"/>
  <c r="AJ59" i="16"/>
  <c r="AE59" i="16"/>
  <c r="AD59" i="16"/>
  <c r="AF59" i="16" s="1"/>
  <c r="AN59" i="16" s="1"/>
  <c r="Y59" i="16"/>
  <c r="W59" i="16"/>
  <c r="V59" i="16"/>
  <c r="Q59" i="16"/>
  <c r="O59" i="16"/>
  <c r="I59" i="16"/>
  <c r="H59" i="16"/>
  <c r="AL59" i="16" s="1"/>
  <c r="AJ58" i="16"/>
  <c r="AD58" i="16"/>
  <c r="AF58" i="16" s="1"/>
  <c r="AN58" i="16" s="1"/>
  <c r="Y58" i="16"/>
  <c r="W58" i="16"/>
  <c r="V58" i="16"/>
  <c r="Q58" i="16"/>
  <c r="H58" i="16" s="1"/>
  <c r="AL58" i="16" s="1"/>
  <c r="O58" i="16"/>
  <c r="I58" i="16"/>
  <c r="AJ57" i="16"/>
  <c r="AF57" i="16"/>
  <c r="AN57" i="16" s="1"/>
  <c r="AE57" i="16"/>
  <c r="AD57" i="16"/>
  <c r="Y57" i="16"/>
  <c r="AH57" i="16" s="1"/>
  <c r="AO57" i="16" s="1"/>
  <c r="W57" i="16"/>
  <c r="V57" i="16"/>
  <c r="Q57" i="16"/>
  <c r="O57" i="16"/>
  <c r="I57" i="16"/>
  <c r="G57" i="16" s="1"/>
  <c r="AM57" i="16" s="1"/>
  <c r="H57" i="16"/>
  <c r="AL57" i="16" s="1"/>
  <c r="AJ56" i="16"/>
  <c r="AF56" i="16"/>
  <c r="AN56" i="16" s="1"/>
  <c r="AE56" i="16"/>
  <c r="AD56" i="16"/>
  <c r="Y56" i="16"/>
  <c r="AH56" i="16" s="1"/>
  <c r="AO56" i="16" s="1"/>
  <c r="W56" i="16"/>
  <c r="V56" i="16"/>
  <c r="Q56" i="16"/>
  <c r="O56" i="16"/>
  <c r="I56" i="16"/>
  <c r="G56" i="16" s="1"/>
  <c r="AM56" i="16" s="1"/>
  <c r="H56" i="16"/>
  <c r="AL56" i="16" s="1"/>
  <c r="AJ55" i="16"/>
  <c r="AF55" i="16"/>
  <c r="AN55" i="16" s="1"/>
  <c r="AE55" i="16"/>
  <c r="AD55" i="16"/>
  <c r="Y55" i="16"/>
  <c r="AH55" i="16" s="1"/>
  <c r="AO55" i="16" s="1"/>
  <c r="W55" i="16"/>
  <c r="V55" i="16"/>
  <c r="Q55" i="16"/>
  <c r="O55" i="16"/>
  <c r="I55" i="16"/>
  <c r="G55" i="16" s="1"/>
  <c r="AM55" i="16" s="1"/>
  <c r="H55" i="16"/>
  <c r="AL55" i="16" s="1"/>
  <c r="AJ54" i="16"/>
  <c r="AF54" i="16"/>
  <c r="AN54" i="16" s="1"/>
  <c r="AE54" i="16"/>
  <c r="AD54" i="16"/>
  <c r="Y54" i="16"/>
  <c r="AH54" i="16" s="1"/>
  <c r="AO54" i="16" s="1"/>
  <c r="W54" i="16"/>
  <c r="V54" i="16"/>
  <c r="Q54" i="16"/>
  <c r="O54" i="16"/>
  <c r="I54" i="16"/>
  <c r="G54" i="16" s="1"/>
  <c r="AM54" i="16" s="1"/>
  <c r="H54" i="16"/>
  <c r="AL54" i="16" s="1"/>
  <c r="AJ53" i="16"/>
  <c r="AF53" i="16"/>
  <c r="AN53" i="16" s="1"/>
  <c r="AE53" i="16"/>
  <c r="AD53" i="16"/>
  <c r="Y53" i="16"/>
  <c r="AH53" i="16" s="1"/>
  <c r="AO53" i="16" s="1"/>
  <c r="W53" i="16"/>
  <c r="V53" i="16"/>
  <c r="Q53" i="16"/>
  <c r="O53" i="16"/>
  <c r="I53" i="16"/>
  <c r="G53" i="16" s="1"/>
  <c r="AM53" i="16" s="1"/>
  <c r="H53" i="16"/>
  <c r="AL53" i="16" s="1"/>
  <c r="AJ52" i="16"/>
  <c r="AF52" i="16"/>
  <c r="AN52" i="16" s="1"/>
  <c r="AE52" i="16"/>
  <c r="AD52" i="16"/>
  <c r="Y52" i="16"/>
  <c r="W52" i="16"/>
  <c r="V52" i="16"/>
  <c r="Q52" i="16"/>
  <c r="O52" i="16"/>
  <c r="I52" i="16"/>
  <c r="H52" i="16"/>
  <c r="AL52" i="16" s="1"/>
  <c r="AJ51" i="16"/>
  <c r="AD51" i="16"/>
  <c r="AF51" i="16" s="1"/>
  <c r="AN51" i="16" s="1"/>
  <c r="Y51" i="16"/>
  <c r="W51" i="16"/>
  <c r="V51" i="16"/>
  <c r="Q51" i="16"/>
  <c r="O51" i="16"/>
  <c r="I51" i="16"/>
  <c r="H51" i="16"/>
  <c r="AL51" i="16" s="1"/>
  <c r="AJ50" i="16"/>
  <c r="AD50" i="16"/>
  <c r="AF50" i="16" s="1"/>
  <c r="AN50" i="16" s="1"/>
  <c r="Y50" i="16"/>
  <c r="W50" i="16"/>
  <c r="V50" i="16"/>
  <c r="Q50" i="16"/>
  <c r="O50" i="16"/>
  <c r="I50" i="16"/>
  <c r="H50" i="16"/>
  <c r="AL50" i="16" s="1"/>
  <c r="AJ49" i="16"/>
  <c r="AD49" i="16"/>
  <c r="AF49" i="16" s="1"/>
  <c r="AN49" i="16" s="1"/>
  <c r="Y49" i="16"/>
  <c r="W49" i="16"/>
  <c r="V49" i="16"/>
  <c r="Q49" i="16"/>
  <c r="H49" i="16" s="1"/>
  <c r="AL49" i="16" s="1"/>
  <c r="O49" i="16"/>
  <c r="I49" i="16"/>
  <c r="AJ48" i="16"/>
  <c r="AD48" i="16"/>
  <c r="AF48" i="16" s="1"/>
  <c r="AN48" i="16" s="1"/>
  <c r="Y48" i="16"/>
  <c r="W48" i="16"/>
  <c r="V48" i="16"/>
  <c r="Q48" i="16"/>
  <c r="H48" i="16" s="1"/>
  <c r="AL48" i="16" s="1"/>
  <c r="O48" i="16"/>
  <c r="I48" i="16"/>
  <c r="AJ47" i="16"/>
  <c r="AF47" i="16"/>
  <c r="AN47" i="16" s="1"/>
  <c r="AE47" i="16"/>
  <c r="AD47" i="16"/>
  <c r="Y47" i="16"/>
  <c r="W47" i="16"/>
  <c r="V47" i="16"/>
  <c r="Q47" i="16"/>
  <c r="O47" i="16"/>
  <c r="I47" i="16"/>
  <c r="H47" i="16"/>
  <c r="AL47" i="16" s="1"/>
  <c r="AJ46" i="16"/>
  <c r="AD46" i="16"/>
  <c r="AF46" i="16" s="1"/>
  <c r="AN46" i="16" s="1"/>
  <c r="Y46" i="16"/>
  <c r="W46" i="16"/>
  <c r="V46" i="16"/>
  <c r="Q46" i="16"/>
  <c r="H46" i="16" s="1"/>
  <c r="AL46" i="16" s="1"/>
  <c r="O46" i="16"/>
  <c r="I46" i="16"/>
  <c r="AJ45" i="16"/>
  <c r="AF45" i="16"/>
  <c r="AN45" i="16" s="1"/>
  <c r="AE45" i="16"/>
  <c r="AD45" i="16"/>
  <c r="Y45" i="16"/>
  <c r="W45" i="16"/>
  <c r="V45" i="16"/>
  <c r="Q45" i="16"/>
  <c r="O45" i="16"/>
  <c r="I45" i="16"/>
  <c r="H45" i="16"/>
  <c r="AL45" i="16" s="1"/>
  <c r="AJ44" i="16"/>
  <c r="AE44" i="16"/>
  <c r="AD44" i="16"/>
  <c r="AF44" i="16" s="1"/>
  <c r="AN44" i="16" s="1"/>
  <c r="Y44" i="16"/>
  <c r="W44" i="16"/>
  <c r="V44" i="16"/>
  <c r="Q44" i="16"/>
  <c r="H44" i="16" s="1"/>
  <c r="AL44" i="16" s="1"/>
  <c r="O44" i="16"/>
  <c r="I44" i="16"/>
  <c r="AJ43" i="16"/>
  <c r="AF43" i="16"/>
  <c r="AN43" i="16" s="1"/>
  <c r="AE43" i="16"/>
  <c r="AD43" i="16"/>
  <c r="Y43" i="16"/>
  <c r="W43" i="16"/>
  <c r="V43" i="16"/>
  <c r="Q43" i="16"/>
  <c r="O43" i="16"/>
  <c r="I43" i="16"/>
  <c r="H43" i="16"/>
  <c r="AL43" i="16" s="1"/>
  <c r="AJ42" i="16"/>
  <c r="AF42" i="16"/>
  <c r="AN42" i="16" s="1"/>
  <c r="AE42" i="16"/>
  <c r="AD42" i="16"/>
  <c r="Y42" i="16"/>
  <c r="W42" i="16"/>
  <c r="V42" i="16"/>
  <c r="Q42" i="16"/>
  <c r="O42" i="16"/>
  <c r="I42" i="16"/>
  <c r="H42" i="16"/>
  <c r="AL42" i="16" s="1"/>
  <c r="AJ41" i="16"/>
  <c r="AD41" i="16"/>
  <c r="AF41" i="16" s="1"/>
  <c r="AN41" i="16" s="1"/>
  <c r="Y41" i="16"/>
  <c r="W41" i="16"/>
  <c r="V41" i="16"/>
  <c r="Q41" i="16"/>
  <c r="H41" i="16" s="1"/>
  <c r="AL41" i="16" s="1"/>
  <c r="O41" i="16"/>
  <c r="I41" i="16"/>
  <c r="AJ40" i="16"/>
  <c r="AD40" i="16"/>
  <c r="Y40" i="16"/>
  <c r="W40" i="16"/>
  <c r="V40" i="16"/>
  <c r="Q40" i="16"/>
  <c r="H40" i="16" s="1"/>
  <c r="AL40" i="16" s="1"/>
  <c r="O40" i="16"/>
  <c r="I40" i="16"/>
  <c r="AJ39" i="16"/>
  <c r="AD39" i="16"/>
  <c r="AF39" i="16" s="1"/>
  <c r="AN39" i="16" s="1"/>
  <c r="Y39" i="16"/>
  <c r="W39" i="16"/>
  <c r="V39" i="16"/>
  <c r="Q39" i="16"/>
  <c r="H39" i="16" s="1"/>
  <c r="AL39" i="16" s="1"/>
  <c r="O39" i="16"/>
  <c r="I39" i="16"/>
  <c r="AJ38" i="16"/>
  <c r="AD38" i="16"/>
  <c r="AE38" i="16" s="1"/>
  <c r="Y38" i="16"/>
  <c r="W38" i="16"/>
  <c r="V38" i="16"/>
  <c r="Q38" i="16"/>
  <c r="H38" i="16" s="1"/>
  <c r="AL38" i="16" s="1"/>
  <c r="O38" i="16"/>
  <c r="I38" i="16"/>
  <c r="AJ37" i="16"/>
  <c r="AF37" i="16"/>
  <c r="AN37" i="16" s="1"/>
  <c r="AE37" i="16"/>
  <c r="AD37" i="16"/>
  <c r="Y37" i="16"/>
  <c r="W37" i="16"/>
  <c r="V37" i="16"/>
  <c r="Q37" i="16"/>
  <c r="O37" i="16"/>
  <c r="I37" i="16"/>
  <c r="H37" i="16"/>
  <c r="AL37" i="16" s="1"/>
  <c r="AJ36" i="16"/>
  <c r="AD36" i="16"/>
  <c r="Y36" i="16"/>
  <c r="W36" i="16"/>
  <c r="V36" i="16"/>
  <c r="Q36" i="16"/>
  <c r="H36" i="16" s="1"/>
  <c r="AL36" i="16" s="1"/>
  <c r="O36" i="16"/>
  <c r="I36" i="16"/>
  <c r="AJ35" i="16"/>
  <c r="AD35" i="16"/>
  <c r="AF35" i="16" s="1"/>
  <c r="AN35" i="16" s="1"/>
  <c r="Y35" i="16"/>
  <c r="W35" i="16"/>
  <c r="V35" i="16"/>
  <c r="Q35" i="16"/>
  <c r="H35" i="16" s="1"/>
  <c r="AL35" i="16" s="1"/>
  <c r="O35" i="16"/>
  <c r="M35" i="16"/>
  <c r="I35" i="16"/>
  <c r="AJ34" i="16"/>
  <c r="AD34" i="16"/>
  <c r="AF34" i="16" s="1"/>
  <c r="AN34" i="16" s="1"/>
  <c r="Y34" i="16"/>
  <c r="W34" i="16"/>
  <c r="V34" i="16"/>
  <c r="Q34" i="16"/>
  <c r="H34" i="16" s="1"/>
  <c r="AL34" i="16" s="1"/>
  <c r="O34" i="16"/>
  <c r="M34" i="16"/>
  <c r="I34" i="16"/>
  <c r="AJ33" i="16"/>
  <c r="AD33" i="16"/>
  <c r="Y33" i="16"/>
  <c r="W33" i="16"/>
  <c r="V33" i="16"/>
  <c r="Q33" i="16"/>
  <c r="H33" i="16" s="1"/>
  <c r="AL33" i="16" s="1"/>
  <c r="O33" i="16"/>
  <c r="M33" i="16"/>
  <c r="I33" i="16"/>
  <c r="AJ32" i="16"/>
  <c r="AF32" i="16"/>
  <c r="AN32" i="16" s="1"/>
  <c r="AE32" i="16"/>
  <c r="AD32" i="16"/>
  <c r="Y32" i="16"/>
  <c r="W32" i="16"/>
  <c r="V32" i="16"/>
  <c r="Q32" i="16"/>
  <c r="O32" i="16"/>
  <c r="M32" i="16"/>
  <c r="I32" i="16"/>
  <c r="H32" i="16"/>
  <c r="AL32" i="16" s="1"/>
  <c r="AJ31" i="16"/>
  <c r="AF31" i="16"/>
  <c r="AN31" i="16" s="1"/>
  <c r="AE31" i="16"/>
  <c r="AD31" i="16"/>
  <c r="Y31" i="16"/>
  <c r="W31" i="16"/>
  <c r="V31" i="16"/>
  <c r="Q31" i="16"/>
  <c r="O31" i="16"/>
  <c r="M31" i="16"/>
  <c r="I31" i="16"/>
  <c r="H31" i="16"/>
  <c r="AL31" i="16" s="1"/>
  <c r="AJ30" i="16"/>
  <c r="AF30" i="16"/>
  <c r="AN30" i="16" s="1"/>
  <c r="AE30" i="16"/>
  <c r="AD30" i="16"/>
  <c r="Y30" i="16"/>
  <c r="W30" i="16"/>
  <c r="V30" i="16"/>
  <c r="Q30" i="16"/>
  <c r="O30" i="16"/>
  <c r="M30" i="16"/>
  <c r="I30" i="16"/>
  <c r="H30" i="16"/>
  <c r="AL30" i="16" s="1"/>
  <c r="AJ29" i="16"/>
  <c r="AF29" i="16"/>
  <c r="AN29" i="16" s="1"/>
  <c r="AE29" i="16"/>
  <c r="AD29" i="16"/>
  <c r="Y29" i="16"/>
  <c r="W29" i="16"/>
  <c r="V29" i="16"/>
  <c r="Q29" i="16"/>
  <c r="O29" i="16"/>
  <c r="M29" i="16"/>
  <c r="I29" i="16"/>
  <c r="H29" i="16"/>
  <c r="AL29" i="16" s="1"/>
  <c r="AJ28" i="16"/>
  <c r="AD28" i="16"/>
  <c r="Y28" i="16"/>
  <c r="W28" i="16"/>
  <c r="V28" i="16"/>
  <c r="Q28" i="16"/>
  <c r="H28" i="16" s="1"/>
  <c r="AL28" i="16" s="1"/>
  <c r="O28" i="16"/>
  <c r="M28" i="16"/>
  <c r="I28" i="16"/>
  <c r="AJ27" i="16"/>
  <c r="AD27" i="16"/>
  <c r="AF27" i="16" s="1"/>
  <c r="AN27" i="16" s="1"/>
  <c r="Y27" i="16"/>
  <c r="W27" i="16"/>
  <c r="V27" i="16"/>
  <c r="Q27" i="16"/>
  <c r="H27" i="16" s="1"/>
  <c r="AL27" i="16" s="1"/>
  <c r="O27" i="16"/>
  <c r="M27" i="16"/>
  <c r="I27" i="16"/>
  <c r="AJ26" i="16"/>
  <c r="AF26" i="16"/>
  <c r="AN26" i="16" s="1"/>
  <c r="AE26" i="16"/>
  <c r="AD26" i="16"/>
  <c r="Y26" i="16"/>
  <c r="W26" i="16"/>
  <c r="V26" i="16"/>
  <c r="Q26" i="16"/>
  <c r="O26" i="16"/>
  <c r="M26" i="16"/>
  <c r="I26" i="16"/>
  <c r="H26" i="16"/>
  <c r="AL26" i="16" s="1"/>
  <c r="AJ25" i="16"/>
  <c r="AF25" i="16"/>
  <c r="AN25" i="16" s="1"/>
  <c r="AE25" i="16"/>
  <c r="AD25" i="16"/>
  <c r="Y25" i="16"/>
  <c r="W25" i="16"/>
  <c r="V25" i="16"/>
  <c r="Q25" i="16"/>
  <c r="O25" i="16"/>
  <c r="M25" i="16"/>
  <c r="I25" i="16"/>
  <c r="H25" i="16"/>
  <c r="AL25" i="16" s="1"/>
  <c r="AJ24" i="16"/>
  <c r="AF24" i="16"/>
  <c r="AN24" i="16" s="1"/>
  <c r="AE24" i="16"/>
  <c r="AD24" i="16"/>
  <c r="Y24" i="16"/>
  <c r="W24" i="16"/>
  <c r="V24" i="16"/>
  <c r="Q24" i="16"/>
  <c r="O24" i="16"/>
  <c r="M24" i="16"/>
  <c r="I24" i="16"/>
  <c r="H24" i="16"/>
  <c r="AL24" i="16" s="1"/>
  <c r="AJ23" i="16"/>
  <c r="AD23" i="16"/>
  <c r="AF23" i="16" s="1"/>
  <c r="AN23" i="16" s="1"/>
  <c r="Y23" i="16"/>
  <c r="W23" i="16"/>
  <c r="V23" i="16"/>
  <c r="Q23" i="16"/>
  <c r="H23" i="16" s="1"/>
  <c r="AL23" i="16" s="1"/>
  <c r="O23" i="16"/>
  <c r="M23" i="16"/>
  <c r="I23" i="16"/>
  <c r="AJ22" i="16"/>
  <c r="AF22" i="16"/>
  <c r="AN22" i="16" s="1"/>
  <c r="AE22" i="16"/>
  <c r="AD22" i="16"/>
  <c r="Y22" i="16"/>
  <c r="W22" i="16"/>
  <c r="V22" i="16"/>
  <c r="Q22" i="16"/>
  <c r="O22" i="16"/>
  <c r="M22" i="16"/>
  <c r="I22" i="16"/>
  <c r="H22" i="16"/>
  <c r="AL22" i="16" s="1"/>
  <c r="AJ21" i="16"/>
  <c r="AD21" i="16"/>
  <c r="AF21" i="16" s="1"/>
  <c r="AN21" i="16" s="1"/>
  <c r="Y21" i="16"/>
  <c r="W21" i="16"/>
  <c r="V21" i="16"/>
  <c r="Q21" i="16"/>
  <c r="H21" i="16" s="1"/>
  <c r="AL21" i="16" s="1"/>
  <c r="O21" i="16"/>
  <c r="M21" i="16"/>
  <c r="I21" i="16"/>
  <c r="AJ20" i="16"/>
  <c r="AD20" i="16"/>
  <c r="AF20" i="16" s="1"/>
  <c r="AN20" i="16" s="1"/>
  <c r="Y20" i="16"/>
  <c r="W20" i="16"/>
  <c r="V20" i="16"/>
  <c r="Q20" i="16"/>
  <c r="H20" i="16" s="1"/>
  <c r="AL20" i="16" s="1"/>
  <c r="O20" i="16"/>
  <c r="M20" i="16"/>
  <c r="I20" i="16"/>
  <c r="AJ19" i="16"/>
  <c r="AD19" i="16"/>
  <c r="AF19" i="16" s="1"/>
  <c r="AN19" i="16" s="1"/>
  <c r="Y19" i="16"/>
  <c r="W19" i="16"/>
  <c r="V19" i="16"/>
  <c r="Q19" i="16"/>
  <c r="H19" i="16" s="1"/>
  <c r="AL19" i="16" s="1"/>
  <c r="O19" i="16"/>
  <c r="M19" i="16"/>
  <c r="I19" i="16"/>
  <c r="AJ18" i="16"/>
  <c r="AD18" i="16"/>
  <c r="Y18" i="16"/>
  <c r="W18" i="16"/>
  <c r="V18" i="16"/>
  <c r="Q18" i="16"/>
  <c r="H18" i="16" s="1"/>
  <c r="AL18" i="16" s="1"/>
  <c r="O18" i="16"/>
  <c r="M18" i="16"/>
  <c r="I18" i="16"/>
  <c r="AJ17" i="16"/>
  <c r="AF17" i="16"/>
  <c r="AN17" i="16" s="1"/>
  <c r="AE17" i="16"/>
  <c r="AD17" i="16"/>
  <c r="Y17" i="16"/>
  <c r="W17" i="16"/>
  <c r="V17" i="16"/>
  <c r="Q17" i="16"/>
  <c r="O17" i="16"/>
  <c r="M17" i="16"/>
  <c r="I17" i="16"/>
  <c r="H17" i="16"/>
  <c r="AL17" i="16" s="1"/>
  <c r="AJ16" i="16"/>
  <c r="AD16" i="16"/>
  <c r="AF16" i="16" s="1"/>
  <c r="AN16" i="16" s="1"/>
  <c r="Y16" i="16"/>
  <c r="W16" i="16"/>
  <c r="V16" i="16"/>
  <c r="Q16" i="16"/>
  <c r="O16" i="16"/>
  <c r="M16" i="16"/>
  <c r="I16" i="16"/>
  <c r="H16" i="16"/>
  <c r="AL16" i="16" s="1"/>
  <c r="AJ15" i="16"/>
  <c r="AD15" i="16"/>
  <c r="AF15" i="16" s="1"/>
  <c r="AN15" i="16" s="1"/>
  <c r="Y15" i="16"/>
  <c r="W15" i="16"/>
  <c r="V15" i="16"/>
  <c r="Q15" i="16"/>
  <c r="H15" i="16" s="1"/>
  <c r="AL15" i="16" s="1"/>
  <c r="O15" i="16"/>
  <c r="M15" i="16"/>
  <c r="I15" i="16"/>
  <c r="AJ14" i="16"/>
  <c r="AF14" i="16"/>
  <c r="AN14" i="16" s="1"/>
  <c r="AE14" i="16"/>
  <c r="AD14" i="16"/>
  <c r="Y14" i="16"/>
  <c r="W14" i="16"/>
  <c r="V14" i="16"/>
  <c r="Q14" i="16"/>
  <c r="O14" i="16"/>
  <c r="M14" i="16"/>
  <c r="I14" i="16"/>
  <c r="H14" i="16"/>
  <c r="AL14" i="16" s="1"/>
  <c r="AJ13" i="16"/>
  <c r="AF13" i="16"/>
  <c r="AN13" i="16" s="1"/>
  <c r="AD13" i="16"/>
  <c r="AE13" i="16" s="1"/>
  <c r="Y13" i="16"/>
  <c r="W13" i="16"/>
  <c r="V13" i="16"/>
  <c r="Q13" i="16"/>
  <c r="H13" i="16" s="1"/>
  <c r="AL13" i="16" s="1"/>
  <c r="O13" i="16"/>
  <c r="M13" i="16"/>
  <c r="I13" i="16"/>
  <c r="AJ12" i="16"/>
  <c r="AE12" i="16"/>
  <c r="AD12" i="16"/>
  <c r="AF12" i="16" s="1"/>
  <c r="AN12" i="16" s="1"/>
  <c r="Y12" i="16"/>
  <c r="W12" i="16"/>
  <c r="V12" i="16"/>
  <c r="Q12" i="16"/>
  <c r="O12" i="16"/>
  <c r="M12" i="16"/>
  <c r="I12" i="16"/>
  <c r="H12" i="16"/>
  <c r="AL12" i="16" s="1"/>
  <c r="AJ11" i="16"/>
  <c r="AD11" i="16"/>
  <c r="AF11" i="16" s="1"/>
  <c r="AN11" i="16" s="1"/>
  <c r="Y11" i="16"/>
  <c r="W11" i="16"/>
  <c r="V11" i="16"/>
  <c r="Q11" i="16"/>
  <c r="H11" i="16" s="1"/>
  <c r="AL11" i="16" s="1"/>
  <c r="O11" i="16"/>
  <c r="M11" i="16"/>
  <c r="I11" i="16"/>
  <c r="AJ10" i="16"/>
  <c r="AD10" i="16"/>
  <c r="AF10" i="16" s="1"/>
  <c r="AN10" i="16" s="1"/>
  <c r="Y10" i="16"/>
  <c r="W10" i="16"/>
  <c r="V10" i="16"/>
  <c r="Q10" i="16"/>
  <c r="H10" i="16" s="1"/>
  <c r="AL10" i="16" s="1"/>
  <c r="O10" i="16"/>
  <c r="M10" i="16"/>
  <c r="I10" i="16"/>
  <c r="AJ9" i="16"/>
  <c r="AD9" i="16"/>
  <c r="Y9" i="16"/>
  <c r="W9" i="16"/>
  <c r="V9" i="16"/>
  <c r="Q9" i="16"/>
  <c r="H9" i="16" s="1"/>
  <c r="AL9" i="16" s="1"/>
  <c r="O9" i="16"/>
  <c r="M9" i="16"/>
  <c r="I9" i="16"/>
  <c r="AJ8" i="16"/>
  <c r="AD8" i="16"/>
  <c r="AF8" i="16" s="1"/>
  <c r="AN8" i="16" s="1"/>
  <c r="Y8" i="16"/>
  <c r="W8" i="16"/>
  <c r="V8" i="16"/>
  <c r="Q8" i="16"/>
  <c r="H8" i="16" s="1"/>
  <c r="AL8" i="16" s="1"/>
  <c r="O8" i="16"/>
  <c r="M8" i="16"/>
  <c r="I8" i="16"/>
  <c r="AK5" i="16"/>
  <c r="AJ5" i="16"/>
  <c r="AC5" i="16"/>
  <c r="AB5" i="16"/>
  <c r="AA5" i="16"/>
  <c r="Z5" i="16"/>
  <c r="R5" i="16"/>
  <c r="L5" i="16"/>
  <c r="K5" i="16"/>
  <c r="J5" i="16"/>
  <c r="F5" i="16"/>
  <c r="F16" i="16" s="1"/>
  <c r="AE58" i="16" l="1"/>
  <c r="AE65" i="16"/>
  <c r="AF66" i="16"/>
  <c r="AN66" i="16" s="1"/>
  <c r="AE27" i="16"/>
  <c r="AE87" i="16"/>
  <c r="AE15" i="16"/>
  <c r="AE21" i="16"/>
  <c r="AH103" i="16"/>
  <c r="AO103" i="16" s="1"/>
  <c r="AE51" i="16"/>
  <c r="AE50" i="16"/>
  <c r="AE116" i="16"/>
  <c r="P106" i="16"/>
  <c r="G106" i="16" s="1"/>
  <c r="AM106" i="16" s="1"/>
  <c r="P105" i="16"/>
  <c r="G105" i="16" s="1"/>
  <c r="AM105" i="16" s="1"/>
  <c r="P103" i="16"/>
  <c r="G103" i="16" s="1"/>
  <c r="AM103" i="16" s="1"/>
  <c r="P104" i="16"/>
  <c r="G104" i="16" s="1"/>
  <c r="AM104" i="16" s="1"/>
  <c r="P107" i="16"/>
  <c r="G107" i="16" s="1"/>
  <c r="AM107" i="16" s="1"/>
  <c r="AE46" i="16"/>
  <c r="AE16" i="16"/>
  <c r="G17" i="16"/>
  <c r="AM17" i="16" s="1"/>
  <c r="AE70" i="16"/>
  <c r="AE72" i="16"/>
  <c r="AE92" i="16"/>
  <c r="P15" i="16"/>
  <c r="G15" i="16" s="1"/>
  <c r="AM15" i="16" s="1"/>
  <c r="P14" i="16"/>
  <c r="G14" i="16" s="1"/>
  <c r="AM14" i="16" s="1"/>
  <c r="P13" i="16"/>
  <c r="G13" i="16" s="1"/>
  <c r="AM13" i="16" s="1"/>
  <c r="P17" i="16"/>
  <c r="P16" i="16"/>
  <c r="G16" i="16" s="1"/>
  <c r="AM16" i="16" s="1"/>
  <c r="AP63" i="16"/>
  <c r="AQ63" i="16"/>
  <c r="AQ36" i="16"/>
  <c r="AP36" i="16"/>
  <c r="AP65" i="16"/>
  <c r="AQ65" i="16"/>
  <c r="AQ68" i="16"/>
  <c r="AP68" i="16"/>
  <c r="AS68" i="16" s="1"/>
  <c r="AP69" i="16"/>
  <c r="AS69" i="16" s="1"/>
  <c r="AQ69" i="16"/>
  <c r="AQ115" i="16"/>
  <c r="AP115" i="16"/>
  <c r="AQ18" i="16"/>
  <c r="AP18" i="16"/>
  <c r="AS18" i="16" s="1"/>
  <c r="AQ22" i="16"/>
  <c r="AP22" i="16"/>
  <c r="AS22" i="16" s="1"/>
  <c r="AQ70" i="16"/>
  <c r="AP70" i="16"/>
  <c r="AS70" i="16" s="1"/>
  <c r="AQ97" i="16"/>
  <c r="AP97" i="16"/>
  <c r="AS97" i="16" s="1"/>
  <c r="AQ34" i="16"/>
  <c r="AP34" i="16"/>
  <c r="AQ35" i="16"/>
  <c r="AP35" i="16"/>
  <c r="AP19" i="16"/>
  <c r="AS19" i="16" s="1"/>
  <c r="AQ19" i="16"/>
  <c r="AQ93" i="16"/>
  <c r="AP93" i="16"/>
  <c r="AS93" i="16" s="1"/>
  <c r="AP94" i="16"/>
  <c r="AS94" i="16" s="1"/>
  <c r="AQ94" i="16"/>
  <c r="AQ102" i="16"/>
  <c r="AP102" i="16"/>
  <c r="AS102" i="16" s="1"/>
  <c r="AP92" i="16"/>
  <c r="AQ92" i="16"/>
  <c r="AP101" i="16"/>
  <c r="AS101" i="16" s="1"/>
  <c r="AQ101" i="16"/>
  <c r="AQ114" i="16"/>
  <c r="AP114" i="16"/>
  <c r="AQ37" i="16"/>
  <c r="AP37" i="16"/>
  <c r="AQ12" i="16"/>
  <c r="AP12" i="16"/>
  <c r="AQ20" i="16"/>
  <c r="AP20" i="16"/>
  <c r="AS20" i="16" s="1"/>
  <c r="AQ38" i="16"/>
  <c r="AP38" i="16"/>
  <c r="AQ39" i="16"/>
  <c r="AP39" i="16"/>
  <c r="AQ40" i="16"/>
  <c r="AP40" i="16"/>
  <c r="AQ41" i="16"/>
  <c r="AP41" i="16"/>
  <c r="AQ66" i="16"/>
  <c r="AP66" i="16"/>
  <c r="AQ71" i="16"/>
  <c r="AP71" i="16"/>
  <c r="AS71" i="16" s="1"/>
  <c r="AQ83" i="16"/>
  <c r="AP83" i="16"/>
  <c r="AP84" i="16"/>
  <c r="AQ84" i="16"/>
  <c r="AQ85" i="16"/>
  <c r="AP85" i="16"/>
  <c r="AP86" i="16"/>
  <c r="AQ86" i="16"/>
  <c r="AQ95" i="16"/>
  <c r="AP95" i="16"/>
  <c r="AS95" i="16" s="1"/>
  <c r="AQ98" i="16"/>
  <c r="AP98" i="16"/>
  <c r="AS98" i="16" s="1"/>
  <c r="AQ99" i="16"/>
  <c r="AP99" i="16"/>
  <c r="AS99" i="16" s="1"/>
  <c r="AQ116" i="16"/>
  <c r="AP116" i="16"/>
  <c r="AQ10" i="16"/>
  <c r="AP10" i="16"/>
  <c r="AP42" i="16"/>
  <c r="AQ42" i="16"/>
  <c r="AQ72" i="16"/>
  <c r="AP72" i="16"/>
  <c r="AS72" i="16" s="1"/>
  <c r="AQ87" i="16"/>
  <c r="AP87" i="16"/>
  <c r="AQ100" i="16"/>
  <c r="AP100" i="16"/>
  <c r="AS100" i="16" s="1"/>
  <c r="AQ11" i="16"/>
  <c r="AP11" i="16"/>
  <c r="AQ8" i="16"/>
  <c r="AP8" i="16"/>
  <c r="AQ21" i="16"/>
  <c r="AP21" i="16"/>
  <c r="AS21" i="16" s="1"/>
  <c r="AQ64" i="16"/>
  <c r="AP64" i="16"/>
  <c r="AP113" i="16"/>
  <c r="AQ113" i="16"/>
  <c r="AQ9" i="16"/>
  <c r="AP9" i="16"/>
  <c r="AQ33" i="16"/>
  <c r="AP33" i="16"/>
  <c r="AP67" i="16"/>
  <c r="AQ67" i="16"/>
  <c r="AQ88" i="16"/>
  <c r="AP88" i="16"/>
  <c r="AQ89" i="16"/>
  <c r="AP89" i="16"/>
  <c r="AP90" i="16"/>
  <c r="AQ90" i="16"/>
  <c r="AQ91" i="16"/>
  <c r="AP91" i="16"/>
  <c r="AQ96" i="16"/>
  <c r="AP96" i="16"/>
  <c r="AS96" i="16" s="1"/>
  <c r="AQ117" i="16"/>
  <c r="AP117" i="16"/>
  <c r="P67" i="16"/>
  <c r="G67" i="16" s="1"/>
  <c r="AM67" i="16" s="1"/>
  <c r="P66" i="16"/>
  <c r="G66" i="16" s="1"/>
  <c r="AM66" i="16" s="1"/>
  <c r="P64" i="16"/>
  <c r="G64" i="16" s="1"/>
  <c r="AM64" i="16" s="1"/>
  <c r="P65" i="16"/>
  <c r="G65" i="16" s="1"/>
  <c r="AM65" i="16" s="1"/>
  <c r="P63" i="16"/>
  <c r="G63" i="16" s="1"/>
  <c r="AM63" i="16" s="1"/>
  <c r="P36" i="16"/>
  <c r="G36" i="16" s="1"/>
  <c r="AM36" i="16" s="1"/>
  <c r="P35" i="16"/>
  <c r="G35" i="16" s="1"/>
  <c r="AM35" i="16" s="1"/>
  <c r="P34" i="16"/>
  <c r="G34" i="16" s="1"/>
  <c r="AM34" i="16" s="1"/>
  <c r="P37" i="16"/>
  <c r="G37" i="16" s="1"/>
  <c r="AM37" i="16" s="1"/>
  <c r="P33" i="16"/>
  <c r="G33" i="16" s="1"/>
  <c r="AM33" i="16" s="1"/>
  <c r="P96" i="16"/>
  <c r="G96" i="16" s="1"/>
  <c r="AM96" i="16" s="1"/>
  <c r="P97" i="16"/>
  <c r="P93" i="16"/>
  <c r="G93" i="16" s="1"/>
  <c r="AM93" i="16" s="1"/>
  <c r="P95" i="16"/>
  <c r="G95" i="16" s="1"/>
  <c r="AM95" i="16" s="1"/>
  <c r="P94" i="16"/>
  <c r="P82" i="16"/>
  <c r="G82" i="16" s="1"/>
  <c r="AM82" i="16" s="1"/>
  <c r="P80" i="16"/>
  <c r="G80" i="16" s="1"/>
  <c r="AM80" i="16" s="1"/>
  <c r="P81" i="16"/>
  <c r="G81" i="16" s="1"/>
  <c r="AM81" i="16" s="1"/>
  <c r="P79" i="16"/>
  <c r="G79" i="16" s="1"/>
  <c r="AM79" i="16" s="1"/>
  <c r="P78" i="16"/>
  <c r="P42" i="16"/>
  <c r="G42" i="16" s="1"/>
  <c r="AM42" i="16" s="1"/>
  <c r="P41" i="16"/>
  <c r="G41" i="16" s="1"/>
  <c r="AM41" i="16" s="1"/>
  <c r="P40" i="16"/>
  <c r="G40" i="16" s="1"/>
  <c r="AM40" i="16" s="1"/>
  <c r="P39" i="16"/>
  <c r="G39" i="16" s="1"/>
  <c r="AM39" i="16" s="1"/>
  <c r="P38" i="16"/>
  <c r="G38" i="16" s="1"/>
  <c r="AM38" i="16" s="1"/>
  <c r="P44" i="16"/>
  <c r="G44" i="16" s="1"/>
  <c r="AM44" i="16" s="1"/>
  <c r="P43" i="16"/>
  <c r="G43" i="16" s="1"/>
  <c r="AM43" i="16" s="1"/>
  <c r="P47" i="16"/>
  <c r="G47" i="16" s="1"/>
  <c r="AM47" i="16" s="1"/>
  <c r="P46" i="16"/>
  <c r="G46" i="16" s="1"/>
  <c r="AM46" i="16" s="1"/>
  <c r="P45" i="16"/>
  <c r="G45" i="16" s="1"/>
  <c r="AM45" i="16" s="1"/>
  <c r="P61" i="16"/>
  <c r="G61" i="16" s="1"/>
  <c r="AM61" i="16" s="1"/>
  <c r="P60" i="16"/>
  <c r="G60" i="16" s="1"/>
  <c r="AM60" i="16" s="1"/>
  <c r="P59" i="16"/>
  <c r="G59" i="16" s="1"/>
  <c r="AM59" i="16" s="1"/>
  <c r="P58" i="16"/>
  <c r="G58" i="16" s="1"/>
  <c r="AM58" i="16" s="1"/>
  <c r="P62" i="16"/>
  <c r="G62" i="16" s="1"/>
  <c r="AM62" i="16" s="1"/>
  <c r="P100" i="16"/>
  <c r="G100" i="16" s="1"/>
  <c r="AM100" i="16" s="1"/>
  <c r="P99" i="16"/>
  <c r="G99" i="16" s="1"/>
  <c r="AM99" i="16" s="1"/>
  <c r="P98" i="16"/>
  <c r="G98" i="16" s="1"/>
  <c r="AM98" i="16" s="1"/>
  <c r="P102" i="16"/>
  <c r="G102" i="16" s="1"/>
  <c r="AM102" i="16" s="1"/>
  <c r="P101" i="16"/>
  <c r="G101" i="16" s="1"/>
  <c r="AM101" i="16" s="1"/>
  <c r="P117" i="16"/>
  <c r="G117" i="16" s="1"/>
  <c r="AM117" i="16" s="1"/>
  <c r="P116" i="16"/>
  <c r="G116" i="16" s="1"/>
  <c r="AM116" i="16" s="1"/>
  <c r="P115" i="16"/>
  <c r="G115" i="16" s="1"/>
  <c r="AM115" i="16" s="1"/>
  <c r="P114" i="16"/>
  <c r="G114" i="16" s="1"/>
  <c r="AM114" i="16" s="1"/>
  <c r="P113" i="16"/>
  <c r="G113" i="16" s="1"/>
  <c r="AM113" i="16" s="1"/>
  <c r="P12" i="16"/>
  <c r="G12" i="16" s="1"/>
  <c r="AM12" i="16" s="1"/>
  <c r="P11" i="16"/>
  <c r="G11" i="16" s="1"/>
  <c r="AM11" i="16" s="1"/>
  <c r="P10" i="16"/>
  <c r="G10" i="16" s="1"/>
  <c r="AM10" i="16" s="1"/>
  <c r="P9" i="16"/>
  <c r="G9" i="16" s="1"/>
  <c r="AM9" i="16" s="1"/>
  <c r="P8" i="16"/>
  <c r="G8" i="16" s="1"/>
  <c r="AM8" i="16" s="1"/>
  <c r="P27" i="16"/>
  <c r="G27" i="16" s="1"/>
  <c r="AM27" i="16" s="1"/>
  <c r="P26" i="16"/>
  <c r="G26" i="16" s="1"/>
  <c r="AM26" i="16" s="1"/>
  <c r="P25" i="16"/>
  <c r="G25" i="16" s="1"/>
  <c r="AM25" i="16" s="1"/>
  <c r="P24" i="16"/>
  <c r="G24" i="16" s="1"/>
  <c r="AM24" i="16" s="1"/>
  <c r="P23" i="16"/>
  <c r="P28" i="16"/>
  <c r="P32" i="16"/>
  <c r="G32" i="16" s="1"/>
  <c r="AM32" i="16" s="1"/>
  <c r="P29" i="16"/>
  <c r="G29" i="16" s="1"/>
  <c r="AM29" i="16" s="1"/>
  <c r="P31" i="16"/>
  <c r="G31" i="16" s="1"/>
  <c r="AM31" i="16" s="1"/>
  <c r="P30" i="16"/>
  <c r="G30" i="16" s="1"/>
  <c r="AM30" i="16" s="1"/>
  <c r="P20" i="16"/>
  <c r="G20" i="16" s="1"/>
  <c r="AM20" i="16" s="1"/>
  <c r="P19" i="16"/>
  <c r="G19" i="16" s="1"/>
  <c r="AM19" i="16" s="1"/>
  <c r="P18" i="16"/>
  <c r="G18" i="16" s="1"/>
  <c r="AM18" i="16" s="1"/>
  <c r="P22" i="16"/>
  <c r="G22" i="16" s="1"/>
  <c r="AM22" i="16" s="1"/>
  <c r="P21" i="16"/>
  <c r="G21" i="16" s="1"/>
  <c r="AM21" i="16" s="1"/>
  <c r="P52" i="16"/>
  <c r="G52" i="16" s="1"/>
  <c r="AM52" i="16" s="1"/>
  <c r="P51" i="16"/>
  <c r="G51" i="16" s="1"/>
  <c r="AM51" i="16" s="1"/>
  <c r="P50" i="16"/>
  <c r="G50" i="16" s="1"/>
  <c r="AM50" i="16" s="1"/>
  <c r="P48" i="16"/>
  <c r="G48" i="16" s="1"/>
  <c r="AM48" i="16" s="1"/>
  <c r="P49" i="16"/>
  <c r="G49" i="16" s="1"/>
  <c r="AM49" i="16" s="1"/>
  <c r="P68" i="16"/>
  <c r="G68" i="16" s="1"/>
  <c r="AM68" i="16" s="1"/>
  <c r="P72" i="16"/>
  <c r="G72" i="16" s="1"/>
  <c r="AM72" i="16" s="1"/>
  <c r="P71" i="16"/>
  <c r="G71" i="16" s="1"/>
  <c r="AM71" i="16" s="1"/>
  <c r="P70" i="16"/>
  <c r="G70" i="16" s="1"/>
  <c r="AM70" i="16" s="1"/>
  <c r="P69" i="16"/>
  <c r="G69" i="16" s="1"/>
  <c r="AM69" i="16" s="1"/>
  <c r="P76" i="16"/>
  <c r="G76" i="16" s="1"/>
  <c r="AM76" i="16" s="1"/>
  <c r="P75" i="16"/>
  <c r="G75" i="16" s="1"/>
  <c r="AM75" i="16" s="1"/>
  <c r="P74" i="16"/>
  <c r="G74" i="16" s="1"/>
  <c r="AM74" i="16" s="1"/>
  <c r="P77" i="16"/>
  <c r="G77" i="16" s="1"/>
  <c r="AM77" i="16" s="1"/>
  <c r="P73" i="16"/>
  <c r="G73" i="16" s="1"/>
  <c r="AM73" i="16" s="1"/>
  <c r="P84" i="16"/>
  <c r="G84" i="16" s="1"/>
  <c r="AM84" i="16" s="1"/>
  <c r="P83" i="16"/>
  <c r="G83" i="16" s="1"/>
  <c r="AM83" i="16" s="1"/>
  <c r="P85" i="16"/>
  <c r="G85" i="16" s="1"/>
  <c r="AM85" i="16" s="1"/>
  <c r="P87" i="16"/>
  <c r="G87" i="16" s="1"/>
  <c r="AM87" i="16" s="1"/>
  <c r="P86" i="16"/>
  <c r="G86" i="16" s="1"/>
  <c r="AM86" i="16" s="1"/>
  <c r="P92" i="16"/>
  <c r="G92" i="16" s="1"/>
  <c r="AM92" i="16" s="1"/>
  <c r="P91" i="16"/>
  <c r="G91" i="16" s="1"/>
  <c r="AM91" i="16" s="1"/>
  <c r="P90" i="16"/>
  <c r="G90" i="16" s="1"/>
  <c r="AM90" i="16" s="1"/>
  <c r="P89" i="16"/>
  <c r="G89" i="16" s="1"/>
  <c r="AM89" i="16" s="1"/>
  <c r="P88" i="16"/>
  <c r="G88" i="16" s="1"/>
  <c r="AM88" i="16" s="1"/>
  <c r="P108" i="16"/>
  <c r="P109" i="16"/>
  <c r="G109" i="16" s="1"/>
  <c r="AM109" i="16" s="1"/>
  <c r="P112" i="16"/>
  <c r="G112" i="16" s="1"/>
  <c r="AM112" i="16" s="1"/>
  <c r="P111" i="16"/>
  <c r="G111" i="16" s="1"/>
  <c r="AM111" i="16" s="1"/>
  <c r="P110" i="16"/>
  <c r="G110" i="16" s="1"/>
  <c r="AM110" i="16" s="1"/>
  <c r="X90" i="16"/>
  <c r="X27" i="16"/>
  <c r="AE84" i="16"/>
  <c r="X91" i="16"/>
  <c r="X107" i="16"/>
  <c r="X54" i="16"/>
  <c r="X34" i="16"/>
  <c r="X94" i="16"/>
  <c r="X109" i="16"/>
  <c r="X112" i="16"/>
  <c r="X16" i="16"/>
  <c r="X23" i="16"/>
  <c r="AF71" i="16"/>
  <c r="AN71" i="16" s="1"/>
  <c r="X101" i="16"/>
  <c r="X22" i="16"/>
  <c r="X20" i="16"/>
  <c r="X30" i="16"/>
  <c r="N71" i="16"/>
  <c r="X43" i="16"/>
  <c r="N73" i="16"/>
  <c r="X14" i="16"/>
  <c r="X26" i="16"/>
  <c r="AE85" i="16"/>
  <c r="AR5" i="16"/>
  <c r="AD5" i="16"/>
  <c r="X67" i="16"/>
  <c r="X83" i="16"/>
  <c r="F71" i="16"/>
  <c r="F55" i="16"/>
  <c r="N102" i="16"/>
  <c r="X25" i="16"/>
  <c r="X40" i="16"/>
  <c r="AG50" i="16"/>
  <c r="AH50" i="16" s="1"/>
  <c r="AO50" i="16" s="1"/>
  <c r="G97" i="16"/>
  <c r="AM97" i="16" s="1"/>
  <c r="G94" i="16"/>
  <c r="AM94" i="16" s="1"/>
  <c r="X95" i="16"/>
  <c r="X102" i="16"/>
  <c r="X108" i="16"/>
  <c r="F63" i="16"/>
  <c r="X18" i="16"/>
  <c r="X45" i="16"/>
  <c r="X71" i="16"/>
  <c r="AF73" i="16"/>
  <c r="AN73" i="16" s="1"/>
  <c r="X74" i="16"/>
  <c r="X87" i="16"/>
  <c r="AE89" i="16"/>
  <c r="AE113" i="16"/>
  <c r="F111" i="16"/>
  <c r="F47" i="16"/>
  <c r="M5" i="16"/>
  <c r="X12" i="16"/>
  <c r="AG13" i="16"/>
  <c r="AH13" i="16" s="1"/>
  <c r="AO13" i="16" s="1"/>
  <c r="AE23" i="16"/>
  <c r="X41" i="16"/>
  <c r="AG46" i="16"/>
  <c r="AH46" i="16" s="1"/>
  <c r="AO46" i="16" s="1"/>
  <c r="AF89" i="16"/>
  <c r="AN89" i="16" s="1"/>
  <c r="F103" i="16"/>
  <c r="F39" i="16"/>
  <c r="X19" i="16"/>
  <c r="X62" i="16"/>
  <c r="AG100" i="16"/>
  <c r="AH100" i="16" s="1"/>
  <c r="AO100" i="16" s="1"/>
  <c r="AU100" i="16" s="1"/>
  <c r="N106" i="16"/>
  <c r="F95" i="16"/>
  <c r="F31" i="16"/>
  <c r="AG74" i="16"/>
  <c r="AH74" i="16" s="1"/>
  <c r="AO74" i="16" s="1"/>
  <c r="AG96" i="16"/>
  <c r="AH96" i="16" s="1"/>
  <c r="AO96" i="16" s="1"/>
  <c r="F87" i="16"/>
  <c r="F23" i="16"/>
  <c r="AG76" i="16"/>
  <c r="AH76" i="16" s="1"/>
  <c r="AO76" i="16" s="1"/>
  <c r="X33" i="16"/>
  <c r="X37" i="16"/>
  <c r="X39" i="16"/>
  <c r="N44" i="16"/>
  <c r="X68" i="16"/>
  <c r="X89" i="16"/>
  <c r="X92" i="16"/>
  <c r="X103" i="16"/>
  <c r="F79" i="16"/>
  <c r="F15" i="16"/>
  <c r="AE41" i="16"/>
  <c r="X47" i="16"/>
  <c r="X49" i="16"/>
  <c r="X53" i="16"/>
  <c r="AG59" i="16"/>
  <c r="AH59" i="16" s="1"/>
  <c r="AO59" i="16" s="1"/>
  <c r="X69" i="16"/>
  <c r="AG72" i="16"/>
  <c r="AH72" i="16" s="1"/>
  <c r="AO72" i="16" s="1"/>
  <c r="N90" i="16"/>
  <c r="X110" i="16"/>
  <c r="X114" i="16"/>
  <c r="F8" i="16"/>
  <c r="F110" i="16"/>
  <c r="F102" i="16"/>
  <c r="F94" i="16"/>
  <c r="F86" i="16"/>
  <c r="F78" i="16"/>
  <c r="F70" i="16"/>
  <c r="F62" i="16"/>
  <c r="F54" i="16"/>
  <c r="F46" i="16"/>
  <c r="F38" i="16"/>
  <c r="F30" i="16"/>
  <c r="F22" i="16"/>
  <c r="F14" i="16"/>
  <c r="X10" i="16"/>
  <c r="X17" i="16"/>
  <c r="X63" i="16"/>
  <c r="X66" i="16"/>
  <c r="N72" i="16"/>
  <c r="N70" i="16"/>
  <c r="X76" i="16"/>
  <c r="X77" i="16"/>
  <c r="X79" i="16"/>
  <c r="X84" i="16"/>
  <c r="X98" i="16"/>
  <c r="AG104" i="16"/>
  <c r="AH104" i="16" s="1"/>
  <c r="AO104" i="16" s="1"/>
  <c r="X106" i="16"/>
  <c r="X115" i="16"/>
  <c r="F117" i="16"/>
  <c r="F109" i="16"/>
  <c r="F101" i="16"/>
  <c r="F93" i="16"/>
  <c r="F85" i="16"/>
  <c r="F77" i="16"/>
  <c r="F69" i="16"/>
  <c r="F61" i="16"/>
  <c r="F53" i="16"/>
  <c r="F45" i="16"/>
  <c r="F37" i="16"/>
  <c r="F29" i="16"/>
  <c r="F21" i="16"/>
  <c r="F13" i="16"/>
  <c r="AG15" i="16"/>
  <c r="AH15" i="16" s="1"/>
  <c r="AO15" i="16" s="1"/>
  <c r="AG84" i="16"/>
  <c r="AH84" i="16" s="1"/>
  <c r="AO84" i="16" s="1"/>
  <c r="F116" i="16"/>
  <c r="F108" i="16"/>
  <c r="F100" i="16"/>
  <c r="F92" i="16"/>
  <c r="F84" i="16"/>
  <c r="F76" i="16"/>
  <c r="F68" i="16"/>
  <c r="F60" i="16"/>
  <c r="F52" i="16"/>
  <c r="F44" i="16"/>
  <c r="F36" i="16"/>
  <c r="F28" i="16"/>
  <c r="F20" i="16"/>
  <c r="F12" i="16"/>
  <c r="Y5" i="16"/>
  <c r="AE49" i="16"/>
  <c r="X51" i="16"/>
  <c r="X55" i="16"/>
  <c r="X59" i="16"/>
  <c r="X61" i="16"/>
  <c r="AG69" i="16"/>
  <c r="AH69" i="16" s="1"/>
  <c r="AO69" i="16" s="1"/>
  <c r="X73" i="16"/>
  <c r="X75" i="16"/>
  <c r="AE83" i="16"/>
  <c r="AE93" i="16"/>
  <c r="F115" i="16"/>
  <c r="F107" i="16"/>
  <c r="F99" i="16"/>
  <c r="F91" i="16"/>
  <c r="F83" i="16"/>
  <c r="F75" i="16"/>
  <c r="F67" i="16"/>
  <c r="F59" i="16"/>
  <c r="F51" i="16"/>
  <c r="F43" i="16"/>
  <c r="F35" i="16"/>
  <c r="F27" i="16"/>
  <c r="F19" i="16"/>
  <c r="F11" i="16"/>
  <c r="X9" i="16"/>
  <c r="AG33" i="16"/>
  <c r="AH33" i="16" s="1"/>
  <c r="AO33" i="16" s="1"/>
  <c r="X8" i="16"/>
  <c r="X35" i="16"/>
  <c r="X57" i="16"/>
  <c r="AF63" i="16"/>
  <c r="AN63" i="16" s="1"/>
  <c r="X86" i="16"/>
  <c r="AF93" i="16"/>
  <c r="AN93" i="16" s="1"/>
  <c r="X99" i="16"/>
  <c r="X105" i="16"/>
  <c r="X111" i="16"/>
  <c r="F114" i="16"/>
  <c r="F106" i="16"/>
  <c r="F98" i="16"/>
  <c r="F90" i="16"/>
  <c r="F82" i="16"/>
  <c r="F74" i="16"/>
  <c r="F66" i="16"/>
  <c r="F58" i="16"/>
  <c r="F50" i="16"/>
  <c r="F42" i="16"/>
  <c r="F34" i="16"/>
  <c r="F26" i="16"/>
  <c r="F18" i="16"/>
  <c r="F10" i="16"/>
  <c r="F113" i="16"/>
  <c r="F105" i="16"/>
  <c r="F97" i="16"/>
  <c r="F89" i="16"/>
  <c r="F81" i="16"/>
  <c r="F73" i="16"/>
  <c r="F65" i="16"/>
  <c r="F57" i="16"/>
  <c r="F49" i="16"/>
  <c r="F41" i="16"/>
  <c r="F33" i="16"/>
  <c r="F25" i="16"/>
  <c r="F17" i="16"/>
  <c r="F9" i="16"/>
  <c r="O5" i="16"/>
  <c r="Q5" i="16" s="1"/>
  <c r="X36" i="16"/>
  <c r="X38" i="16"/>
  <c r="AG65" i="16"/>
  <c r="AH65" i="16" s="1"/>
  <c r="AO65" i="16" s="1"/>
  <c r="X78" i="16"/>
  <c r="X96" i="16"/>
  <c r="X100" i="16"/>
  <c r="AG110" i="16"/>
  <c r="AH110" i="16" s="1"/>
  <c r="AO110" i="16" s="1"/>
  <c r="X116" i="16"/>
  <c r="F112" i="16"/>
  <c r="F104" i="16"/>
  <c r="F96" i="16"/>
  <c r="F88" i="16"/>
  <c r="F80" i="16"/>
  <c r="F72" i="16"/>
  <c r="F64" i="16"/>
  <c r="F56" i="16"/>
  <c r="F48" i="16"/>
  <c r="F40" i="16"/>
  <c r="F32" i="16"/>
  <c r="F24" i="16"/>
  <c r="AE33" i="16"/>
  <c r="N54" i="16"/>
  <c r="AG63" i="16"/>
  <c r="AH63" i="16" s="1"/>
  <c r="AO63" i="16" s="1"/>
  <c r="N63" i="16"/>
  <c r="AE64" i="16"/>
  <c r="N66" i="16"/>
  <c r="N67" i="16"/>
  <c r="AG114" i="16"/>
  <c r="AH114" i="16" s="1"/>
  <c r="AO114" i="16" s="1"/>
  <c r="AG117" i="16"/>
  <c r="AH117" i="16" s="1"/>
  <c r="AO117" i="16" s="1"/>
  <c r="N10" i="16"/>
  <c r="AE10" i="16"/>
  <c r="AE20" i="16"/>
  <c r="AG23" i="16"/>
  <c r="AH23" i="16" s="1"/>
  <c r="AO23" i="16" s="1"/>
  <c r="X28" i="16"/>
  <c r="X31" i="16"/>
  <c r="X58" i="16"/>
  <c r="X60" i="16"/>
  <c r="AG64" i="16"/>
  <c r="AH64" i="16" s="1"/>
  <c r="AO64" i="16" s="1"/>
  <c r="X72" i="16"/>
  <c r="AG73" i="16"/>
  <c r="AH73" i="16" s="1"/>
  <c r="AO73" i="16" s="1"/>
  <c r="N75" i="16"/>
  <c r="N87" i="16"/>
  <c r="N94" i="16"/>
  <c r="AE109" i="16"/>
  <c r="AG8" i="16"/>
  <c r="AG9" i="16"/>
  <c r="AH9" i="16" s="1"/>
  <c r="AO9" i="16" s="1"/>
  <c r="X11" i="16"/>
  <c r="X13" i="16"/>
  <c r="N74" i="16"/>
  <c r="N77" i="16"/>
  <c r="AG81" i="16"/>
  <c r="AH81" i="16" s="1"/>
  <c r="AO81" i="16" s="1"/>
  <c r="N112" i="16"/>
  <c r="N114" i="16"/>
  <c r="AG116" i="16"/>
  <c r="AH116" i="16" s="1"/>
  <c r="AO116" i="16" s="1"/>
  <c r="N11" i="16"/>
  <c r="N23" i="16"/>
  <c r="N48" i="16"/>
  <c r="X56" i="16"/>
  <c r="X65" i="16"/>
  <c r="AG67" i="16"/>
  <c r="AH67" i="16" s="1"/>
  <c r="AO67" i="16" s="1"/>
  <c r="AG70" i="16"/>
  <c r="AH70" i="16" s="1"/>
  <c r="AO70" i="16" s="1"/>
  <c r="AE74" i="16"/>
  <c r="X80" i="16"/>
  <c r="X82" i="16"/>
  <c r="AG85" i="16"/>
  <c r="AH85" i="16" s="1"/>
  <c r="AO85" i="16" s="1"/>
  <c r="AE91" i="16"/>
  <c r="AE99" i="16"/>
  <c r="AG108" i="16"/>
  <c r="AH108" i="16" s="1"/>
  <c r="AO108" i="16" s="1"/>
  <c r="N55" i="16"/>
  <c r="N14" i="16"/>
  <c r="N51" i="16"/>
  <c r="AG61" i="16"/>
  <c r="AH61" i="16" s="1"/>
  <c r="AO61" i="16" s="1"/>
  <c r="AG71" i="16"/>
  <c r="AH71" i="16" s="1"/>
  <c r="AO71" i="16" s="1"/>
  <c r="AG77" i="16"/>
  <c r="AH77" i="16" s="1"/>
  <c r="AO77" i="16" s="1"/>
  <c r="N86" i="16"/>
  <c r="N98" i="16"/>
  <c r="AG102" i="16"/>
  <c r="AH102" i="16" s="1"/>
  <c r="AO102" i="16" s="1"/>
  <c r="X104" i="16"/>
  <c r="N13" i="16"/>
  <c r="AG16" i="16"/>
  <c r="AH16" i="16" s="1"/>
  <c r="AO16" i="16" s="1"/>
  <c r="AG21" i="16"/>
  <c r="AH21" i="16" s="1"/>
  <c r="AO21" i="16" s="1"/>
  <c r="N19" i="16"/>
  <c r="AE34" i="16"/>
  <c r="N59" i="16"/>
  <c r="AG68" i="16"/>
  <c r="AH68" i="16" s="1"/>
  <c r="AO68" i="16" s="1"/>
  <c r="N69" i="16"/>
  <c r="AE69" i="16"/>
  <c r="AG75" i="16"/>
  <c r="AH75" i="16" s="1"/>
  <c r="AO75" i="16" s="1"/>
  <c r="N83" i="16"/>
  <c r="N104" i="16"/>
  <c r="AG106" i="16"/>
  <c r="AH106" i="16" s="1"/>
  <c r="AO106" i="16" s="1"/>
  <c r="X113" i="16"/>
  <c r="N12" i="16"/>
  <c r="N15" i="16"/>
  <c r="AG14" i="16"/>
  <c r="AH14" i="16" s="1"/>
  <c r="AO14" i="16" s="1"/>
  <c r="X15" i="16"/>
  <c r="N16" i="16"/>
  <c r="AE18" i="16"/>
  <c r="X24" i="16"/>
  <c r="X32" i="16"/>
  <c r="X88" i="16"/>
  <c r="AG94" i="16"/>
  <c r="AH94" i="16" s="1"/>
  <c r="AO94" i="16" s="1"/>
  <c r="X97" i="16"/>
  <c r="N110" i="16"/>
  <c r="AG112" i="16"/>
  <c r="AH112" i="16" s="1"/>
  <c r="AO112" i="16" s="1"/>
  <c r="N9" i="16"/>
  <c r="AE11" i="16"/>
  <c r="N17" i="16"/>
  <c r="N22" i="16"/>
  <c r="AE19" i="16"/>
  <c r="X21" i="16"/>
  <c r="AG25" i="16"/>
  <c r="AH25" i="16" s="1"/>
  <c r="AO25" i="16" s="1"/>
  <c r="N37" i="16"/>
  <c r="N39" i="16"/>
  <c r="AG12" i="16"/>
  <c r="AH12" i="16" s="1"/>
  <c r="AO12" i="16" s="1"/>
  <c r="AG20" i="16"/>
  <c r="AH20" i="16" s="1"/>
  <c r="AO20" i="16" s="1"/>
  <c r="AG22" i="16"/>
  <c r="AH22" i="16" s="1"/>
  <c r="AO22" i="16" s="1"/>
  <c r="N24" i="16"/>
  <c r="N25" i="16"/>
  <c r="AG27" i="16"/>
  <c r="AH27" i="16" s="1"/>
  <c r="AO27" i="16" s="1"/>
  <c r="N28" i="16"/>
  <c r="AG28" i="16"/>
  <c r="AH28" i="16" s="1"/>
  <c r="AO28" i="16" s="1"/>
  <c r="AG29" i="16"/>
  <c r="AH29" i="16" s="1"/>
  <c r="AO29" i="16" s="1"/>
  <c r="AF28" i="16"/>
  <c r="AN28" i="16" s="1"/>
  <c r="AG30" i="16"/>
  <c r="AH30" i="16" s="1"/>
  <c r="AO30" i="16" s="1"/>
  <c r="AG57" i="16"/>
  <c r="AG55" i="16"/>
  <c r="N18" i="16"/>
  <c r="AE9" i="16"/>
  <c r="AG11" i="16"/>
  <c r="AH11" i="16" s="1"/>
  <c r="AO11" i="16" s="1"/>
  <c r="AF18" i="16"/>
  <c r="AN18" i="16" s="1"/>
  <c r="AG19" i="16"/>
  <c r="AH19" i="16" s="1"/>
  <c r="AO19" i="16" s="1"/>
  <c r="AG24" i="16"/>
  <c r="AH24" i="16" s="1"/>
  <c r="AO24" i="16" s="1"/>
  <c r="N29" i="16"/>
  <c r="N30" i="16"/>
  <c r="N32" i="16"/>
  <c r="AE28" i="16"/>
  <c r="N31" i="16"/>
  <c r="N8" i="16"/>
  <c r="AE8" i="16"/>
  <c r="AF9" i="16"/>
  <c r="AN9" i="16" s="1"/>
  <c r="AG10" i="16"/>
  <c r="AH10" i="16" s="1"/>
  <c r="AO10" i="16" s="1"/>
  <c r="AG18" i="16"/>
  <c r="AH18" i="16" s="1"/>
  <c r="AO18" i="16" s="1"/>
  <c r="N21" i="16"/>
  <c r="X29" i="16"/>
  <c r="AG41" i="16"/>
  <c r="AH41" i="16" s="1"/>
  <c r="AO41" i="16" s="1"/>
  <c r="AG17" i="16"/>
  <c r="AH17" i="16" s="1"/>
  <c r="AO17" i="16" s="1"/>
  <c r="N26" i="16"/>
  <c r="AG31" i="16"/>
  <c r="AH31" i="16" s="1"/>
  <c r="AO31" i="16" s="1"/>
  <c r="AG32" i="16"/>
  <c r="AH32" i="16" s="1"/>
  <c r="AO32" i="16" s="1"/>
  <c r="N34" i="16"/>
  <c r="N35" i="16"/>
  <c r="I5" i="16"/>
  <c r="N20" i="16"/>
  <c r="AG35" i="16"/>
  <c r="AH35" i="16" s="1"/>
  <c r="AO35" i="16" s="1"/>
  <c r="AF36" i="16"/>
  <c r="AN36" i="16" s="1"/>
  <c r="AG37" i="16"/>
  <c r="AH37" i="16" s="1"/>
  <c r="AO37" i="16" s="1"/>
  <c r="AE36" i="16"/>
  <c r="N40" i="16"/>
  <c r="N27" i="16"/>
  <c r="AG39" i="16"/>
  <c r="AH39" i="16" s="1"/>
  <c r="AO39" i="16" s="1"/>
  <c r="AF40" i="16"/>
  <c r="AN40" i="16" s="1"/>
  <c r="AE40" i="16"/>
  <c r="AG42" i="16"/>
  <c r="AH42" i="16" s="1"/>
  <c r="AO42" i="16" s="1"/>
  <c r="AG90" i="16"/>
  <c r="AH90" i="16" s="1"/>
  <c r="AO90" i="16" s="1"/>
  <c r="AG91" i="16"/>
  <c r="AH91" i="16" s="1"/>
  <c r="AO91" i="16" s="1"/>
  <c r="AG92" i="16"/>
  <c r="AH92" i="16" s="1"/>
  <c r="AO92" i="16" s="1"/>
  <c r="AG88" i="16"/>
  <c r="AH88" i="16" s="1"/>
  <c r="AO88" i="16" s="1"/>
  <c r="AE88" i="16"/>
  <c r="AG89" i="16"/>
  <c r="AH89" i="16" s="1"/>
  <c r="AO89" i="16" s="1"/>
  <c r="N53" i="16"/>
  <c r="N57" i="16"/>
  <c r="N80" i="16"/>
  <c r="N81" i="16"/>
  <c r="N82" i="16"/>
  <c r="N78" i="16"/>
  <c r="N79" i="16"/>
  <c r="AF88" i="16"/>
  <c r="AN88" i="16" s="1"/>
  <c r="N33" i="16"/>
  <c r="AE35" i="16"/>
  <c r="AG36" i="16"/>
  <c r="AH36" i="16" s="1"/>
  <c r="AO36" i="16" s="1"/>
  <c r="N38" i="16"/>
  <c r="AE39" i="16"/>
  <c r="AG40" i="16"/>
  <c r="AH40" i="16" s="1"/>
  <c r="AO40" i="16" s="1"/>
  <c r="N41" i="16"/>
  <c r="X42" i="16"/>
  <c r="AG43" i="16"/>
  <c r="AH43" i="16" s="1"/>
  <c r="AO43" i="16" s="1"/>
  <c r="N45" i="16"/>
  <c r="X46" i="16"/>
  <c r="AG47" i="16"/>
  <c r="AH47" i="16" s="1"/>
  <c r="AO47" i="16" s="1"/>
  <c r="N52" i="16"/>
  <c r="AE48" i="16"/>
  <c r="N49" i="16"/>
  <c r="X50" i="16"/>
  <c r="AG54" i="16"/>
  <c r="AG56" i="16"/>
  <c r="N58" i="16"/>
  <c r="AG62" i="16"/>
  <c r="AH62" i="16" s="1"/>
  <c r="AO62" i="16" s="1"/>
  <c r="X64" i="16"/>
  <c r="N65" i="16"/>
  <c r="X70" i="16"/>
  <c r="AG44" i="16"/>
  <c r="AH44" i="16" s="1"/>
  <c r="AO44" i="16" s="1"/>
  <c r="AG48" i="16"/>
  <c r="AH48" i="16" s="1"/>
  <c r="AO48" i="16" s="1"/>
  <c r="AG51" i="16"/>
  <c r="AH51" i="16" s="1"/>
  <c r="AO51" i="16" s="1"/>
  <c r="N56" i="16"/>
  <c r="AG52" i="16"/>
  <c r="AH52" i="16" s="1"/>
  <c r="AO52" i="16" s="1"/>
  <c r="N61" i="16"/>
  <c r="N62" i="16"/>
  <c r="AG26" i="16"/>
  <c r="AH26" i="16" s="1"/>
  <c r="AO26" i="16" s="1"/>
  <c r="AF33" i="16"/>
  <c r="AN33" i="16" s="1"/>
  <c r="AG34" i="16"/>
  <c r="AH34" i="16" s="1"/>
  <c r="AO34" i="16" s="1"/>
  <c r="AF38" i="16"/>
  <c r="AN38" i="16" s="1"/>
  <c r="N42" i="16"/>
  <c r="N46" i="16"/>
  <c r="N50" i="16"/>
  <c r="AG53" i="16"/>
  <c r="AG66" i="16"/>
  <c r="AH66" i="16" s="1"/>
  <c r="AO66" i="16" s="1"/>
  <c r="AF64" i="16"/>
  <c r="AN64" i="16" s="1"/>
  <c r="N36" i="16"/>
  <c r="AG38" i="16"/>
  <c r="AH38" i="16" s="1"/>
  <c r="AO38" i="16" s="1"/>
  <c r="N43" i="16"/>
  <c r="X44" i="16"/>
  <c r="AG45" i="16"/>
  <c r="AH45" i="16" s="1"/>
  <c r="AO45" i="16" s="1"/>
  <c r="N47" i="16"/>
  <c r="X48" i="16"/>
  <c r="AG49" i="16"/>
  <c r="AH49" i="16" s="1"/>
  <c r="AO49" i="16" s="1"/>
  <c r="X52" i="16"/>
  <c r="AG60" i="16"/>
  <c r="AH60" i="16" s="1"/>
  <c r="AO60" i="16" s="1"/>
  <c r="N64" i="16"/>
  <c r="AF68" i="16"/>
  <c r="AN68" i="16" s="1"/>
  <c r="AG80" i="16"/>
  <c r="AH80" i="16" s="1"/>
  <c r="AO80" i="16" s="1"/>
  <c r="N84" i="16"/>
  <c r="N85" i="16"/>
  <c r="AG86" i="16"/>
  <c r="AH86" i="16" s="1"/>
  <c r="AO86" i="16" s="1"/>
  <c r="AG87" i="16"/>
  <c r="AH87" i="16" s="1"/>
  <c r="AO87" i="16" s="1"/>
  <c r="AG83" i="16"/>
  <c r="AH83" i="16" s="1"/>
  <c r="AO83" i="16" s="1"/>
  <c r="AF83" i="16"/>
  <c r="AN83" i="16" s="1"/>
  <c r="N92" i="16"/>
  <c r="N88" i="16"/>
  <c r="N89" i="16"/>
  <c r="N91" i="16"/>
  <c r="X93" i="16"/>
  <c r="N95" i="16"/>
  <c r="AG97" i="16"/>
  <c r="AH97" i="16" s="1"/>
  <c r="AO97" i="16" s="1"/>
  <c r="AG93" i="16"/>
  <c r="AH93" i="16" s="1"/>
  <c r="AO93" i="16" s="1"/>
  <c r="X81" i="16"/>
  <c r="AF74" i="16"/>
  <c r="AN74" i="16" s="1"/>
  <c r="X117" i="16"/>
  <c r="AG58" i="16"/>
  <c r="AH58" i="16" s="1"/>
  <c r="AO58" i="16" s="1"/>
  <c r="N60" i="16"/>
  <c r="N68" i="16"/>
  <c r="N76" i="16"/>
  <c r="AG82" i="16"/>
  <c r="AH82" i="16" s="1"/>
  <c r="AO82" i="16" s="1"/>
  <c r="AG78" i="16"/>
  <c r="AH78" i="16" s="1"/>
  <c r="AO78" i="16" s="1"/>
  <c r="AF78" i="16"/>
  <c r="AN78" i="16" s="1"/>
  <c r="AG79" i="16"/>
  <c r="AH79" i="16" s="1"/>
  <c r="AO79" i="16" s="1"/>
  <c r="AE78" i="16"/>
  <c r="X85" i="16"/>
  <c r="N99" i="16"/>
  <c r="AG101" i="16"/>
  <c r="AH101" i="16" s="1"/>
  <c r="AO101" i="16" s="1"/>
  <c r="N103" i="16"/>
  <c r="AG105" i="16"/>
  <c r="AH105" i="16" s="1"/>
  <c r="AO105" i="16" s="1"/>
  <c r="N107" i="16"/>
  <c r="AG109" i="16"/>
  <c r="AH109" i="16" s="1"/>
  <c r="AO109" i="16" s="1"/>
  <c r="N111" i="16"/>
  <c r="AG113" i="16"/>
  <c r="AH113" i="16" s="1"/>
  <c r="AO113" i="16" s="1"/>
  <c r="N115" i="16"/>
  <c r="AE86" i="16"/>
  <c r="AE90" i="16"/>
  <c r="N93" i="16"/>
  <c r="AE94" i="16"/>
  <c r="AG95" i="16"/>
  <c r="AH95" i="16" s="1"/>
  <c r="AO95" i="16" s="1"/>
  <c r="N97" i="16"/>
  <c r="AE98" i="16"/>
  <c r="AG99" i="16"/>
  <c r="AH99" i="16" s="1"/>
  <c r="AO99" i="16" s="1"/>
  <c r="N101" i="16"/>
  <c r="AG103" i="16"/>
  <c r="N105" i="16"/>
  <c r="AG107" i="16"/>
  <c r="AH107" i="16" s="1"/>
  <c r="AO107" i="16" s="1"/>
  <c r="N109" i="16"/>
  <c r="AG111" i="16"/>
  <c r="AH111" i="16" s="1"/>
  <c r="AO111" i="16" s="1"/>
  <c r="N113" i="16"/>
  <c r="AE114" i="16"/>
  <c r="AG115" i="16"/>
  <c r="AH115" i="16" s="1"/>
  <c r="AO115" i="16" s="1"/>
  <c r="N117" i="16"/>
  <c r="AF98" i="16"/>
  <c r="AN98" i="16" s="1"/>
  <c r="N96" i="16"/>
  <c r="AG98" i="16"/>
  <c r="AH98" i="16" s="1"/>
  <c r="AO98" i="16" s="1"/>
  <c r="N100" i="16"/>
  <c r="N108" i="16"/>
  <c r="N116" i="16"/>
  <c r="AA3" i="15"/>
  <c r="AB3" i="15"/>
  <c r="AC3" i="15"/>
  <c r="Z3" i="15"/>
  <c r="V17" i="15"/>
  <c r="W17" i="15"/>
  <c r="V18" i="15"/>
  <c r="W18" i="15"/>
  <c r="V19" i="15"/>
  <c r="W19" i="15"/>
  <c r="V20" i="15"/>
  <c r="W20" i="15"/>
  <c r="V21" i="15"/>
  <c r="W21" i="15"/>
  <c r="V22" i="15"/>
  <c r="W22" i="15"/>
  <c r="V23" i="15"/>
  <c r="W23" i="15"/>
  <c r="V24" i="15"/>
  <c r="W24" i="15"/>
  <c r="V25" i="15"/>
  <c r="W25" i="15"/>
  <c r="V26" i="15"/>
  <c r="W26" i="15"/>
  <c r="V27" i="15"/>
  <c r="W27" i="15"/>
  <c r="V28" i="15"/>
  <c r="W28" i="15"/>
  <c r="V29" i="15"/>
  <c r="W29" i="15"/>
  <c r="V30" i="15"/>
  <c r="W30" i="15"/>
  <c r="V31" i="15"/>
  <c r="W31" i="15"/>
  <c r="V32" i="15"/>
  <c r="W32" i="15"/>
  <c r="V33" i="15"/>
  <c r="W33" i="15"/>
  <c r="V34" i="15"/>
  <c r="W34" i="15"/>
  <c r="V35" i="15"/>
  <c r="W35" i="15"/>
  <c r="V37" i="15"/>
  <c r="W37" i="15"/>
  <c r="V38" i="15"/>
  <c r="W38" i="15"/>
  <c r="V39" i="15"/>
  <c r="W39" i="15"/>
  <c r="V40" i="15"/>
  <c r="W40" i="15"/>
  <c r="V41" i="15"/>
  <c r="W41" i="15"/>
  <c r="V42" i="15"/>
  <c r="W42" i="15"/>
  <c r="V43" i="15"/>
  <c r="W43" i="15"/>
  <c r="V44" i="15"/>
  <c r="W44" i="15"/>
  <c r="V45" i="15"/>
  <c r="W45" i="15"/>
  <c r="V46" i="15"/>
  <c r="W46" i="15"/>
  <c r="V47" i="15"/>
  <c r="W47" i="15"/>
  <c r="V48" i="15"/>
  <c r="W48" i="15"/>
  <c r="V49" i="15"/>
  <c r="W49" i="15"/>
  <c r="V50" i="15"/>
  <c r="W50" i="15"/>
  <c r="V51" i="15"/>
  <c r="W51" i="15"/>
  <c r="V52" i="15"/>
  <c r="W52" i="15"/>
  <c r="V53" i="15"/>
  <c r="W53" i="15"/>
  <c r="V54" i="15"/>
  <c r="W54" i="15"/>
  <c r="V55" i="15"/>
  <c r="W55" i="15"/>
  <c r="V56" i="15"/>
  <c r="W56" i="15"/>
  <c r="V57" i="15"/>
  <c r="W57" i="15"/>
  <c r="V58" i="15"/>
  <c r="W58" i="15"/>
  <c r="V59" i="15"/>
  <c r="W59" i="15"/>
  <c r="V60" i="15"/>
  <c r="W60" i="15"/>
  <c r="V61" i="15"/>
  <c r="W61" i="15"/>
  <c r="V62" i="15"/>
  <c r="W62" i="15"/>
  <c r="V63" i="15"/>
  <c r="W63" i="15"/>
  <c r="V64" i="15"/>
  <c r="W64" i="15"/>
  <c r="V65" i="15"/>
  <c r="W65" i="15"/>
  <c r="V66" i="15"/>
  <c r="W66" i="15"/>
  <c r="V67" i="15"/>
  <c r="W67" i="15"/>
  <c r="V68" i="15"/>
  <c r="W68" i="15"/>
  <c r="V69" i="15"/>
  <c r="W69" i="15"/>
  <c r="V70" i="15"/>
  <c r="W70" i="15"/>
  <c r="V71" i="15"/>
  <c r="W71" i="15"/>
  <c r="V72" i="15"/>
  <c r="W72" i="15"/>
  <c r="V73" i="15"/>
  <c r="W73" i="15"/>
  <c r="V74" i="15"/>
  <c r="W74" i="15"/>
  <c r="V75" i="15"/>
  <c r="W75" i="15"/>
  <c r="V76" i="15"/>
  <c r="W76" i="15"/>
  <c r="V77" i="15"/>
  <c r="W77" i="15"/>
  <c r="V78" i="15"/>
  <c r="W78" i="15"/>
  <c r="V79" i="15"/>
  <c r="W79" i="15"/>
  <c r="V80" i="15"/>
  <c r="W80" i="15"/>
  <c r="V81" i="15"/>
  <c r="W81" i="15"/>
  <c r="V82" i="15"/>
  <c r="W82" i="15"/>
  <c r="V83" i="15"/>
  <c r="W83" i="15"/>
  <c r="V84" i="15"/>
  <c r="W84" i="15"/>
  <c r="V85" i="15"/>
  <c r="W85" i="15"/>
  <c r="V86" i="15"/>
  <c r="W86" i="15"/>
  <c r="V87" i="15"/>
  <c r="W87" i="15"/>
  <c r="V88" i="15"/>
  <c r="W88" i="15"/>
  <c r="V89" i="15"/>
  <c r="W89" i="15"/>
  <c r="V90" i="15"/>
  <c r="W90" i="15"/>
  <c r="V91" i="15"/>
  <c r="W91" i="15"/>
  <c r="V92" i="15"/>
  <c r="W92" i="15"/>
  <c r="V93" i="15"/>
  <c r="W93" i="15"/>
  <c r="V94" i="15"/>
  <c r="W94" i="15"/>
  <c r="V95" i="15"/>
  <c r="W95" i="15"/>
  <c r="V96" i="15"/>
  <c r="W96" i="15"/>
  <c r="V97" i="15"/>
  <c r="W97" i="15"/>
  <c r="V98" i="15"/>
  <c r="W98" i="15"/>
  <c r="V99" i="15"/>
  <c r="W99" i="15"/>
  <c r="V100" i="15"/>
  <c r="W100" i="15"/>
  <c r="V101" i="15"/>
  <c r="W101" i="15"/>
  <c r="V102" i="15"/>
  <c r="W102" i="15"/>
  <c r="V103" i="15"/>
  <c r="W103" i="15"/>
  <c r="V104" i="15"/>
  <c r="W104" i="15"/>
  <c r="V105" i="15"/>
  <c r="W105" i="15"/>
  <c r="V106" i="15"/>
  <c r="W106" i="15"/>
  <c r="V107" i="15"/>
  <c r="W107" i="15"/>
  <c r="V108" i="15"/>
  <c r="W108" i="15"/>
  <c r="V109" i="15"/>
  <c r="W109" i="15"/>
  <c r="V110" i="15"/>
  <c r="W110" i="15"/>
  <c r="V111" i="15"/>
  <c r="W111" i="15"/>
  <c r="V112" i="15"/>
  <c r="W112" i="15"/>
  <c r="V113" i="15"/>
  <c r="W113" i="15"/>
  <c r="V114" i="15"/>
  <c r="W114" i="15"/>
  <c r="V115" i="15"/>
  <c r="W115" i="15"/>
  <c r="V12" i="15"/>
  <c r="W12" i="15"/>
  <c r="V13" i="15"/>
  <c r="W13" i="15"/>
  <c r="V14" i="15"/>
  <c r="W14" i="15"/>
  <c r="V15" i="15"/>
  <c r="W15" i="15"/>
  <c r="V16" i="15"/>
  <c r="W16" i="15"/>
  <c r="V7" i="15"/>
  <c r="W7" i="15"/>
  <c r="V8" i="15"/>
  <c r="W8" i="15"/>
  <c r="V9" i="15"/>
  <c r="W9" i="15"/>
  <c r="V10" i="15"/>
  <c r="W10" i="15"/>
  <c r="V11" i="15"/>
  <c r="W11" i="15"/>
  <c r="X6" i="15"/>
  <c r="R3" i="15"/>
  <c r="W3" i="15" s="1"/>
  <c r="K3" i="15"/>
  <c r="L3" i="15"/>
  <c r="J3" i="15"/>
  <c r="AK3" i="15"/>
  <c r="AD34" i="15"/>
  <c r="AE34" i="15" s="1"/>
  <c r="AD35" i="15"/>
  <c r="AE35" i="15"/>
  <c r="AF35" i="15"/>
  <c r="AN35" i="15" s="1"/>
  <c r="AD36" i="15"/>
  <c r="AF36" i="15" s="1"/>
  <c r="AN36" i="15" s="1"/>
  <c r="AD37" i="15"/>
  <c r="AE37" i="15" s="1"/>
  <c r="AD38" i="15"/>
  <c r="AE38" i="15" s="1"/>
  <c r="AD39" i="15"/>
  <c r="AE39" i="15" s="1"/>
  <c r="AD40" i="15"/>
  <c r="AE40" i="15"/>
  <c r="AF40" i="15"/>
  <c r="AN40" i="15" s="1"/>
  <c r="AD41" i="15"/>
  <c r="AE41" i="15"/>
  <c r="AF41" i="15"/>
  <c r="AN41" i="15" s="1"/>
  <c r="AD42" i="15"/>
  <c r="AF42" i="15" s="1"/>
  <c r="AN42" i="15" s="1"/>
  <c r="AE42" i="15"/>
  <c r="AD43" i="15"/>
  <c r="AE43" i="15"/>
  <c r="AF43" i="15"/>
  <c r="AN43" i="15" s="1"/>
  <c r="AD44" i="15"/>
  <c r="AF44" i="15" s="1"/>
  <c r="AN44" i="15" s="1"/>
  <c r="AD45" i="15"/>
  <c r="AE45" i="15"/>
  <c r="AF45" i="15"/>
  <c r="AN45" i="15" s="1"/>
  <c r="AD46" i="15"/>
  <c r="AE46" i="15" s="1"/>
  <c r="AD47" i="15"/>
  <c r="AE47" i="15" s="1"/>
  <c r="AD48" i="15"/>
  <c r="AE48" i="15"/>
  <c r="AF48" i="15"/>
  <c r="AN48" i="15" s="1"/>
  <c r="AD49" i="15"/>
  <c r="AE49" i="15"/>
  <c r="AF49" i="15"/>
  <c r="AN49" i="15" s="1"/>
  <c r="AD50" i="15"/>
  <c r="AE50" i="15"/>
  <c r="AF50" i="15"/>
  <c r="AN50" i="15" s="1"/>
  <c r="AD51" i="15"/>
  <c r="AE51" i="15"/>
  <c r="AF51" i="15"/>
  <c r="AN51" i="15" s="1"/>
  <c r="AD52" i="15"/>
  <c r="AE52" i="15"/>
  <c r="AF52" i="15"/>
  <c r="AN52" i="15" s="1"/>
  <c r="AD53" i="15"/>
  <c r="AE53" i="15"/>
  <c r="AF53" i="15"/>
  <c r="AN53" i="15" s="1"/>
  <c r="AD54" i="15"/>
  <c r="AE54" i="15"/>
  <c r="AF54" i="15"/>
  <c r="AN54" i="15" s="1"/>
  <c r="AD55" i="15"/>
  <c r="AE55" i="15"/>
  <c r="AF55" i="15"/>
  <c r="AN55" i="15" s="1"/>
  <c r="AD56" i="15"/>
  <c r="AE56" i="15"/>
  <c r="AF56" i="15"/>
  <c r="AN56" i="15" s="1"/>
  <c r="AD57" i="15"/>
  <c r="AF57" i="15" s="1"/>
  <c r="AN57" i="15" s="1"/>
  <c r="AE57" i="15"/>
  <c r="AD58" i="15"/>
  <c r="AE58" i="15"/>
  <c r="AF58" i="15"/>
  <c r="AN58" i="15" s="1"/>
  <c r="AD59" i="15"/>
  <c r="AE59" i="15"/>
  <c r="AF59" i="15"/>
  <c r="AN59" i="15" s="1"/>
  <c r="AD60" i="15"/>
  <c r="AE60" i="15"/>
  <c r="AF60" i="15"/>
  <c r="AN60" i="15" s="1"/>
  <c r="AD61" i="15"/>
  <c r="AF61" i="15" s="1"/>
  <c r="AN61" i="15" s="1"/>
  <c r="AD62" i="15"/>
  <c r="AE62" i="15" s="1"/>
  <c r="AD63" i="15"/>
  <c r="AF63" i="15" s="1"/>
  <c r="AN63" i="15" s="1"/>
  <c r="AE63" i="15"/>
  <c r="AD64" i="15"/>
  <c r="AF64" i="15" s="1"/>
  <c r="AN64" i="15" s="1"/>
  <c r="AE64" i="15"/>
  <c r="AD65" i="15"/>
  <c r="AE65" i="15"/>
  <c r="AF65" i="15"/>
  <c r="AN65" i="15" s="1"/>
  <c r="AD66" i="15"/>
  <c r="AE66" i="15" s="1"/>
  <c r="AD67" i="15"/>
  <c r="AF67" i="15" s="1"/>
  <c r="AN67" i="15" s="1"/>
  <c r="AD68" i="15"/>
  <c r="AF68" i="15" s="1"/>
  <c r="AN68" i="15" s="1"/>
  <c r="AD69" i="15"/>
  <c r="AE69" i="15" s="1"/>
  <c r="AD70" i="15"/>
  <c r="AE70" i="15" s="1"/>
  <c r="AD71" i="15"/>
  <c r="AE71" i="15" s="1"/>
  <c r="AD72" i="15"/>
  <c r="AE72" i="15" s="1"/>
  <c r="AD73" i="15"/>
  <c r="AF73" i="15" s="1"/>
  <c r="AN73" i="15" s="1"/>
  <c r="AE73" i="15"/>
  <c r="AD74" i="15"/>
  <c r="AE74" i="15"/>
  <c r="AF74" i="15"/>
  <c r="AN74" i="15" s="1"/>
  <c r="AD75" i="15"/>
  <c r="AE75" i="15"/>
  <c r="AF75" i="15"/>
  <c r="AN75" i="15" s="1"/>
  <c r="AD76" i="15"/>
  <c r="AF76" i="15" s="1"/>
  <c r="AN76" i="15" s="1"/>
  <c r="AD77" i="15"/>
  <c r="AE77" i="15"/>
  <c r="AF77" i="15"/>
  <c r="AN77" i="15" s="1"/>
  <c r="AD78" i="15"/>
  <c r="AE78" i="15"/>
  <c r="AF78" i="15"/>
  <c r="AN78" i="15" s="1"/>
  <c r="AD79" i="15"/>
  <c r="AE79" i="15"/>
  <c r="AF79" i="15"/>
  <c r="AN79" i="15" s="1"/>
  <c r="AD80" i="15"/>
  <c r="AE80" i="15"/>
  <c r="AF80" i="15"/>
  <c r="AN80" i="15" s="1"/>
  <c r="AD81" i="15"/>
  <c r="AE81" i="15" s="1"/>
  <c r="AD82" i="15"/>
  <c r="AF82" i="15" s="1"/>
  <c r="AN82" i="15" s="1"/>
  <c r="AD83" i="15"/>
  <c r="AF83" i="15" s="1"/>
  <c r="AN83" i="15" s="1"/>
  <c r="AD84" i="15"/>
  <c r="AF84" i="15" s="1"/>
  <c r="AN84" i="15" s="1"/>
  <c r="AD85" i="15"/>
  <c r="AE85" i="15" s="1"/>
  <c r="AD86" i="15"/>
  <c r="AE86" i="15" s="1"/>
  <c r="AD87" i="15"/>
  <c r="AE87" i="15" s="1"/>
  <c r="AD88" i="15"/>
  <c r="AE88" i="15" s="1"/>
  <c r="AD89" i="15"/>
  <c r="AE89" i="15" s="1"/>
  <c r="AD90" i="15"/>
  <c r="AE90" i="15" s="1"/>
  <c r="AD91" i="15"/>
  <c r="AF91" i="15" s="1"/>
  <c r="AN91" i="15" s="1"/>
  <c r="AD92" i="15"/>
  <c r="AF92" i="15" s="1"/>
  <c r="AN92" i="15" s="1"/>
  <c r="AD93" i="15"/>
  <c r="AE93" i="15"/>
  <c r="AF93" i="15"/>
  <c r="AN93" i="15" s="1"/>
  <c r="AD94" i="15"/>
  <c r="AE94" i="15"/>
  <c r="AF94" i="15"/>
  <c r="AN94" i="15" s="1"/>
  <c r="AD95" i="15"/>
  <c r="AE95" i="15"/>
  <c r="AF95" i="15"/>
  <c r="AN95" i="15" s="1"/>
  <c r="AD96" i="15"/>
  <c r="AD97" i="15"/>
  <c r="AE97" i="15" s="1"/>
  <c r="AD98" i="15"/>
  <c r="AE98" i="15"/>
  <c r="AF98" i="15"/>
  <c r="AN98" i="15" s="1"/>
  <c r="AD99" i="15"/>
  <c r="AE99" i="15"/>
  <c r="AF99" i="15"/>
  <c r="AN99" i="15" s="1"/>
  <c r="AD100" i="15"/>
  <c r="AE100" i="15"/>
  <c r="AF100" i="15"/>
  <c r="AN100" i="15" s="1"/>
  <c r="AD101" i="15"/>
  <c r="AF101" i="15" s="1"/>
  <c r="AN101" i="15" s="1"/>
  <c r="AE101" i="15"/>
  <c r="AD102" i="15"/>
  <c r="AE102" i="15"/>
  <c r="AF102" i="15"/>
  <c r="AN102" i="15" s="1"/>
  <c r="AD103" i="15"/>
  <c r="AE103" i="15"/>
  <c r="AF103" i="15"/>
  <c r="AN103" i="15" s="1"/>
  <c r="AD104" i="15"/>
  <c r="AE104" i="15"/>
  <c r="AF104" i="15"/>
  <c r="AN104" i="15" s="1"/>
  <c r="AD105" i="15"/>
  <c r="AE105" i="15"/>
  <c r="AF105" i="15"/>
  <c r="AN105" i="15" s="1"/>
  <c r="AD106" i="15"/>
  <c r="AF106" i="15" s="1"/>
  <c r="AN106" i="15" s="1"/>
  <c r="AE106" i="15"/>
  <c r="AD107" i="15"/>
  <c r="AF107" i="15" s="1"/>
  <c r="AN107" i="15" s="1"/>
  <c r="AD108" i="15"/>
  <c r="AE108" i="15"/>
  <c r="AF108" i="15"/>
  <c r="AN108" i="15" s="1"/>
  <c r="AD109" i="15"/>
  <c r="AE109" i="15"/>
  <c r="AF109" i="15"/>
  <c r="AN109" i="15" s="1"/>
  <c r="AD110" i="15"/>
  <c r="AE110" i="15"/>
  <c r="AF110" i="15"/>
  <c r="AN110" i="15" s="1"/>
  <c r="AD111" i="15"/>
  <c r="AE111" i="15" s="1"/>
  <c r="AD112" i="15"/>
  <c r="AE112" i="15" s="1"/>
  <c r="AD113" i="15"/>
  <c r="AE113" i="15" s="1"/>
  <c r="AD114" i="15"/>
  <c r="AE114" i="15" s="1"/>
  <c r="AD115" i="15"/>
  <c r="AE115" i="15"/>
  <c r="AF115" i="15"/>
  <c r="AN115" i="15" s="1"/>
  <c r="AJ7" i="15"/>
  <c r="AJ8" i="15"/>
  <c r="AJ9" i="15"/>
  <c r="AJ10" i="15"/>
  <c r="AJ11" i="15"/>
  <c r="AJ12" i="15"/>
  <c r="AJ13"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41" i="15"/>
  <c r="AJ42" i="15"/>
  <c r="AJ43" i="15"/>
  <c r="AJ44" i="15"/>
  <c r="AJ45" i="15"/>
  <c r="AJ46" i="15"/>
  <c r="AJ47" i="15"/>
  <c r="AJ48" i="15"/>
  <c r="AJ49" i="15"/>
  <c r="AJ50" i="15"/>
  <c r="AJ51" i="15"/>
  <c r="AJ52" i="15"/>
  <c r="AJ53" i="15"/>
  <c r="AJ54" i="15"/>
  <c r="AJ55" i="15"/>
  <c r="AJ56" i="15"/>
  <c r="AJ57" i="15"/>
  <c r="AJ58" i="15"/>
  <c r="AJ59" i="15"/>
  <c r="AJ60" i="15"/>
  <c r="AJ61" i="15"/>
  <c r="AJ62" i="15"/>
  <c r="AJ63" i="15"/>
  <c r="AJ64" i="15"/>
  <c r="AJ65" i="15"/>
  <c r="AJ66" i="15"/>
  <c r="AJ67" i="15"/>
  <c r="AJ68" i="15"/>
  <c r="AJ69" i="15"/>
  <c r="AJ70" i="15"/>
  <c r="AJ71" i="15"/>
  <c r="AJ72" i="15"/>
  <c r="AJ73" i="15"/>
  <c r="AJ74" i="15"/>
  <c r="AJ75" i="15"/>
  <c r="AJ76" i="15"/>
  <c r="AJ77" i="15"/>
  <c r="AJ78" i="15"/>
  <c r="AJ79" i="15"/>
  <c r="AJ80" i="15"/>
  <c r="AJ81" i="15"/>
  <c r="AJ82" i="15"/>
  <c r="AJ83" i="15"/>
  <c r="AJ84" i="15"/>
  <c r="AJ85" i="15"/>
  <c r="AJ86" i="15"/>
  <c r="AJ87" i="15"/>
  <c r="AJ88" i="15"/>
  <c r="AJ89" i="15"/>
  <c r="AJ90" i="15"/>
  <c r="AJ91" i="15"/>
  <c r="AJ92" i="15"/>
  <c r="AJ93" i="15"/>
  <c r="AJ94" i="15"/>
  <c r="AJ95" i="15"/>
  <c r="AJ96" i="15"/>
  <c r="AJ97" i="15"/>
  <c r="AJ98" i="15"/>
  <c r="AJ99" i="15"/>
  <c r="AJ100" i="15"/>
  <c r="AJ101" i="15"/>
  <c r="AJ102" i="15"/>
  <c r="AJ103" i="15"/>
  <c r="AJ104" i="15"/>
  <c r="AJ105" i="15"/>
  <c r="AJ106" i="15"/>
  <c r="AJ107" i="15"/>
  <c r="AJ108" i="15"/>
  <c r="AJ109" i="15"/>
  <c r="AJ110" i="15"/>
  <c r="AJ111" i="15"/>
  <c r="AJ112" i="15"/>
  <c r="AJ113" i="15"/>
  <c r="AJ114" i="15"/>
  <c r="AJ115" i="15"/>
  <c r="Y115" i="15"/>
  <c r="Y114" i="15"/>
  <c r="Y113" i="15"/>
  <c r="Y112" i="15"/>
  <c r="Y111" i="15"/>
  <c r="Y110" i="15"/>
  <c r="Y109" i="15"/>
  <c r="Y108" i="15"/>
  <c r="Y107" i="15"/>
  <c r="Y106" i="15"/>
  <c r="Y105" i="15"/>
  <c r="Y104" i="15"/>
  <c r="Y103" i="15"/>
  <c r="Y102" i="15"/>
  <c r="Y101" i="15"/>
  <c r="Y100" i="15"/>
  <c r="Y99" i="15"/>
  <c r="Y98" i="15"/>
  <c r="Y97" i="15"/>
  <c r="Y96" i="15"/>
  <c r="Y95" i="15"/>
  <c r="Y94" i="15"/>
  <c r="Y93" i="15"/>
  <c r="Y92" i="15"/>
  <c r="Y91" i="15"/>
  <c r="Y90" i="15"/>
  <c r="Y89" i="15"/>
  <c r="Y88" i="15"/>
  <c r="Y87" i="15"/>
  <c r="Y86" i="15"/>
  <c r="Y85" i="15"/>
  <c r="Y84" i="15"/>
  <c r="Y83" i="15"/>
  <c r="Y82" i="15"/>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AH55" i="15" s="1"/>
  <c r="AO55" i="15" s="1"/>
  <c r="Y54" i="15"/>
  <c r="AH54" i="15" s="1"/>
  <c r="AO54" i="15" s="1"/>
  <c r="Y53" i="15"/>
  <c r="AH53" i="15" s="1"/>
  <c r="AO53" i="15" s="1"/>
  <c r="Y52" i="15"/>
  <c r="AH52" i="15" s="1"/>
  <c r="AO52" i="15" s="1"/>
  <c r="Y51" i="15"/>
  <c r="AH51" i="15" s="1"/>
  <c r="AO51" i="15" s="1"/>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3" i="15"/>
  <c r="Y12" i="15"/>
  <c r="Y11" i="15"/>
  <c r="Y10" i="15"/>
  <c r="Y9" i="15"/>
  <c r="Y8" i="15"/>
  <c r="Y7" i="15"/>
  <c r="Y6" i="15"/>
  <c r="AD6" i="15"/>
  <c r="AD7" i="15"/>
  <c r="AE7" i="15" s="1"/>
  <c r="AD8" i="15"/>
  <c r="AE8" i="15" s="1"/>
  <c r="AD9" i="15"/>
  <c r="AE9" i="15" s="1"/>
  <c r="AD10" i="15"/>
  <c r="AD11" i="15"/>
  <c r="AE11" i="15" s="1"/>
  <c r="AD12" i="15"/>
  <c r="AD13" i="15"/>
  <c r="AE13" i="15" s="1"/>
  <c r="AD14" i="15"/>
  <c r="AD15" i="15"/>
  <c r="AE15" i="15" s="1"/>
  <c r="AD16" i="15"/>
  <c r="AE16" i="15" s="1"/>
  <c r="AD17" i="15"/>
  <c r="AD18" i="15"/>
  <c r="AD19" i="15"/>
  <c r="AE19" i="15" s="1"/>
  <c r="AD20" i="15"/>
  <c r="AD21" i="15"/>
  <c r="AE21" i="15" s="1"/>
  <c r="AD22" i="15"/>
  <c r="AD23" i="15"/>
  <c r="AD24" i="15"/>
  <c r="AD25" i="15"/>
  <c r="AE25" i="15" s="1"/>
  <c r="AD26" i="15"/>
  <c r="AE26" i="15" s="1"/>
  <c r="AD27" i="15"/>
  <c r="AD28" i="15"/>
  <c r="AD29" i="15"/>
  <c r="AD30" i="15"/>
  <c r="AD31" i="15"/>
  <c r="AE31" i="15" s="1"/>
  <c r="AD32" i="15"/>
  <c r="AE32" i="15" s="1"/>
  <c r="AD33" i="15"/>
  <c r="AF33" i="15" s="1"/>
  <c r="AN33" i="15" s="1"/>
  <c r="H35" i="15"/>
  <c r="AL35" i="15" s="1"/>
  <c r="H40" i="15"/>
  <c r="AL40" i="15" s="1"/>
  <c r="H41" i="15"/>
  <c r="AL41" i="15" s="1"/>
  <c r="H43" i="15"/>
  <c r="AL43" i="15" s="1"/>
  <c r="H45" i="15"/>
  <c r="AL45" i="15" s="1"/>
  <c r="H48" i="15"/>
  <c r="AL48" i="15" s="1"/>
  <c r="H49" i="15"/>
  <c r="AL49" i="15" s="1"/>
  <c r="H50" i="15"/>
  <c r="AL50" i="15" s="1"/>
  <c r="H51" i="15"/>
  <c r="AL51" i="15" s="1"/>
  <c r="H52" i="15"/>
  <c r="AL52" i="15" s="1"/>
  <c r="H53" i="15"/>
  <c r="AL53" i="15" s="1"/>
  <c r="H54" i="15"/>
  <c r="AL54" i="15" s="1"/>
  <c r="H55" i="15"/>
  <c r="AL55" i="15" s="1"/>
  <c r="H57" i="15"/>
  <c r="AL57" i="15" s="1"/>
  <c r="H58" i="15"/>
  <c r="AL58" i="15" s="1"/>
  <c r="H59" i="15"/>
  <c r="AL59" i="15" s="1"/>
  <c r="H60" i="15"/>
  <c r="AL60" i="15" s="1"/>
  <c r="H65" i="15"/>
  <c r="AL65" i="15" s="1"/>
  <c r="H73" i="15"/>
  <c r="AL73" i="15" s="1"/>
  <c r="H74" i="15"/>
  <c r="AL74" i="15" s="1"/>
  <c r="H75" i="15"/>
  <c r="AL75" i="15" s="1"/>
  <c r="H77" i="15"/>
  <c r="AL77" i="15" s="1"/>
  <c r="H78" i="15"/>
  <c r="AL78" i="15" s="1"/>
  <c r="H79" i="15"/>
  <c r="AL79" i="15" s="1"/>
  <c r="H80" i="15"/>
  <c r="AL80" i="15" s="1"/>
  <c r="H91" i="15"/>
  <c r="AL91" i="15" s="1"/>
  <c r="H93" i="15"/>
  <c r="AL93" i="15" s="1"/>
  <c r="H94" i="15"/>
  <c r="AL94" i="15" s="1"/>
  <c r="H95" i="15"/>
  <c r="AL95" i="15" s="1"/>
  <c r="H98" i="15"/>
  <c r="AL98" i="15" s="1"/>
  <c r="H99" i="15"/>
  <c r="AL99" i="15" s="1"/>
  <c r="H100" i="15"/>
  <c r="AL100" i="15" s="1"/>
  <c r="H102" i="15"/>
  <c r="AL102" i="15" s="1"/>
  <c r="H103" i="15"/>
  <c r="AL103" i="15" s="1"/>
  <c r="H104" i="15"/>
  <c r="AL104" i="15" s="1"/>
  <c r="H105" i="15"/>
  <c r="AL105" i="15" s="1"/>
  <c r="H106" i="15"/>
  <c r="AL106" i="15" s="1"/>
  <c r="H108" i="15"/>
  <c r="AL108" i="15" s="1"/>
  <c r="H109" i="15"/>
  <c r="AL109" i="15" s="1"/>
  <c r="H110" i="15"/>
  <c r="AL110" i="15" s="1"/>
  <c r="H115" i="15"/>
  <c r="AL115" i="15" s="1"/>
  <c r="Q34" i="15"/>
  <c r="H34" i="15" s="1"/>
  <c r="AL34" i="15" s="1"/>
  <c r="Q35" i="15"/>
  <c r="Q36" i="15"/>
  <c r="H36" i="15" s="1"/>
  <c r="AL36" i="15" s="1"/>
  <c r="Q37" i="15"/>
  <c r="H37" i="15" s="1"/>
  <c r="AL37" i="15" s="1"/>
  <c r="Q38" i="15"/>
  <c r="H38" i="15" s="1"/>
  <c r="AL38" i="15" s="1"/>
  <c r="Q39" i="15"/>
  <c r="H39" i="15" s="1"/>
  <c r="AL39" i="15" s="1"/>
  <c r="Q40" i="15"/>
  <c r="Q41" i="15"/>
  <c r="Q42" i="15"/>
  <c r="H42" i="15" s="1"/>
  <c r="AL42" i="15" s="1"/>
  <c r="Q43" i="15"/>
  <c r="Q44" i="15"/>
  <c r="H44" i="15" s="1"/>
  <c r="AL44" i="15" s="1"/>
  <c r="Q45" i="15"/>
  <c r="Q46" i="15"/>
  <c r="H46" i="15" s="1"/>
  <c r="AL46" i="15" s="1"/>
  <c r="Q47" i="15"/>
  <c r="H47" i="15" s="1"/>
  <c r="AL47" i="15" s="1"/>
  <c r="Q48" i="15"/>
  <c r="Q49" i="15"/>
  <c r="Q50" i="15"/>
  <c r="Q51" i="15"/>
  <c r="Q52" i="15"/>
  <c r="Q53" i="15"/>
  <c r="Q54" i="15"/>
  <c r="Q55" i="15"/>
  <c r="Q56" i="15"/>
  <c r="H56" i="15" s="1"/>
  <c r="AL56" i="15" s="1"/>
  <c r="Q57" i="15"/>
  <c r="Q58" i="15"/>
  <c r="Q59" i="15"/>
  <c r="Q60" i="15"/>
  <c r="Q61" i="15"/>
  <c r="H61" i="15" s="1"/>
  <c r="AL61" i="15" s="1"/>
  <c r="Q62" i="15"/>
  <c r="H62" i="15" s="1"/>
  <c r="AL62" i="15" s="1"/>
  <c r="Q63" i="15"/>
  <c r="H63" i="15" s="1"/>
  <c r="AL63" i="15" s="1"/>
  <c r="Q64" i="15"/>
  <c r="H64" i="15" s="1"/>
  <c r="AL64" i="15" s="1"/>
  <c r="Q65" i="15"/>
  <c r="Q66" i="15"/>
  <c r="H66" i="15" s="1"/>
  <c r="AL66" i="15" s="1"/>
  <c r="Q67" i="15"/>
  <c r="H67" i="15" s="1"/>
  <c r="AL67" i="15" s="1"/>
  <c r="Q68" i="15"/>
  <c r="H68" i="15" s="1"/>
  <c r="AL68" i="15" s="1"/>
  <c r="Q69" i="15"/>
  <c r="H69" i="15" s="1"/>
  <c r="AL69" i="15" s="1"/>
  <c r="Q70" i="15"/>
  <c r="H70" i="15" s="1"/>
  <c r="AL70" i="15" s="1"/>
  <c r="Q71" i="15"/>
  <c r="H71" i="15" s="1"/>
  <c r="AL71" i="15" s="1"/>
  <c r="Q72" i="15"/>
  <c r="H72" i="15" s="1"/>
  <c r="AL72" i="15" s="1"/>
  <c r="Q73" i="15"/>
  <c r="Q74" i="15"/>
  <c r="Q75" i="15"/>
  <c r="Q76" i="15"/>
  <c r="H76" i="15" s="1"/>
  <c r="AL76" i="15" s="1"/>
  <c r="Q77" i="15"/>
  <c r="Q78" i="15"/>
  <c r="Q79" i="15"/>
  <c r="Q80" i="15"/>
  <c r="Q81" i="15"/>
  <c r="H81" i="15" s="1"/>
  <c r="AL81" i="15" s="1"/>
  <c r="Q82" i="15"/>
  <c r="H82" i="15" s="1"/>
  <c r="AL82" i="15" s="1"/>
  <c r="Q83" i="15"/>
  <c r="H83" i="15" s="1"/>
  <c r="AL83" i="15" s="1"/>
  <c r="Q84" i="15"/>
  <c r="H84" i="15" s="1"/>
  <c r="AL84" i="15" s="1"/>
  <c r="Q85" i="15"/>
  <c r="H85" i="15" s="1"/>
  <c r="AL85" i="15" s="1"/>
  <c r="Q86" i="15"/>
  <c r="H86" i="15" s="1"/>
  <c r="AL86" i="15" s="1"/>
  <c r="Q87" i="15"/>
  <c r="H87" i="15" s="1"/>
  <c r="AL87" i="15" s="1"/>
  <c r="Q88" i="15"/>
  <c r="H88" i="15" s="1"/>
  <c r="AL88" i="15" s="1"/>
  <c r="Q89" i="15"/>
  <c r="H89" i="15" s="1"/>
  <c r="AL89" i="15" s="1"/>
  <c r="Q90" i="15"/>
  <c r="H90" i="15" s="1"/>
  <c r="AL90" i="15" s="1"/>
  <c r="Q91" i="15"/>
  <c r="Q92" i="15"/>
  <c r="H92" i="15" s="1"/>
  <c r="AL92" i="15" s="1"/>
  <c r="Q93" i="15"/>
  <c r="Q94" i="15"/>
  <c r="Q95" i="15"/>
  <c r="Q96" i="15"/>
  <c r="H96" i="15" s="1"/>
  <c r="AL96" i="15" s="1"/>
  <c r="Q97" i="15"/>
  <c r="H97" i="15" s="1"/>
  <c r="AL97" i="15" s="1"/>
  <c r="Q98" i="15"/>
  <c r="Q99" i="15"/>
  <c r="Q100" i="15"/>
  <c r="Q101" i="15"/>
  <c r="H101" i="15" s="1"/>
  <c r="AL101" i="15" s="1"/>
  <c r="Q102" i="15"/>
  <c r="Q103" i="15"/>
  <c r="Q104" i="15"/>
  <c r="Q105" i="15"/>
  <c r="Q106" i="15"/>
  <c r="Q107" i="15"/>
  <c r="H107" i="15" s="1"/>
  <c r="AL107" i="15" s="1"/>
  <c r="Q108" i="15"/>
  <c r="Q109" i="15"/>
  <c r="Q110" i="15"/>
  <c r="Q111" i="15"/>
  <c r="H111" i="15" s="1"/>
  <c r="AL111" i="15" s="1"/>
  <c r="Q112" i="15"/>
  <c r="H112" i="15" s="1"/>
  <c r="AL112" i="15" s="1"/>
  <c r="Q113" i="15"/>
  <c r="H113" i="15" s="1"/>
  <c r="AL113" i="15" s="1"/>
  <c r="Q114" i="15"/>
  <c r="H114" i="15" s="1"/>
  <c r="AL114" i="15" s="1"/>
  <c r="Q115" i="15"/>
  <c r="Q33" i="15"/>
  <c r="H33" i="15" s="1"/>
  <c r="AL33" i="15" s="1"/>
  <c r="O111"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2" i="15"/>
  <c r="O113" i="15"/>
  <c r="O114" i="15"/>
  <c r="O115" i="15"/>
  <c r="I115"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G55" i="15" s="1"/>
  <c r="AM55" i="15" s="1"/>
  <c r="I54" i="15"/>
  <c r="G54" i="15" s="1"/>
  <c r="AM54" i="15" s="1"/>
  <c r="I53" i="15"/>
  <c r="G53" i="15" s="1"/>
  <c r="AM53" i="15" s="1"/>
  <c r="I52" i="15"/>
  <c r="G52" i="15" s="1"/>
  <c r="AM52" i="15" s="1"/>
  <c r="I51" i="15"/>
  <c r="G51" i="15" s="1"/>
  <c r="AM51" i="15" s="1"/>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M33" i="15"/>
  <c r="Q32" i="15"/>
  <c r="H32" i="15" s="1"/>
  <c r="AL32" i="15" s="1"/>
  <c r="M32" i="15"/>
  <c r="Q31" i="15"/>
  <c r="H31" i="15" s="1"/>
  <c r="AL31" i="15" s="1"/>
  <c r="M31" i="15"/>
  <c r="AF30" i="15"/>
  <c r="AN30" i="15" s="1"/>
  <c r="AE30" i="15"/>
  <c r="Q30" i="15"/>
  <c r="M30" i="15"/>
  <c r="H30" i="15"/>
  <c r="AL30" i="15" s="1"/>
  <c r="AE29" i="15"/>
  <c r="Q29" i="15"/>
  <c r="H29" i="15" s="1"/>
  <c r="AL29" i="15" s="1"/>
  <c r="M29" i="15"/>
  <c r="AF28" i="15"/>
  <c r="AN28" i="15" s="1"/>
  <c r="AE28" i="15"/>
  <c r="Q28" i="15"/>
  <c r="M28" i="15"/>
  <c r="H28" i="15"/>
  <c r="AL28" i="15" s="1"/>
  <c r="AF27" i="15"/>
  <c r="AN27" i="15" s="1"/>
  <c r="AE27" i="15"/>
  <c r="Q27" i="15"/>
  <c r="M27" i="15"/>
  <c r="H27" i="15"/>
  <c r="AL27" i="15" s="1"/>
  <c r="Q26" i="15"/>
  <c r="H26" i="15" s="1"/>
  <c r="AL26" i="15" s="1"/>
  <c r="M26" i="15"/>
  <c r="Q25" i="15"/>
  <c r="H25" i="15" s="1"/>
  <c r="AL25" i="15" s="1"/>
  <c r="M25" i="15"/>
  <c r="AE24" i="15"/>
  <c r="Q24" i="15"/>
  <c r="H24" i="15" s="1"/>
  <c r="AL24" i="15" s="1"/>
  <c r="M24" i="15"/>
  <c r="AF23" i="15"/>
  <c r="AN23" i="15" s="1"/>
  <c r="AE23" i="15"/>
  <c r="Q23" i="15"/>
  <c r="M23" i="15"/>
  <c r="H23" i="15"/>
  <c r="AL23" i="15" s="1"/>
  <c r="Q22" i="15"/>
  <c r="H22" i="15" s="1"/>
  <c r="AL22" i="15" s="1"/>
  <c r="M22" i="15"/>
  <c r="Q21" i="15"/>
  <c r="H21" i="15" s="1"/>
  <c r="AL21" i="15" s="1"/>
  <c r="M21" i="15"/>
  <c r="AE20" i="15"/>
  <c r="Q20" i="15"/>
  <c r="H20" i="15" s="1"/>
  <c r="AL20" i="15" s="1"/>
  <c r="M20" i="15"/>
  <c r="Q19" i="15"/>
  <c r="H19" i="15" s="1"/>
  <c r="AL19" i="15" s="1"/>
  <c r="M19" i="15"/>
  <c r="Q18" i="15"/>
  <c r="H18" i="15" s="1"/>
  <c r="AL18" i="15" s="1"/>
  <c r="M18" i="15"/>
  <c r="Q17" i="15"/>
  <c r="H17" i="15" s="1"/>
  <c r="AL17" i="15" s="1"/>
  <c r="M17" i="15"/>
  <c r="Q16" i="15"/>
  <c r="H16" i="15" s="1"/>
  <c r="AL16" i="15" s="1"/>
  <c r="M16" i="15"/>
  <c r="Q15" i="15"/>
  <c r="H15" i="15" s="1"/>
  <c r="AL15" i="15" s="1"/>
  <c r="M15" i="15"/>
  <c r="Q14" i="15"/>
  <c r="H14" i="15" s="1"/>
  <c r="AL14" i="15" s="1"/>
  <c r="M14" i="15"/>
  <c r="Q13" i="15"/>
  <c r="H13" i="15" s="1"/>
  <c r="AL13" i="15" s="1"/>
  <c r="M13" i="15"/>
  <c r="AE12" i="15"/>
  <c r="Q12" i="15"/>
  <c r="H12" i="15" s="1"/>
  <c r="AL12" i="15" s="1"/>
  <c r="M12" i="15"/>
  <c r="Q11" i="15"/>
  <c r="H11" i="15" s="1"/>
  <c r="AL11" i="15" s="1"/>
  <c r="M11" i="15"/>
  <c r="Q10" i="15"/>
  <c r="H10" i="15" s="1"/>
  <c r="AL10" i="15" s="1"/>
  <c r="M10" i="15"/>
  <c r="Q9" i="15"/>
  <c r="H9" i="15" s="1"/>
  <c r="AL9" i="15" s="1"/>
  <c r="M9" i="15"/>
  <c r="Q8" i="15"/>
  <c r="H8" i="15" s="1"/>
  <c r="AL8" i="15" s="1"/>
  <c r="M8" i="15"/>
  <c r="Q7" i="15"/>
  <c r="H7" i="15" s="1"/>
  <c r="AL7" i="15" s="1"/>
  <c r="M7" i="15"/>
  <c r="AJ6" i="15"/>
  <c r="Q6" i="15"/>
  <c r="H6" i="15" s="1"/>
  <c r="O6" i="15"/>
  <c r="M6" i="15"/>
  <c r="AJ3" i="15"/>
  <c r="AU20" i="16" l="1"/>
  <c r="AF26" i="15"/>
  <c r="AN26" i="15" s="1"/>
  <c r="AF85" i="15"/>
  <c r="AN85" i="15" s="1"/>
  <c r="AF113" i="15"/>
  <c r="AN113" i="15" s="1"/>
  <c r="AP43" i="16"/>
  <c r="AP13" i="16"/>
  <c r="AS13" i="16" s="1"/>
  <c r="AF90" i="15"/>
  <c r="AN90" i="15" s="1"/>
  <c r="AP108" i="16"/>
  <c r="AQ108" i="16" s="1"/>
  <c r="AE44" i="15"/>
  <c r="AU99" i="16"/>
  <c r="AV99" i="16" s="1"/>
  <c r="AW99" i="16" s="1"/>
  <c r="P102" i="15"/>
  <c r="G102" i="15" s="1"/>
  <c r="AM102" i="15" s="1"/>
  <c r="P101" i="15"/>
  <c r="G101" i="15" s="1"/>
  <c r="AM101" i="15" s="1"/>
  <c r="P105" i="15"/>
  <c r="G105" i="15" s="1"/>
  <c r="AM105" i="15" s="1"/>
  <c r="P103" i="15"/>
  <c r="G103" i="15" s="1"/>
  <c r="AM103" i="15" s="1"/>
  <c r="P104" i="15"/>
  <c r="G104" i="15" s="1"/>
  <c r="AM104" i="15" s="1"/>
  <c r="AU98" i="16"/>
  <c r="AP48" i="16"/>
  <c r="AQ48" i="16" s="1"/>
  <c r="AU70" i="16"/>
  <c r="AV70" i="16" s="1"/>
  <c r="AW70" i="16" s="1"/>
  <c r="AU13" i="16"/>
  <c r="AV13" i="16" s="1"/>
  <c r="AW13" i="16" s="1"/>
  <c r="AE68" i="15"/>
  <c r="AF114" i="15"/>
  <c r="AN114" i="15" s="1"/>
  <c r="AF70" i="15"/>
  <c r="AN70" i="15" s="1"/>
  <c r="AU68" i="16"/>
  <c r="AV68" i="16" s="1"/>
  <c r="AW68" i="16" s="1"/>
  <c r="AU18" i="16"/>
  <c r="AV18" i="16" s="1"/>
  <c r="AW18" i="16" s="1"/>
  <c r="AT23" i="16"/>
  <c r="AU102" i="16"/>
  <c r="AV102" i="16" s="1"/>
  <c r="AW102" i="16" s="1"/>
  <c r="AT65" i="16"/>
  <c r="AS65" i="16"/>
  <c r="AU19" i="16"/>
  <c r="AV19" i="16" s="1"/>
  <c r="AW19" i="16" s="1"/>
  <c r="AU95" i="16"/>
  <c r="AV95" i="16" s="1"/>
  <c r="AW95" i="16" s="1"/>
  <c r="AU48" i="16"/>
  <c r="AV48" i="16" s="1"/>
  <c r="AW48" i="16" s="1"/>
  <c r="AU93" i="16"/>
  <c r="AV93" i="16" s="1"/>
  <c r="AW93" i="16" s="1"/>
  <c r="AT53" i="16"/>
  <c r="AU53" i="16" s="1"/>
  <c r="AT78" i="16"/>
  <c r="AP73" i="16"/>
  <c r="AQ73" i="16" s="1"/>
  <c r="AT108" i="16"/>
  <c r="AU69" i="16"/>
  <c r="AV69" i="16" s="1"/>
  <c r="AW69" i="16" s="1"/>
  <c r="AU43" i="16"/>
  <c r="AV43" i="16" s="1"/>
  <c r="AW43" i="16" s="1"/>
  <c r="AU96" i="16"/>
  <c r="AT103" i="16"/>
  <c r="AU103" i="16" s="1"/>
  <c r="AV103" i="16" s="1"/>
  <c r="AW103" i="16" s="1"/>
  <c r="AU94" i="16"/>
  <c r="AV94" i="16" s="1"/>
  <c r="AW94" i="16" s="1"/>
  <c r="AT58" i="16"/>
  <c r="AU58" i="16" s="1"/>
  <c r="AV58" i="16" s="1"/>
  <c r="AW58" i="16" s="1"/>
  <c r="AU97" i="16"/>
  <c r="AV97" i="16" s="1"/>
  <c r="AW97" i="16" s="1"/>
  <c r="AU71" i="16"/>
  <c r="AV71" i="16" s="1"/>
  <c r="AW71" i="16" s="1"/>
  <c r="AU21" i="16"/>
  <c r="AV21" i="16" s="1"/>
  <c r="AW21" i="16" s="1"/>
  <c r="AH8" i="16"/>
  <c r="AO8" i="16" s="1"/>
  <c r="AG5" i="16"/>
  <c r="AH5" i="16" s="1"/>
  <c r="AU73" i="16"/>
  <c r="AV73" i="16" s="1"/>
  <c r="AW73" i="16" s="1"/>
  <c r="AU72" i="16"/>
  <c r="AV72" i="16" s="1"/>
  <c r="AW72" i="16" s="1"/>
  <c r="AU22" i="16"/>
  <c r="AT28" i="16"/>
  <c r="AU101" i="16"/>
  <c r="AV101" i="16" s="1"/>
  <c r="AW101" i="16" s="1"/>
  <c r="P11" i="15"/>
  <c r="G11" i="15" s="1"/>
  <c r="AM11" i="15" s="1"/>
  <c r="P15" i="15"/>
  <c r="G15" i="15" s="1"/>
  <c r="AM15" i="15" s="1"/>
  <c r="P13" i="15"/>
  <c r="G13" i="15" s="1"/>
  <c r="AM13" i="15" s="1"/>
  <c r="P14" i="15"/>
  <c r="G14" i="15" s="1"/>
  <c r="AM14" i="15" s="1"/>
  <c r="P12" i="15"/>
  <c r="G12" i="15" s="1"/>
  <c r="AM12" i="15" s="1"/>
  <c r="AQ43" i="16"/>
  <c r="AS43" i="16"/>
  <c r="AP53" i="16"/>
  <c r="AT66" i="16"/>
  <c r="AU66" i="16" s="1"/>
  <c r="AS66" i="16"/>
  <c r="AT12" i="16"/>
  <c r="AU12" i="16" s="1"/>
  <c r="AS12" i="16"/>
  <c r="AS90" i="16"/>
  <c r="AT90" i="16"/>
  <c r="AU90" i="16" s="1"/>
  <c r="AT92" i="16"/>
  <c r="AU92" i="16" s="1"/>
  <c r="AS92" i="16"/>
  <c r="AT64" i="16"/>
  <c r="AS64" i="16"/>
  <c r="AT85" i="16"/>
  <c r="AU85" i="16" s="1"/>
  <c r="AS85" i="16"/>
  <c r="AT39" i="16"/>
  <c r="AS39" i="16"/>
  <c r="AP78" i="16"/>
  <c r="AP28" i="16"/>
  <c r="G28" i="16"/>
  <c r="AM28" i="16" s="1"/>
  <c r="AT117" i="16"/>
  <c r="AU117" i="16" s="1"/>
  <c r="AV117" i="16" s="1"/>
  <c r="AW117" i="16" s="1"/>
  <c r="AS117" i="16"/>
  <c r="AT89" i="16"/>
  <c r="AS89" i="16"/>
  <c r="AT8" i="16"/>
  <c r="AS8" i="16"/>
  <c r="AT11" i="16"/>
  <c r="AU11" i="16" s="1"/>
  <c r="AS11" i="16"/>
  <c r="AS38" i="16"/>
  <c r="AT38" i="16"/>
  <c r="AU38" i="16" s="1"/>
  <c r="AT37" i="16"/>
  <c r="AU37" i="16" s="1"/>
  <c r="AS37" i="16"/>
  <c r="AP103" i="16"/>
  <c r="G23" i="16"/>
  <c r="AM23" i="16" s="1"/>
  <c r="AT67" i="16"/>
  <c r="AU67" i="16" s="1"/>
  <c r="AS67" i="16"/>
  <c r="AT42" i="16"/>
  <c r="AU42" i="16" s="1"/>
  <c r="AS42" i="16"/>
  <c r="AT84" i="16"/>
  <c r="AS84" i="16"/>
  <c r="AT35" i="16"/>
  <c r="AU35" i="16" s="1"/>
  <c r="AS35" i="16"/>
  <c r="AT88" i="16"/>
  <c r="AU88" i="16" s="1"/>
  <c r="AS88" i="16"/>
  <c r="AT33" i="16"/>
  <c r="AS33" i="16"/>
  <c r="AT9" i="16"/>
  <c r="AU9" i="16" s="1"/>
  <c r="AS9" i="16"/>
  <c r="AT10" i="16"/>
  <c r="AS10" i="16"/>
  <c r="AT83" i="16"/>
  <c r="AU83" i="16" s="1"/>
  <c r="AS83" i="16"/>
  <c r="AT41" i="16"/>
  <c r="AU41" i="16" s="1"/>
  <c r="AS41" i="16"/>
  <c r="AS114" i="16"/>
  <c r="AT114" i="16"/>
  <c r="AT34" i="16"/>
  <c r="AU34" i="16" s="1"/>
  <c r="AS34" i="16"/>
  <c r="AT115" i="16"/>
  <c r="AU115" i="16" s="1"/>
  <c r="AS115" i="16"/>
  <c r="AT36" i="16"/>
  <c r="AU36" i="16" s="1"/>
  <c r="AS36" i="16"/>
  <c r="AP58" i="16"/>
  <c r="AP23" i="16"/>
  <c r="G78" i="16"/>
  <c r="AM78" i="16" s="1"/>
  <c r="AT91" i="16"/>
  <c r="AU91" i="16" s="1"/>
  <c r="AS91" i="16"/>
  <c r="AT87" i="16"/>
  <c r="AU87" i="16" s="1"/>
  <c r="AS87" i="16"/>
  <c r="AT116" i="16"/>
  <c r="AU116" i="16" s="1"/>
  <c r="AS116" i="16"/>
  <c r="AT40" i="16"/>
  <c r="AS40" i="16"/>
  <c r="G108" i="16"/>
  <c r="AM108" i="16" s="1"/>
  <c r="AT113" i="16"/>
  <c r="AU113" i="16" s="1"/>
  <c r="AS113" i="16"/>
  <c r="AT86" i="16"/>
  <c r="AU86" i="16" s="1"/>
  <c r="AS86" i="16"/>
  <c r="AT63" i="16"/>
  <c r="AU63" i="16" s="1"/>
  <c r="AS63" i="16"/>
  <c r="AQ112" i="15"/>
  <c r="AP112" i="15"/>
  <c r="AQ95" i="15"/>
  <c r="AP95" i="15"/>
  <c r="AS95" i="15" s="1"/>
  <c r="AQ87" i="15"/>
  <c r="AP87" i="15"/>
  <c r="AQ63" i="15"/>
  <c r="AP63" i="15"/>
  <c r="AQ39" i="15"/>
  <c r="AP39" i="15"/>
  <c r="AQ31" i="15"/>
  <c r="AP31" i="15"/>
  <c r="AP7" i="15"/>
  <c r="AQ7" i="15"/>
  <c r="AP94" i="15"/>
  <c r="AS94" i="15" s="1"/>
  <c r="AQ94" i="15"/>
  <c r="AQ86" i="15"/>
  <c r="AP86" i="15"/>
  <c r="AQ70" i="15"/>
  <c r="AP70" i="15"/>
  <c r="AS70" i="15" s="1"/>
  <c r="AQ62" i="15"/>
  <c r="AP62" i="15"/>
  <c r="AQ38" i="15"/>
  <c r="AP38" i="15"/>
  <c r="AQ111" i="15"/>
  <c r="AP111" i="15"/>
  <c r="AP88" i="15"/>
  <c r="AQ88" i="15"/>
  <c r="AQ93" i="15"/>
  <c r="AP93" i="15"/>
  <c r="AS93" i="15" s="1"/>
  <c r="AQ85" i="15"/>
  <c r="AP85" i="15"/>
  <c r="AQ69" i="15"/>
  <c r="AP69" i="15"/>
  <c r="AS69" i="15" s="1"/>
  <c r="AQ61" i="15"/>
  <c r="AP61" i="15"/>
  <c r="AQ37" i="15"/>
  <c r="AP37" i="15"/>
  <c r="AQ96" i="15"/>
  <c r="AP96" i="15"/>
  <c r="AS96" i="15" s="1"/>
  <c r="AQ40" i="15"/>
  <c r="AP40" i="15"/>
  <c r="AQ100" i="15"/>
  <c r="AP100" i="15"/>
  <c r="AS100" i="15" s="1"/>
  <c r="AQ92" i="15"/>
  <c r="AP92" i="15"/>
  <c r="AS92" i="15" s="1"/>
  <c r="AQ84" i="15"/>
  <c r="AP84" i="15"/>
  <c r="AQ68" i="15"/>
  <c r="AP68" i="15"/>
  <c r="AS68" i="15" s="1"/>
  <c r="AQ36" i="15"/>
  <c r="AP36" i="15"/>
  <c r="AP20" i="15"/>
  <c r="AS20" i="15" s="1"/>
  <c r="AQ20" i="15"/>
  <c r="AQ64" i="15"/>
  <c r="AP64" i="15"/>
  <c r="AQ99" i="15"/>
  <c r="AP99" i="15"/>
  <c r="AS99" i="15" s="1"/>
  <c r="AQ91" i="15"/>
  <c r="AP91" i="15"/>
  <c r="AS91" i="15" s="1"/>
  <c r="AQ83" i="15"/>
  <c r="AP83" i="15"/>
  <c r="AP67" i="15"/>
  <c r="AS67" i="15" s="1"/>
  <c r="AQ67" i="15"/>
  <c r="AP35" i="15"/>
  <c r="AQ35" i="15"/>
  <c r="AQ19" i="15"/>
  <c r="AP19" i="15"/>
  <c r="AS19" i="15" s="1"/>
  <c r="AP32" i="15"/>
  <c r="AQ32" i="15"/>
  <c r="AQ8" i="15"/>
  <c r="AP8" i="15"/>
  <c r="AQ6" i="15"/>
  <c r="AP6" i="15"/>
  <c r="AQ115" i="15"/>
  <c r="AP115" i="15"/>
  <c r="AQ98" i="15"/>
  <c r="AP98" i="15"/>
  <c r="AS98" i="15" s="1"/>
  <c r="AQ90" i="15"/>
  <c r="AP90" i="15"/>
  <c r="AP82" i="15"/>
  <c r="AQ82" i="15"/>
  <c r="AQ66" i="15"/>
  <c r="AP66" i="15"/>
  <c r="AS66" i="15" s="1"/>
  <c r="AQ34" i="15"/>
  <c r="AP34" i="15"/>
  <c r="AQ18" i="15"/>
  <c r="AP18" i="15"/>
  <c r="AS18" i="15" s="1"/>
  <c r="AP10" i="15"/>
  <c r="AQ10" i="15"/>
  <c r="AQ113" i="15"/>
  <c r="AP113" i="15"/>
  <c r="AP16" i="15"/>
  <c r="AS16" i="15" s="1"/>
  <c r="AQ16" i="15"/>
  <c r="AQ114" i="15"/>
  <c r="AP114" i="15"/>
  <c r="AQ97" i="15"/>
  <c r="AP97" i="15"/>
  <c r="AS97" i="15" s="1"/>
  <c r="AQ89" i="15"/>
  <c r="AP89" i="15"/>
  <c r="AQ81" i="15"/>
  <c r="AP81" i="15"/>
  <c r="AP65" i="15"/>
  <c r="AQ65" i="15"/>
  <c r="AQ33" i="15"/>
  <c r="AP33" i="15"/>
  <c r="AQ17" i="15"/>
  <c r="AP17" i="15"/>
  <c r="AS17" i="15" s="1"/>
  <c r="AQ9" i="15"/>
  <c r="AP9" i="15"/>
  <c r="P26" i="15"/>
  <c r="P30" i="15"/>
  <c r="G30" i="15" s="1"/>
  <c r="AM30" i="15" s="1"/>
  <c r="P29" i="15"/>
  <c r="G29" i="15" s="1"/>
  <c r="AM29" i="15" s="1"/>
  <c r="P28" i="15"/>
  <c r="G28" i="15" s="1"/>
  <c r="AM28" i="15" s="1"/>
  <c r="P27" i="15"/>
  <c r="G27" i="15" s="1"/>
  <c r="AM27" i="15" s="1"/>
  <c r="P82" i="15"/>
  <c r="G82" i="15" s="1"/>
  <c r="AM82" i="15" s="1"/>
  <c r="P81" i="15"/>
  <c r="G81" i="15" s="1"/>
  <c r="AM81" i="15" s="1"/>
  <c r="P84" i="15"/>
  <c r="G84" i="15" s="1"/>
  <c r="AM84" i="15" s="1"/>
  <c r="P83" i="15"/>
  <c r="G83" i="15" s="1"/>
  <c r="AM83" i="15" s="1"/>
  <c r="P85" i="15"/>
  <c r="G85" i="15" s="1"/>
  <c r="AM85" i="15" s="1"/>
  <c r="P42" i="15"/>
  <c r="G42" i="15" s="1"/>
  <c r="AM42" i="15" s="1"/>
  <c r="P41" i="15"/>
  <c r="G41" i="15" s="1"/>
  <c r="AM41" i="15" s="1"/>
  <c r="P44" i="15"/>
  <c r="G44" i="15" s="1"/>
  <c r="AM44" i="15" s="1"/>
  <c r="P43" i="15"/>
  <c r="G43" i="15" s="1"/>
  <c r="AM43" i="15" s="1"/>
  <c r="P45" i="15"/>
  <c r="G45" i="15" s="1"/>
  <c r="AM45" i="15" s="1"/>
  <c r="P106" i="15"/>
  <c r="P110" i="15"/>
  <c r="G110" i="15" s="1"/>
  <c r="AM110" i="15" s="1"/>
  <c r="P107" i="15"/>
  <c r="G107" i="15" s="1"/>
  <c r="AM107" i="15" s="1"/>
  <c r="P109" i="15"/>
  <c r="G109" i="15" s="1"/>
  <c r="AM109" i="15" s="1"/>
  <c r="P108" i="15"/>
  <c r="P98" i="15"/>
  <c r="G98" i="15" s="1"/>
  <c r="AM98" i="15" s="1"/>
  <c r="P97" i="15"/>
  <c r="G97" i="15" s="1"/>
  <c r="AM97" i="15" s="1"/>
  <c r="P96" i="15"/>
  <c r="G96" i="15" s="1"/>
  <c r="AM96" i="15" s="1"/>
  <c r="P100" i="15"/>
  <c r="G100" i="15" s="1"/>
  <c r="AM100" i="15" s="1"/>
  <c r="P99" i="15"/>
  <c r="G99" i="15" s="1"/>
  <c r="AM99" i="15" s="1"/>
  <c r="P58" i="15"/>
  <c r="G58" i="15" s="1"/>
  <c r="AM58" i="15" s="1"/>
  <c r="P57" i="15"/>
  <c r="G57" i="15" s="1"/>
  <c r="AM57" i="15" s="1"/>
  <c r="P56" i="15"/>
  <c r="G56" i="15" s="1"/>
  <c r="AM56" i="15" s="1"/>
  <c r="P59" i="15"/>
  <c r="G59" i="15" s="1"/>
  <c r="AM59" i="15" s="1"/>
  <c r="P60" i="15"/>
  <c r="G60" i="15" s="1"/>
  <c r="AM60" i="15" s="1"/>
  <c r="P18" i="15"/>
  <c r="G18" i="15" s="1"/>
  <c r="AM18" i="15" s="1"/>
  <c r="P17" i="15"/>
  <c r="G17" i="15" s="1"/>
  <c r="AM17" i="15" s="1"/>
  <c r="P16" i="15"/>
  <c r="G16" i="15" s="1"/>
  <c r="AM16" i="15" s="1"/>
  <c r="P20" i="15"/>
  <c r="G20" i="15" s="1"/>
  <c r="AM20" i="15" s="1"/>
  <c r="P19" i="15"/>
  <c r="G19" i="15" s="1"/>
  <c r="AM19" i="15" s="1"/>
  <c r="P66" i="15"/>
  <c r="G66" i="15" s="1"/>
  <c r="AM66" i="15" s="1"/>
  <c r="P70" i="15"/>
  <c r="G70" i="15" s="1"/>
  <c r="AM70" i="15" s="1"/>
  <c r="P68" i="15"/>
  <c r="G68" i="15" s="1"/>
  <c r="AM68" i="15" s="1"/>
  <c r="P69" i="15"/>
  <c r="G69" i="15" s="1"/>
  <c r="AM69" i="15" s="1"/>
  <c r="P67" i="15"/>
  <c r="G67" i="15" s="1"/>
  <c r="AM67" i="15" s="1"/>
  <c r="P74" i="15"/>
  <c r="G74" i="15" s="1"/>
  <c r="AM74" i="15" s="1"/>
  <c r="P73" i="15"/>
  <c r="G73" i="15" s="1"/>
  <c r="AM73" i="15" s="1"/>
  <c r="P72" i="15"/>
  <c r="G72" i="15" s="1"/>
  <c r="AM72" i="15" s="1"/>
  <c r="P71" i="15"/>
  <c r="G71" i="15" s="1"/>
  <c r="AM71" i="15" s="1"/>
  <c r="P75" i="15"/>
  <c r="G75" i="15" s="1"/>
  <c r="AM75" i="15" s="1"/>
  <c r="P35" i="15"/>
  <c r="G35" i="15" s="1"/>
  <c r="AM35" i="15" s="1"/>
  <c r="P34" i="15"/>
  <c r="G34" i="15" s="1"/>
  <c r="AM34" i="15" s="1"/>
  <c r="P33" i="15"/>
  <c r="G33" i="15" s="1"/>
  <c r="AM33" i="15" s="1"/>
  <c r="P32" i="15"/>
  <c r="G32" i="15" s="1"/>
  <c r="AM32" i="15" s="1"/>
  <c r="P31" i="15"/>
  <c r="G31" i="15" s="1"/>
  <c r="AM31" i="15" s="1"/>
  <c r="P10" i="15"/>
  <c r="G10" i="15" s="1"/>
  <c r="AM10" i="15" s="1"/>
  <c r="P9" i="15"/>
  <c r="G9" i="15" s="1"/>
  <c r="AM9" i="15" s="1"/>
  <c r="P8" i="15"/>
  <c r="G8" i="15" s="1"/>
  <c r="AM8" i="15" s="1"/>
  <c r="P7" i="15"/>
  <c r="G7" i="15" s="1"/>
  <c r="AM7" i="15" s="1"/>
  <c r="P6" i="15"/>
  <c r="G6" i="15" s="1"/>
  <c r="AM6" i="15" s="1"/>
  <c r="P90" i="15"/>
  <c r="G90" i="15" s="1"/>
  <c r="AM90" i="15" s="1"/>
  <c r="P89" i="15"/>
  <c r="G89" i="15" s="1"/>
  <c r="AM89" i="15" s="1"/>
  <c r="P88" i="15"/>
  <c r="G88" i="15" s="1"/>
  <c r="AM88" i="15" s="1"/>
  <c r="P87" i="15"/>
  <c r="G87" i="15" s="1"/>
  <c r="AM87" i="15" s="1"/>
  <c r="P86" i="15"/>
  <c r="G86" i="15" s="1"/>
  <c r="AM86" i="15" s="1"/>
  <c r="P50" i="15"/>
  <c r="G50" i="15" s="1"/>
  <c r="AM50" i="15" s="1"/>
  <c r="P49" i="15"/>
  <c r="G49" i="15" s="1"/>
  <c r="AM49" i="15" s="1"/>
  <c r="P48" i="15"/>
  <c r="G48" i="15" s="1"/>
  <c r="AM48" i="15" s="1"/>
  <c r="P47" i="15"/>
  <c r="G47" i="15" s="1"/>
  <c r="AM47" i="15" s="1"/>
  <c r="P46" i="15"/>
  <c r="G46" i="15" s="1"/>
  <c r="AM46" i="15" s="1"/>
  <c r="P115" i="15"/>
  <c r="G115" i="15" s="1"/>
  <c r="AM115" i="15" s="1"/>
  <c r="P114" i="15"/>
  <c r="G114" i="15" s="1"/>
  <c r="AM114" i="15" s="1"/>
  <c r="P113" i="15"/>
  <c r="P112" i="15"/>
  <c r="G112" i="15" s="1"/>
  <c r="AM112" i="15" s="1"/>
  <c r="P111" i="15"/>
  <c r="G111" i="15" s="1"/>
  <c r="AM111" i="15" s="1"/>
  <c r="P65" i="15"/>
  <c r="G65" i="15" s="1"/>
  <c r="AM65" i="15" s="1"/>
  <c r="P64" i="15"/>
  <c r="G64" i="15" s="1"/>
  <c r="AM64" i="15" s="1"/>
  <c r="P63" i="15"/>
  <c r="G63" i="15" s="1"/>
  <c r="AM63" i="15" s="1"/>
  <c r="P62" i="15"/>
  <c r="G62" i="15" s="1"/>
  <c r="AM62" i="15" s="1"/>
  <c r="P61" i="15"/>
  <c r="G61" i="15" s="1"/>
  <c r="AM61" i="15" s="1"/>
  <c r="P25" i="15"/>
  <c r="G25" i="15" s="1"/>
  <c r="AM25" i="15" s="1"/>
  <c r="P24" i="15"/>
  <c r="G24" i="15" s="1"/>
  <c r="AM24" i="15" s="1"/>
  <c r="P23" i="15"/>
  <c r="G23" i="15" s="1"/>
  <c r="AM23" i="15" s="1"/>
  <c r="P22" i="15"/>
  <c r="G22" i="15" s="1"/>
  <c r="AM22" i="15" s="1"/>
  <c r="P21" i="15"/>
  <c r="P80" i="15"/>
  <c r="G80" i="15" s="1"/>
  <c r="AM80" i="15" s="1"/>
  <c r="P79" i="15"/>
  <c r="G79" i="15" s="1"/>
  <c r="AM79" i="15" s="1"/>
  <c r="P76" i="15"/>
  <c r="P78" i="15"/>
  <c r="G78" i="15" s="1"/>
  <c r="AM78" i="15" s="1"/>
  <c r="P77" i="15"/>
  <c r="G77" i="15" s="1"/>
  <c r="AM77" i="15" s="1"/>
  <c r="P40" i="15"/>
  <c r="G40" i="15" s="1"/>
  <c r="AM40" i="15" s="1"/>
  <c r="P39" i="15"/>
  <c r="G39" i="15" s="1"/>
  <c r="AM39" i="15" s="1"/>
  <c r="P36" i="15"/>
  <c r="G36" i="15" s="1"/>
  <c r="AM36" i="15" s="1"/>
  <c r="P38" i="15"/>
  <c r="G38" i="15" s="1"/>
  <c r="AM38" i="15" s="1"/>
  <c r="P37" i="15"/>
  <c r="G37" i="15" s="1"/>
  <c r="AM37" i="15" s="1"/>
  <c r="P95" i="15"/>
  <c r="G95" i="15" s="1"/>
  <c r="AM95" i="15" s="1"/>
  <c r="P92" i="15"/>
  <c r="G92" i="15" s="1"/>
  <c r="AM92" i="15" s="1"/>
  <c r="P91" i="15"/>
  <c r="G91" i="15" s="1"/>
  <c r="AM91" i="15" s="1"/>
  <c r="P94" i="15"/>
  <c r="G94" i="15" s="1"/>
  <c r="AM94" i="15" s="1"/>
  <c r="P93" i="15"/>
  <c r="G93" i="15" s="1"/>
  <c r="AM93" i="15" s="1"/>
  <c r="AP5" i="16"/>
  <c r="AS5" i="16" s="1"/>
  <c r="X82" i="15"/>
  <c r="AE82" i="15"/>
  <c r="AE5" i="16"/>
  <c r="X49" i="15"/>
  <c r="AG59" i="15"/>
  <c r="AH59" i="15" s="1"/>
  <c r="AO59" i="15" s="1"/>
  <c r="AF97" i="15"/>
  <c r="AN97" i="15" s="1"/>
  <c r="X111" i="15"/>
  <c r="X107" i="15"/>
  <c r="X79" i="15"/>
  <c r="AE84" i="15"/>
  <c r="X104" i="15"/>
  <c r="X64" i="15"/>
  <c r="X48" i="15"/>
  <c r="X71" i="15"/>
  <c r="X55" i="15"/>
  <c r="X51" i="15"/>
  <c r="X78" i="15"/>
  <c r="X66" i="15"/>
  <c r="X62" i="15"/>
  <c r="X50" i="15"/>
  <c r="X34" i="15"/>
  <c r="X30" i="15"/>
  <c r="X26" i="15"/>
  <c r="X22" i="15"/>
  <c r="X18" i="15"/>
  <c r="AG99" i="15"/>
  <c r="AH99" i="15" s="1"/>
  <c r="AO99" i="15" s="1"/>
  <c r="X109" i="15"/>
  <c r="X93" i="15"/>
  <c r="X81" i="15"/>
  <c r="X80" i="15"/>
  <c r="AG26" i="15"/>
  <c r="AH26" i="15" s="1"/>
  <c r="AO26" i="15" s="1"/>
  <c r="AG106" i="15"/>
  <c r="AH106" i="15" s="1"/>
  <c r="AO106" i="15" s="1"/>
  <c r="X15" i="15"/>
  <c r="X40" i="15"/>
  <c r="X32" i="15"/>
  <c r="X28" i="15"/>
  <c r="X24" i="15"/>
  <c r="X20" i="15"/>
  <c r="AG18" i="15"/>
  <c r="AH18" i="15" s="1"/>
  <c r="AO18" i="15" s="1"/>
  <c r="AG107" i="15"/>
  <c r="AH107" i="15" s="1"/>
  <c r="AO107" i="15" s="1"/>
  <c r="AF81" i="15"/>
  <c r="AN81" i="15" s="1"/>
  <c r="AG74" i="15"/>
  <c r="AH74" i="15" s="1"/>
  <c r="AO74" i="15" s="1"/>
  <c r="X108" i="15"/>
  <c r="AG114" i="15"/>
  <c r="AH114" i="15" s="1"/>
  <c r="AO114" i="15" s="1"/>
  <c r="X8" i="15"/>
  <c r="X114" i="15"/>
  <c r="X47" i="15"/>
  <c r="X39" i="15"/>
  <c r="X31" i="15"/>
  <c r="X27" i="15"/>
  <c r="X23" i="15"/>
  <c r="X19" i="15"/>
  <c r="AD3" i="15"/>
  <c r="AE3" i="15" s="1"/>
  <c r="AV100" i="16"/>
  <c r="AW100" i="16" s="1"/>
  <c r="AE17" i="15"/>
  <c r="AF31" i="15"/>
  <c r="AN31" i="15" s="1"/>
  <c r="G113" i="15"/>
  <c r="AM113" i="15" s="1"/>
  <c r="AG17" i="15"/>
  <c r="AH17" i="15" s="1"/>
  <c r="AO17" i="15" s="1"/>
  <c r="AG35" i="15"/>
  <c r="AH35" i="15" s="1"/>
  <c r="AO35" i="15" s="1"/>
  <c r="AE61" i="15"/>
  <c r="AG58" i="15"/>
  <c r="AH58" i="15" s="1"/>
  <c r="AO58" i="15" s="1"/>
  <c r="X92" i="15"/>
  <c r="X88" i="15"/>
  <c r="X77" i="15"/>
  <c r="X65" i="15"/>
  <c r="X61" i="15"/>
  <c r="X46" i="15"/>
  <c r="X42" i="15"/>
  <c r="AQ5" i="16"/>
  <c r="AG6" i="15"/>
  <c r="AG8" i="15"/>
  <c r="AH8" i="15" s="1"/>
  <c r="AO8" i="15" s="1"/>
  <c r="AG43" i="15"/>
  <c r="AH43" i="15" s="1"/>
  <c r="AO43" i="15" s="1"/>
  <c r="X95" i="15"/>
  <c r="X91" i="15"/>
  <c r="X87" i="15"/>
  <c r="X76" i="15"/>
  <c r="X72" i="15"/>
  <c r="X60" i="15"/>
  <c r="X56" i="15"/>
  <c r="X45" i="15"/>
  <c r="AG25" i="15"/>
  <c r="AH25" i="15" s="1"/>
  <c r="AO25" i="15" s="1"/>
  <c r="AG83" i="15"/>
  <c r="AH83" i="15" s="1"/>
  <c r="AO83" i="15" s="1"/>
  <c r="AG51" i="15"/>
  <c r="AT51" i="15" s="1"/>
  <c r="AU51" i="15" s="1"/>
  <c r="X13" i="15"/>
  <c r="X110" i="15"/>
  <c r="X106" i="15"/>
  <c r="X33" i="15"/>
  <c r="X29" i="15"/>
  <c r="AE33" i="15"/>
  <c r="G108" i="15"/>
  <c r="AM108" i="15" s="1"/>
  <c r="AG27" i="15"/>
  <c r="AH27" i="15" s="1"/>
  <c r="AO27" i="15" s="1"/>
  <c r="AG19" i="15"/>
  <c r="AH19" i="15" s="1"/>
  <c r="AO19" i="15" s="1"/>
  <c r="AG15" i="15"/>
  <c r="AH15" i="15" s="1"/>
  <c r="AO15" i="15" s="1"/>
  <c r="Y3" i="15"/>
  <c r="AE107" i="15"/>
  <c r="AG97" i="15"/>
  <c r="AH97" i="15" s="1"/>
  <c r="AO97" i="15" s="1"/>
  <c r="X113" i="15"/>
  <c r="X105" i="15"/>
  <c r="X98" i="15"/>
  <c r="X94" i="15"/>
  <c r="X90" i="15"/>
  <c r="X75" i="15"/>
  <c r="X63" i="15"/>
  <c r="X59" i="15"/>
  <c r="X44" i="15"/>
  <c r="AE83" i="15"/>
  <c r="X112" i="15"/>
  <c r="X89" i="15"/>
  <c r="X74" i="15"/>
  <c r="X58" i="15"/>
  <c r="AG7" i="15"/>
  <c r="AH7" i="15" s="1"/>
  <c r="AO7" i="15" s="1"/>
  <c r="AF86" i="15"/>
  <c r="AN86" i="15" s="1"/>
  <c r="AF62" i="15"/>
  <c r="AN62" i="15" s="1"/>
  <c r="X9" i="15"/>
  <c r="X115" i="15"/>
  <c r="AG9" i="15"/>
  <c r="AH9" i="15" s="1"/>
  <c r="AO9" i="15" s="1"/>
  <c r="AG20" i="15"/>
  <c r="AH20" i="15" s="1"/>
  <c r="AO20" i="15" s="1"/>
  <c r="AG28" i="15"/>
  <c r="AH28" i="15" s="1"/>
  <c r="AO28" i="15" s="1"/>
  <c r="AG42" i="15"/>
  <c r="AH42" i="15" s="1"/>
  <c r="AO42" i="15" s="1"/>
  <c r="AG82" i="15"/>
  <c r="AH82" i="15" s="1"/>
  <c r="AO82" i="15" s="1"/>
  <c r="AE91" i="15"/>
  <c r="AG65" i="15"/>
  <c r="AH65" i="15" s="1"/>
  <c r="AO65" i="15" s="1"/>
  <c r="AG57" i="15"/>
  <c r="AH57" i="15" s="1"/>
  <c r="AO57" i="15" s="1"/>
  <c r="AG55" i="15"/>
  <c r="AE36" i="15"/>
  <c r="AG10" i="15"/>
  <c r="AH10" i="15" s="1"/>
  <c r="AO10" i="15" s="1"/>
  <c r="AG21" i="15"/>
  <c r="AH21" i="15" s="1"/>
  <c r="AO21" i="15" s="1"/>
  <c r="AG29" i="15"/>
  <c r="AH29" i="15" s="1"/>
  <c r="AO29" i="15" s="1"/>
  <c r="AG104" i="15"/>
  <c r="AH104" i="15" s="1"/>
  <c r="AO104" i="15" s="1"/>
  <c r="F9" i="15"/>
  <c r="F17" i="15"/>
  <c r="F25" i="15"/>
  <c r="F33" i="15"/>
  <c r="F41" i="15"/>
  <c r="F49" i="15"/>
  <c r="F57" i="15"/>
  <c r="F65" i="15"/>
  <c r="F73" i="15"/>
  <c r="F81" i="15"/>
  <c r="F89" i="15"/>
  <c r="F97" i="15"/>
  <c r="F105" i="15"/>
  <c r="F113" i="15"/>
  <c r="F10" i="15"/>
  <c r="F18" i="15"/>
  <c r="F26" i="15"/>
  <c r="F34" i="15"/>
  <c r="F42" i="15"/>
  <c r="F50" i="15"/>
  <c r="F58" i="15"/>
  <c r="F66" i="15"/>
  <c r="F74" i="15"/>
  <c r="F82" i="15"/>
  <c r="F90" i="15"/>
  <c r="F98" i="15"/>
  <c r="F106" i="15"/>
  <c r="F114" i="15"/>
  <c r="F11" i="15"/>
  <c r="F19" i="15"/>
  <c r="F27" i="15"/>
  <c r="F35" i="15"/>
  <c r="F43" i="15"/>
  <c r="F51" i="15"/>
  <c r="F59" i="15"/>
  <c r="F67" i="15"/>
  <c r="F75" i="15"/>
  <c r="F83" i="15"/>
  <c r="F91" i="15"/>
  <c r="F99" i="15"/>
  <c r="F107" i="15"/>
  <c r="F115" i="15"/>
  <c r="F12" i="15"/>
  <c r="F20" i="15"/>
  <c r="F28" i="15"/>
  <c r="F36" i="15"/>
  <c r="F44" i="15"/>
  <c r="F52" i="15"/>
  <c r="F60" i="15"/>
  <c r="F68" i="15"/>
  <c r="F76" i="15"/>
  <c r="F84" i="15"/>
  <c r="F92" i="15"/>
  <c r="F100" i="15"/>
  <c r="F108" i="15"/>
  <c r="F6" i="15"/>
  <c r="F16" i="15"/>
  <c r="F13" i="15"/>
  <c r="F21" i="15"/>
  <c r="F29" i="15"/>
  <c r="F37" i="15"/>
  <c r="F45" i="15"/>
  <c r="F53" i="15"/>
  <c r="F61" i="15"/>
  <c r="F69" i="15"/>
  <c r="F77" i="15"/>
  <c r="F85" i="15"/>
  <c r="F93" i="15"/>
  <c r="F101" i="15"/>
  <c r="F109" i="15"/>
  <c r="F24" i="15"/>
  <c r="F40" i="15"/>
  <c r="F56" i="15"/>
  <c r="F72" i="15"/>
  <c r="F96" i="15"/>
  <c r="F14" i="15"/>
  <c r="F22" i="15"/>
  <c r="F30" i="15"/>
  <c r="F38" i="15"/>
  <c r="F46" i="15"/>
  <c r="F54" i="15"/>
  <c r="F62" i="15"/>
  <c r="F70" i="15"/>
  <c r="F78" i="15"/>
  <c r="F86" i="15"/>
  <c r="F94" i="15"/>
  <c r="F102" i="15"/>
  <c r="F110" i="15"/>
  <c r="F8" i="15"/>
  <c r="F48" i="15"/>
  <c r="F80" i="15"/>
  <c r="F112" i="15"/>
  <c r="F7" i="15"/>
  <c r="F15" i="15"/>
  <c r="F23" i="15"/>
  <c r="F31" i="15"/>
  <c r="F39" i="15"/>
  <c r="F47" i="15"/>
  <c r="F55" i="15"/>
  <c r="F63" i="15"/>
  <c r="F71" i="15"/>
  <c r="F79" i="15"/>
  <c r="F87" i="15"/>
  <c r="F95" i="15"/>
  <c r="F103" i="15"/>
  <c r="F111" i="15"/>
  <c r="F32" i="15"/>
  <c r="F64" i="15"/>
  <c r="F88" i="15"/>
  <c r="F104" i="15"/>
  <c r="I3" i="15"/>
  <c r="AG11" i="15"/>
  <c r="AH11" i="15" s="1"/>
  <c r="AO11" i="15" s="1"/>
  <c r="AG22" i="15"/>
  <c r="AH22" i="15" s="1"/>
  <c r="AO22" i="15" s="1"/>
  <c r="AG30" i="15"/>
  <c r="AH30" i="15" s="1"/>
  <c r="AO30" i="15" s="1"/>
  <c r="AG50" i="15"/>
  <c r="AH50" i="15" s="1"/>
  <c r="AO50" i="15" s="1"/>
  <c r="AG90" i="15"/>
  <c r="AH90" i="15" s="1"/>
  <c r="AO90" i="15" s="1"/>
  <c r="AG96" i="15"/>
  <c r="AH96" i="15" s="1"/>
  <c r="AO96" i="15" s="1"/>
  <c r="AG70" i="15"/>
  <c r="AH70" i="15" s="1"/>
  <c r="AO70" i="15" s="1"/>
  <c r="AF38" i="15"/>
  <c r="AN38" i="15" s="1"/>
  <c r="X96" i="15"/>
  <c r="AG91" i="15"/>
  <c r="AH91" i="15" s="1"/>
  <c r="AO91" i="15" s="1"/>
  <c r="AG12" i="15"/>
  <c r="AH12" i="15" s="1"/>
  <c r="AO12" i="15" s="1"/>
  <c r="AG23" i="15"/>
  <c r="AH23" i="15" s="1"/>
  <c r="AO23" i="15" s="1"/>
  <c r="AG31" i="15"/>
  <c r="AH31" i="15" s="1"/>
  <c r="AO31" i="15" s="1"/>
  <c r="AG98" i="15"/>
  <c r="AH98" i="15" s="1"/>
  <c r="AO98" i="15" s="1"/>
  <c r="AG110" i="15"/>
  <c r="AH110" i="15" s="1"/>
  <c r="AO110" i="15" s="1"/>
  <c r="AE67" i="15"/>
  <c r="X103" i="15"/>
  <c r="AG13" i="15"/>
  <c r="AH13" i="15" s="1"/>
  <c r="AO13" i="15" s="1"/>
  <c r="AG16" i="15"/>
  <c r="AH16" i="15" s="1"/>
  <c r="AO16" i="15" s="1"/>
  <c r="AG24" i="15"/>
  <c r="AH24" i="15" s="1"/>
  <c r="AO24" i="15" s="1"/>
  <c r="AG32" i="15"/>
  <c r="AH32" i="15" s="1"/>
  <c r="AO32" i="15" s="1"/>
  <c r="AG105" i="15"/>
  <c r="AH105" i="15" s="1"/>
  <c r="AO105" i="15" s="1"/>
  <c r="AG14" i="15"/>
  <c r="AH14" i="15" s="1"/>
  <c r="AO14" i="15" s="1"/>
  <c r="AG33" i="15"/>
  <c r="AH33" i="15" s="1"/>
  <c r="AO33" i="15" s="1"/>
  <c r="AG66" i="15"/>
  <c r="AH66" i="15" s="1"/>
  <c r="AO66" i="15" s="1"/>
  <c r="AF89" i="15"/>
  <c r="AN89" i="15" s="1"/>
  <c r="AE76" i="15"/>
  <c r="AF69" i="15"/>
  <c r="AN69" i="15" s="1"/>
  <c r="AF66" i="15"/>
  <c r="AN66" i="15" s="1"/>
  <c r="AF37" i="15"/>
  <c r="AN37" i="15" s="1"/>
  <c r="AF34" i="15"/>
  <c r="AN34" i="15" s="1"/>
  <c r="AG34" i="15"/>
  <c r="AH34" i="15" s="1"/>
  <c r="AO34" i="15" s="1"/>
  <c r="AG67" i="15"/>
  <c r="AH67" i="15" s="1"/>
  <c r="AO67" i="15" s="1"/>
  <c r="AE92" i="15"/>
  <c r="AF46" i="15"/>
  <c r="AN46" i="15" s="1"/>
  <c r="X11" i="15"/>
  <c r="X7" i="15"/>
  <c r="X101" i="15"/>
  <c r="X97" i="15"/>
  <c r="X84" i="15"/>
  <c r="X67" i="15"/>
  <c r="X57" i="15"/>
  <c r="X54" i="15"/>
  <c r="X43" i="15"/>
  <c r="X37" i="15"/>
  <c r="X10" i="15"/>
  <c r="X16" i="15"/>
  <c r="X100" i="15"/>
  <c r="X83" i="15"/>
  <c r="X73" i="15"/>
  <c r="X70" i="15"/>
  <c r="X53" i="15"/>
  <c r="X36" i="15"/>
  <c r="X12" i="15"/>
  <c r="X99" i="15"/>
  <c r="X86" i="15"/>
  <c r="X69" i="15"/>
  <c r="X52" i="15"/>
  <c r="X35" i="15"/>
  <c r="X25" i="15"/>
  <c r="X21" i="15"/>
  <c r="X14" i="15"/>
  <c r="X102" i="15"/>
  <c r="X85" i="15"/>
  <c r="X68" i="15"/>
  <c r="X41" i="15"/>
  <c r="X38" i="15"/>
  <c r="X17" i="15"/>
  <c r="AV96" i="16"/>
  <c r="AW96" i="16" s="1"/>
  <c r="AV98" i="16"/>
  <c r="AW98" i="16" s="1"/>
  <c r="AV22" i="16"/>
  <c r="AW22" i="16" s="1"/>
  <c r="AV20" i="16"/>
  <c r="AW20" i="16" s="1"/>
  <c r="N5" i="16"/>
  <c r="P5" i="16"/>
  <c r="G5" i="16" s="1"/>
  <c r="AG75" i="15"/>
  <c r="AH75" i="15" s="1"/>
  <c r="AO75" i="15" s="1"/>
  <c r="AG36" i="15"/>
  <c r="AH36" i="15" s="1"/>
  <c r="AO36" i="15" s="1"/>
  <c r="AG44" i="15"/>
  <c r="AH44" i="15" s="1"/>
  <c r="AO44" i="15" s="1"/>
  <c r="AG52" i="15"/>
  <c r="AG60" i="15"/>
  <c r="AH60" i="15" s="1"/>
  <c r="AO60" i="15" s="1"/>
  <c r="AG68" i="15"/>
  <c r="AH68" i="15" s="1"/>
  <c r="AO68" i="15" s="1"/>
  <c r="AG76" i="15"/>
  <c r="AH76" i="15" s="1"/>
  <c r="AO76" i="15" s="1"/>
  <c r="AG84" i="15"/>
  <c r="AH84" i="15" s="1"/>
  <c r="AO84" i="15" s="1"/>
  <c r="AG92" i="15"/>
  <c r="AH92" i="15" s="1"/>
  <c r="AO92" i="15" s="1"/>
  <c r="AG100" i="15"/>
  <c r="AH100" i="15" s="1"/>
  <c r="AO100" i="15" s="1"/>
  <c r="AG108" i="15"/>
  <c r="AH108" i="15" s="1"/>
  <c r="AO108" i="15" s="1"/>
  <c r="AG37" i="15"/>
  <c r="AH37" i="15" s="1"/>
  <c r="AO37" i="15" s="1"/>
  <c r="AG45" i="15"/>
  <c r="AH45" i="15" s="1"/>
  <c r="AO45" i="15" s="1"/>
  <c r="AG53" i="15"/>
  <c r="AG61" i="15"/>
  <c r="AH61" i="15" s="1"/>
  <c r="AO61" i="15" s="1"/>
  <c r="AG69" i="15"/>
  <c r="AH69" i="15" s="1"/>
  <c r="AO69" i="15" s="1"/>
  <c r="AG77" i="15"/>
  <c r="AH77" i="15" s="1"/>
  <c r="AO77" i="15" s="1"/>
  <c r="AG85" i="15"/>
  <c r="AH85" i="15" s="1"/>
  <c r="AO85" i="15" s="1"/>
  <c r="AG93" i="15"/>
  <c r="AH93" i="15" s="1"/>
  <c r="AO93" i="15" s="1"/>
  <c r="AG101" i="15"/>
  <c r="AH101" i="15" s="1"/>
  <c r="AO101" i="15" s="1"/>
  <c r="AG109" i="15"/>
  <c r="AH109" i="15" s="1"/>
  <c r="AO109" i="15" s="1"/>
  <c r="AF112" i="15"/>
  <c r="AN112" i="15" s="1"/>
  <c r="AF96" i="15"/>
  <c r="AN96" i="15" s="1"/>
  <c r="AF88" i="15"/>
  <c r="AN88" i="15" s="1"/>
  <c r="AF72" i="15"/>
  <c r="AN72" i="15" s="1"/>
  <c r="AG115" i="15"/>
  <c r="AH115" i="15" s="1"/>
  <c r="AO115" i="15" s="1"/>
  <c r="AG38" i="15"/>
  <c r="AH38" i="15" s="1"/>
  <c r="AO38" i="15" s="1"/>
  <c r="AG46" i="15"/>
  <c r="AH46" i="15" s="1"/>
  <c r="AO46" i="15" s="1"/>
  <c r="AG54" i="15"/>
  <c r="AG62" i="15"/>
  <c r="AH62" i="15" s="1"/>
  <c r="AO62" i="15" s="1"/>
  <c r="AG78" i="15"/>
  <c r="AH78" i="15" s="1"/>
  <c r="AO78" i="15" s="1"/>
  <c r="AG86" i="15"/>
  <c r="AH86" i="15" s="1"/>
  <c r="AO86" i="15" s="1"/>
  <c r="AG94" i="15"/>
  <c r="AH94" i="15" s="1"/>
  <c r="AO94" i="15" s="1"/>
  <c r="AG102" i="15"/>
  <c r="AH102" i="15" s="1"/>
  <c r="AO102" i="15" s="1"/>
  <c r="AE96" i="15"/>
  <c r="AG39" i="15"/>
  <c r="AH39" i="15" s="1"/>
  <c r="AO39" i="15" s="1"/>
  <c r="AG47" i="15"/>
  <c r="AH47" i="15" s="1"/>
  <c r="AO47" i="15" s="1"/>
  <c r="AG63" i="15"/>
  <c r="AH63" i="15" s="1"/>
  <c r="AO63" i="15" s="1"/>
  <c r="AG71" i="15"/>
  <c r="AH71" i="15" s="1"/>
  <c r="AO71" i="15" s="1"/>
  <c r="AG79" i="15"/>
  <c r="AH79" i="15" s="1"/>
  <c r="AO79" i="15" s="1"/>
  <c r="AG87" i="15"/>
  <c r="AH87" i="15" s="1"/>
  <c r="AO87" i="15" s="1"/>
  <c r="AG95" i="15"/>
  <c r="AH95" i="15" s="1"/>
  <c r="AO95" i="15" s="1"/>
  <c r="AG103" i="15"/>
  <c r="AH103" i="15" s="1"/>
  <c r="AO103" i="15" s="1"/>
  <c r="AG111" i="15"/>
  <c r="AH111" i="15" s="1"/>
  <c r="AO111" i="15" s="1"/>
  <c r="AG40" i="15"/>
  <c r="AH40" i="15" s="1"/>
  <c r="AO40" i="15" s="1"/>
  <c r="AG48" i="15"/>
  <c r="AH48" i="15" s="1"/>
  <c r="AO48" i="15" s="1"/>
  <c r="AG56" i="15"/>
  <c r="AH56" i="15" s="1"/>
  <c r="AO56" i="15" s="1"/>
  <c r="AG64" i="15"/>
  <c r="AH64" i="15" s="1"/>
  <c r="AO64" i="15" s="1"/>
  <c r="AG72" i="15"/>
  <c r="AH72" i="15" s="1"/>
  <c r="AO72" i="15" s="1"/>
  <c r="AG80" i="15"/>
  <c r="AH80" i="15" s="1"/>
  <c r="AO80" i="15" s="1"/>
  <c r="AG88" i="15"/>
  <c r="AH88" i="15" s="1"/>
  <c r="AO88" i="15" s="1"/>
  <c r="AG112" i="15"/>
  <c r="AH112" i="15" s="1"/>
  <c r="AO112" i="15" s="1"/>
  <c r="AF111" i="15"/>
  <c r="AN111" i="15" s="1"/>
  <c r="AF87" i="15"/>
  <c r="AN87" i="15" s="1"/>
  <c r="AF71" i="15"/>
  <c r="AN71" i="15" s="1"/>
  <c r="AF47" i="15"/>
  <c r="AN47" i="15" s="1"/>
  <c r="AF39" i="15"/>
  <c r="AN39" i="15" s="1"/>
  <c r="AG41" i="15"/>
  <c r="AH41" i="15" s="1"/>
  <c r="AO41" i="15" s="1"/>
  <c r="AG49" i="15"/>
  <c r="AH49" i="15" s="1"/>
  <c r="AO49" i="15" s="1"/>
  <c r="AG73" i="15"/>
  <c r="AH73" i="15" s="1"/>
  <c r="AO73" i="15" s="1"/>
  <c r="AG81" i="15"/>
  <c r="AH81" i="15" s="1"/>
  <c r="AO81" i="15" s="1"/>
  <c r="AG89" i="15"/>
  <c r="AH89" i="15" s="1"/>
  <c r="AO89" i="15" s="1"/>
  <c r="AG113" i="15"/>
  <c r="AH113" i="15" s="1"/>
  <c r="AO113" i="15" s="1"/>
  <c r="N73" i="15"/>
  <c r="N50" i="15"/>
  <c r="N34" i="15"/>
  <c r="N76" i="15"/>
  <c r="AP76" i="15" s="1"/>
  <c r="N68" i="15"/>
  <c r="N26" i="15"/>
  <c r="N12" i="15"/>
  <c r="N97" i="15"/>
  <c r="N83" i="15"/>
  <c r="N60" i="15"/>
  <c r="N25" i="15"/>
  <c r="N9" i="15"/>
  <c r="N98" i="15"/>
  <c r="N108" i="15"/>
  <c r="N90" i="15"/>
  <c r="N49" i="15"/>
  <c r="N28" i="15"/>
  <c r="N57" i="15"/>
  <c r="N105" i="15"/>
  <c r="N65" i="15"/>
  <c r="N66" i="15"/>
  <c r="N10" i="15"/>
  <c r="N52" i="15"/>
  <c r="N92" i="15"/>
  <c r="N17" i="15"/>
  <c r="N36" i="15"/>
  <c r="N58" i="15"/>
  <c r="N81" i="15"/>
  <c r="N100" i="15"/>
  <c r="N115" i="15"/>
  <c r="N99" i="15"/>
  <c r="N75" i="15"/>
  <c r="N59" i="15"/>
  <c r="N35" i="15"/>
  <c r="N19" i="15"/>
  <c r="N18" i="15"/>
  <c r="N41" i="15"/>
  <c r="N82" i="15"/>
  <c r="N112" i="15"/>
  <c r="AR3" i="15"/>
  <c r="N20" i="15"/>
  <c r="N42" i="15"/>
  <c r="N84" i="15"/>
  <c r="N106" i="15"/>
  <c r="N107" i="15"/>
  <c r="N104" i="15"/>
  <c r="N91" i="15"/>
  <c r="N88" i="15"/>
  <c r="N51" i="15"/>
  <c r="N11" i="15"/>
  <c r="N44" i="15"/>
  <c r="N89" i="15"/>
  <c r="M3" i="15"/>
  <c r="N113" i="15"/>
  <c r="N109" i="15"/>
  <c r="N95" i="15"/>
  <c r="N80" i="15"/>
  <c r="N55" i="15"/>
  <c r="N40" i="15"/>
  <c r="N13" i="15"/>
  <c r="N114" i="15"/>
  <c r="N33" i="15"/>
  <c r="N74" i="15"/>
  <c r="AL6" i="15"/>
  <c r="N21" i="15"/>
  <c r="N29" i="15"/>
  <c r="N37" i="15"/>
  <c r="N45" i="15"/>
  <c r="N53" i="15"/>
  <c r="N61" i="15"/>
  <c r="N69" i="15"/>
  <c r="N77" i="15"/>
  <c r="N85" i="15"/>
  <c r="N93" i="15"/>
  <c r="N101" i="15"/>
  <c r="N6" i="15"/>
  <c r="N14" i="15"/>
  <c r="N22" i="15"/>
  <c r="N30" i="15"/>
  <c r="N38" i="15"/>
  <c r="N46" i="15"/>
  <c r="N54" i="15"/>
  <c r="N62" i="15"/>
  <c r="N70" i="15"/>
  <c r="N78" i="15"/>
  <c r="N86" i="15"/>
  <c r="N94" i="15"/>
  <c r="N102" i="15"/>
  <c r="N110" i="15"/>
  <c r="N7" i="15"/>
  <c r="N15" i="15"/>
  <c r="N23" i="15"/>
  <c r="N31" i="15"/>
  <c r="N39" i="15"/>
  <c r="N47" i="15"/>
  <c r="N63" i="15"/>
  <c r="N71" i="15"/>
  <c r="AP71" i="15" s="1"/>
  <c r="N79" i="15"/>
  <c r="N87" i="15"/>
  <c r="N103" i="15"/>
  <c r="N111" i="15"/>
  <c r="N8" i="15"/>
  <c r="N16" i="15"/>
  <c r="N24" i="15"/>
  <c r="N32" i="15"/>
  <c r="N48" i="15"/>
  <c r="N56" i="15"/>
  <c r="N64" i="15"/>
  <c r="N72" i="15"/>
  <c r="N96" i="15"/>
  <c r="N27" i="15"/>
  <c r="N43" i="15"/>
  <c r="N67" i="15"/>
  <c r="AF11" i="15"/>
  <c r="AN11" i="15" s="1"/>
  <c r="AF12" i="15"/>
  <c r="AN12" i="15" s="1"/>
  <c r="AF16" i="15"/>
  <c r="AN16" i="15" s="1"/>
  <c r="AF21" i="15"/>
  <c r="AN21" i="15" s="1"/>
  <c r="AF8" i="15"/>
  <c r="AN8" i="15" s="1"/>
  <c r="AF24" i="15"/>
  <c r="AN24" i="15" s="1"/>
  <c r="AF7" i="15"/>
  <c r="AN7" i="15" s="1"/>
  <c r="AF15" i="15"/>
  <c r="AN15" i="15" s="1"/>
  <c r="AF19" i="15"/>
  <c r="AN19" i="15" s="1"/>
  <c r="AF13" i="15"/>
  <c r="AN13" i="15" s="1"/>
  <c r="AF18" i="15"/>
  <c r="AN18" i="15" s="1"/>
  <c r="AF6" i="15"/>
  <c r="AN6" i="15" s="1"/>
  <c r="AF17" i="15"/>
  <c r="AN17" i="15" s="1"/>
  <c r="AF29" i="15"/>
  <c r="AN29" i="15" s="1"/>
  <c r="O3" i="15"/>
  <c r="AF10" i="15"/>
  <c r="AN10" i="15" s="1"/>
  <c r="AF22" i="15"/>
  <c r="AN22" i="15" s="1"/>
  <c r="AF25" i="15"/>
  <c r="AN25" i="15" s="1"/>
  <c r="AF9" i="15"/>
  <c r="AN9" i="15" s="1"/>
  <c r="AF14" i="15"/>
  <c r="AN14" i="15" s="1"/>
  <c r="AF20" i="15"/>
  <c r="AN20" i="15" s="1"/>
  <c r="AF32" i="15"/>
  <c r="AN32" i="15" s="1"/>
  <c r="AE6" i="15"/>
  <c r="AE10" i="15"/>
  <c r="AE14" i="15"/>
  <c r="AE18" i="15"/>
  <c r="AE22" i="15"/>
  <c r="AP11" i="15" l="1"/>
  <c r="AU91" i="15"/>
  <c r="AQ13" i="16"/>
  <c r="AU20" i="15"/>
  <c r="AS108" i="16"/>
  <c r="AV53" i="16"/>
  <c r="AW53" i="16" s="1"/>
  <c r="AT101" i="15"/>
  <c r="AU101" i="15" s="1"/>
  <c r="AS48" i="16"/>
  <c r="AV35" i="16"/>
  <c r="AW35" i="16" s="1"/>
  <c r="AT21" i="15"/>
  <c r="AP101" i="15"/>
  <c r="AQ101" i="15" s="1"/>
  <c r="AP21" i="15"/>
  <c r="AS21" i="15" s="1"/>
  <c r="AU98" i="15"/>
  <c r="AV98" i="15" s="1"/>
  <c r="AW98" i="15" s="1"/>
  <c r="AU19" i="15"/>
  <c r="AV19" i="15" s="1"/>
  <c r="AW19" i="15" s="1"/>
  <c r="AU17" i="15"/>
  <c r="AV17" i="15" s="1"/>
  <c r="AW17" i="15" s="1"/>
  <c r="AP46" i="15"/>
  <c r="AQ46" i="15" s="1"/>
  <c r="AU67" i="15"/>
  <c r="AV67" i="15" s="1"/>
  <c r="AW67" i="15" s="1"/>
  <c r="AT106" i="15"/>
  <c r="AU108" i="16"/>
  <c r="AQ53" i="16"/>
  <c r="AS53" i="16"/>
  <c r="AU78" i="16"/>
  <c r="AV78" i="16" s="1"/>
  <c r="AW78" i="16" s="1"/>
  <c r="AV42" i="16"/>
  <c r="AW42" i="16" s="1"/>
  <c r="AU8" i="16"/>
  <c r="AU70" i="15"/>
  <c r="AS73" i="16"/>
  <c r="AV12" i="16"/>
  <c r="AW12" i="16" s="1"/>
  <c r="AV34" i="16"/>
  <c r="AW34" i="16" s="1"/>
  <c r="AU93" i="15"/>
  <c r="AV93" i="15" s="1"/>
  <c r="AW93" i="15" s="1"/>
  <c r="AU69" i="15"/>
  <c r="AV69" i="15" s="1"/>
  <c r="AW69" i="15" s="1"/>
  <c r="AU18" i="15"/>
  <c r="AV18" i="15" s="1"/>
  <c r="AW18" i="15" s="1"/>
  <c r="AU96" i="15"/>
  <c r="AV96" i="15" s="1"/>
  <c r="AW96" i="15" s="1"/>
  <c r="AU94" i="15"/>
  <c r="AV94" i="15" s="1"/>
  <c r="AW94" i="15" s="1"/>
  <c r="AU68" i="15"/>
  <c r="AV68" i="15" s="1"/>
  <c r="AW68" i="15" s="1"/>
  <c r="AU97" i="15"/>
  <c r="AV97" i="15" s="1"/>
  <c r="AW97" i="15" s="1"/>
  <c r="AU92" i="15"/>
  <c r="AV92" i="15" s="1"/>
  <c r="AW92" i="15" s="1"/>
  <c r="AU71" i="15"/>
  <c r="AV71" i="15" s="1"/>
  <c r="AW71" i="15" s="1"/>
  <c r="AU66" i="15"/>
  <c r="AV66" i="15" s="1"/>
  <c r="AW66" i="15" s="1"/>
  <c r="AT56" i="15"/>
  <c r="AU56" i="15" s="1"/>
  <c r="AU41" i="15"/>
  <c r="AV41" i="15" s="1"/>
  <c r="AW41" i="15" s="1"/>
  <c r="AU95" i="15"/>
  <c r="AV95" i="15" s="1"/>
  <c r="AW95" i="15" s="1"/>
  <c r="AT76" i="15"/>
  <c r="AU11" i="15"/>
  <c r="AV11" i="15" s="1"/>
  <c r="AW11" i="15" s="1"/>
  <c r="AP41" i="15"/>
  <c r="AQ41" i="15" s="1"/>
  <c r="AT63" i="15"/>
  <c r="AS63" i="15"/>
  <c r="AG3" i="15"/>
  <c r="AH3" i="15" s="1"/>
  <c r="AU100" i="15"/>
  <c r="AV100" i="15" s="1"/>
  <c r="AW100" i="15" s="1"/>
  <c r="AU46" i="15"/>
  <c r="AV46" i="15" s="1"/>
  <c r="AW46" i="15" s="1"/>
  <c r="AU16" i="15"/>
  <c r="AU99" i="15"/>
  <c r="AV99" i="15" s="1"/>
  <c r="AW99" i="15" s="1"/>
  <c r="AT26" i="15"/>
  <c r="AU28" i="16"/>
  <c r="AV28" i="16" s="1"/>
  <c r="AW28" i="16" s="1"/>
  <c r="AU23" i="16"/>
  <c r="AV23" i="16" s="1"/>
  <c r="AW23" i="16" s="1"/>
  <c r="AU65" i="16"/>
  <c r="AV65" i="16" s="1"/>
  <c r="AW65" i="16" s="1"/>
  <c r="AV86" i="16"/>
  <c r="AW86" i="16" s="1"/>
  <c r="AV116" i="16"/>
  <c r="AW116" i="16" s="1"/>
  <c r="AQ71" i="15"/>
  <c r="AS71" i="15"/>
  <c r="AQ11" i="15"/>
  <c r="AS11" i="15"/>
  <c r="AV90" i="16"/>
  <c r="AW90" i="16" s="1"/>
  <c r="AV38" i="16"/>
  <c r="AW38" i="16" s="1"/>
  <c r="AU84" i="16"/>
  <c r="AV84" i="16" s="1"/>
  <c r="AW84" i="16" s="1"/>
  <c r="AV41" i="16"/>
  <c r="AW41" i="16" s="1"/>
  <c r="AU89" i="16"/>
  <c r="AV89" i="16" s="1"/>
  <c r="AW89" i="16" s="1"/>
  <c r="AU39" i="16"/>
  <c r="AV39" i="16" s="1"/>
  <c r="AW39" i="16" s="1"/>
  <c r="AU33" i="16"/>
  <c r="AV33" i="16" s="1"/>
  <c r="AW33" i="16" s="1"/>
  <c r="AV91" i="16"/>
  <c r="AW91" i="16" s="1"/>
  <c r="AU40" i="16"/>
  <c r="AV40" i="16" s="1"/>
  <c r="AW40" i="16" s="1"/>
  <c r="AV92" i="16"/>
  <c r="AW92" i="16" s="1"/>
  <c r="AU64" i="16"/>
  <c r="AV64" i="16" s="1"/>
  <c r="AW64" i="16" s="1"/>
  <c r="AU114" i="16"/>
  <c r="AV114" i="16" s="1"/>
  <c r="AW114" i="16" s="1"/>
  <c r="AU10" i="16"/>
  <c r="AV10" i="16" s="1"/>
  <c r="AW10" i="16" s="1"/>
  <c r="AV8" i="16"/>
  <c r="AW8" i="16" s="1"/>
  <c r="AV108" i="16"/>
  <c r="AW108" i="16" s="1"/>
  <c r="AV85" i="16"/>
  <c r="AW85" i="16" s="1"/>
  <c r="AV37" i="16"/>
  <c r="AW37" i="16" s="1"/>
  <c r="AV63" i="16"/>
  <c r="AW63" i="16" s="1"/>
  <c r="AV88" i="16"/>
  <c r="AW88" i="16" s="1"/>
  <c r="AV67" i="16"/>
  <c r="AW67" i="16" s="1"/>
  <c r="AQ23" i="16"/>
  <c r="AS23" i="16"/>
  <c r="AQ28" i="16"/>
  <c r="AS28" i="16"/>
  <c r="AS103" i="16"/>
  <c r="AQ103" i="16"/>
  <c r="AS78" i="16"/>
  <c r="AQ78" i="16"/>
  <c r="AQ58" i="16"/>
  <c r="AS58" i="16"/>
  <c r="AT84" i="15"/>
  <c r="AU84" i="15" s="1"/>
  <c r="AS84" i="15"/>
  <c r="AT39" i="15"/>
  <c r="AU39" i="15" s="1"/>
  <c r="AS39" i="15"/>
  <c r="G26" i="15"/>
  <c r="AM26" i="15" s="1"/>
  <c r="G21" i="15"/>
  <c r="AM21" i="15" s="1"/>
  <c r="G106" i="15"/>
  <c r="AM106" i="15" s="1"/>
  <c r="AT9" i="15"/>
  <c r="AU9" i="15" s="1"/>
  <c r="AS9" i="15"/>
  <c r="AT89" i="15"/>
  <c r="AS89" i="15"/>
  <c r="AT34" i="15"/>
  <c r="AU34" i="15" s="1"/>
  <c r="AS34" i="15"/>
  <c r="AT115" i="15"/>
  <c r="AU115" i="15" s="1"/>
  <c r="AS115" i="15"/>
  <c r="AT36" i="15"/>
  <c r="AU36" i="15" s="1"/>
  <c r="AS36" i="15"/>
  <c r="AT111" i="15"/>
  <c r="AS111" i="15"/>
  <c r="AS62" i="15"/>
  <c r="AT62" i="15"/>
  <c r="AQ76" i="15"/>
  <c r="AS76" i="15"/>
  <c r="AT32" i="15"/>
  <c r="AU32" i="15" s="1"/>
  <c r="AS32" i="15"/>
  <c r="AT7" i="15"/>
  <c r="AU7" i="15" s="1"/>
  <c r="AS7" i="15"/>
  <c r="AT113" i="15"/>
  <c r="AU113" i="15" s="1"/>
  <c r="AS113" i="15"/>
  <c r="AT6" i="15"/>
  <c r="AS6" i="15"/>
  <c r="AT64" i="15"/>
  <c r="AU64" i="15" s="1"/>
  <c r="AS64" i="15"/>
  <c r="AT37" i="15"/>
  <c r="AU37" i="15" s="1"/>
  <c r="AS37" i="15"/>
  <c r="AT85" i="15"/>
  <c r="AU85" i="15" s="1"/>
  <c r="AS85" i="15"/>
  <c r="AT112" i="15"/>
  <c r="AU112" i="15" s="1"/>
  <c r="AS112" i="15"/>
  <c r="AT61" i="15"/>
  <c r="AS61" i="15"/>
  <c r="AT65" i="15"/>
  <c r="AU65" i="15" s="1"/>
  <c r="AS65" i="15"/>
  <c r="AT82" i="15"/>
  <c r="AS82" i="15"/>
  <c r="AT81" i="15"/>
  <c r="AU81" i="15" s="1"/>
  <c r="AS81" i="15"/>
  <c r="AT87" i="15"/>
  <c r="AU87" i="15" s="1"/>
  <c r="AS87" i="15"/>
  <c r="AT88" i="15"/>
  <c r="AU88" i="15" s="1"/>
  <c r="AS88" i="15"/>
  <c r="AP56" i="15"/>
  <c r="AP106" i="15"/>
  <c r="AP26" i="15"/>
  <c r="AT33" i="15"/>
  <c r="AS33" i="15"/>
  <c r="AT114" i="15"/>
  <c r="AU114" i="15" s="1"/>
  <c r="AS114" i="15"/>
  <c r="AT90" i="15"/>
  <c r="AU90" i="15" s="1"/>
  <c r="AS90" i="15"/>
  <c r="AT8" i="15"/>
  <c r="AU8" i="15" s="1"/>
  <c r="AV8" i="15" s="1"/>
  <c r="AW8" i="15" s="1"/>
  <c r="AS8" i="15"/>
  <c r="AS83" i="15"/>
  <c r="AT83" i="15"/>
  <c r="AU83" i="15" s="1"/>
  <c r="AT40" i="15"/>
  <c r="AU40" i="15" s="1"/>
  <c r="AS40" i="15"/>
  <c r="AT38" i="15"/>
  <c r="AS38" i="15"/>
  <c r="AT86" i="15"/>
  <c r="AU86" i="15" s="1"/>
  <c r="AS86" i="15"/>
  <c r="AT31" i="15"/>
  <c r="AS31" i="15"/>
  <c r="AV51" i="15"/>
  <c r="AW51" i="15" s="1"/>
  <c r="AP51" i="15"/>
  <c r="G76" i="15"/>
  <c r="AM76" i="15" s="1"/>
  <c r="AT10" i="15"/>
  <c r="AU10" i="15" s="1"/>
  <c r="AS10" i="15"/>
  <c r="AT35" i="15"/>
  <c r="AU35" i="15" s="1"/>
  <c r="AS35" i="15"/>
  <c r="AO5" i="16"/>
  <c r="AN5" i="16"/>
  <c r="AM5" i="16"/>
  <c r="AL5" i="16"/>
  <c r="AV115" i="16"/>
  <c r="AW115" i="16" s="1"/>
  <c r="AV113" i="16"/>
  <c r="AW113" i="16" s="1"/>
  <c r="AV9" i="16"/>
  <c r="AW9" i="16" s="1"/>
  <c r="AV70" i="15"/>
  <c r="AW70" i="15" s="1"/>
  <c r="N3" i="15"/>
  <c r="AV91" i="15"/>
  <c r="AW91" i="15" s="1"/>
  <c r="AV66" i="16"/>
  <c r="AW66" i="16" s="1"/>
  <c r="AV36" i="16"/>
  <c r="AW36" i="16" s="1"/>
  <c r="AT5" i="16"/>
  <c r="AV87" i="16"/>
  <c r="AW87" i="16" s="1"/>
  <c r="AV83" i="16"/>
  <c r="AW83" i="16" s="1"/>
  <c r="AP3" i="15"/>
  <c r="AS3" i="15" s="1"/>
  <c r="AV20" i="15"/>
  <c r="AW20" i="15" s="1"/>
  <c r="AQ3" i="15"/>
  <c r="Q3" i="15"/>
  <c r="AH6" i="15"/>
  <c r="AO6" i="15" s="1"/>
  <c r="AQ21" i="15" l="1"/>
  <c r="AV101" i="15"/>
  <c r="AW101" i="15" s="1"/>
  <c r="AS101" i="15"/>
  <c r="AU21" i="15"/>
  <c r="AV21" i="15" s="1"/>
  <c r="AW21" i="15" s="1"/>
  <c r="AS46" i="15"/>
  <c r="AU76" i="15"/>
  <c r="AV76" i="15" s="1"/>
  <c r="AW76" i="15" s="1"/>
  <c r="AV65" i="15"/>
  <c r="AW65" i="15" s="1"/>
  <c r="AV86" i="15"/>
  <c r="AW86" i="15" s="1"/>
  <c r="AU6" i="15"/>
  <c r="AV114" i="15"/>
  <c r="AW114" i="15" s="1"/>
  <c r="AQ51" i="15"/>
  <c r="AS51" i="15"/>
  <c r="AV84" i="15"/>
  <c r="AW84" i="15" s="1"/>
  <c r="AV88" i="15"/>
  <c r="AW88" i="15" s="1"/>
  <c r="AU26" i="15"/>
  <c r="AV26" i="15" s="1"/>
  <c r="AW26" i="15" s="1"/>
  <c r="AS41" i="15"/>
  <c r="AV56" i="15"/>
  <c r="AW56" i="15" s="1"/>
  <c r="AV35" i="15"/>
  <c r="AW35" i="15" s="1"/>
  <c r="AV112" i="15"/>
  <c r="AW112" i="15" s="1"/>
  <c r="AV32" i="15"/>
  <c r="AW32" i="15" s="1"/>
  <c r="AU63" i="15"/>
  <c r="AV63" i="15" s="1"/>
  <c r="AW63" i="15" s="1"/>
  <c r="AV40" i="15"/>
  <c r="AW40" i="15" s="1"/>
  <c r="AV90" i="15"/>
  <c r="AW90" i="15" s="1"/>
  <c r="AV81" i="15"/>
  <c r="AW81" i="15" s="1"/>
  <c r="AV9" i="15"/>
  <c r="AW9" i="15" s="1"/>
  <c r="AU33" i="15"/>
  <c r="AV33" i="15" s="1"/>
  <c r="AW33" i="15" s="1"/>
  <c r="AU89" i="15"/>
  <c r="AV89" i="15" s="1"/>
  <c r="AW89" i="15" s="1"/>
  <c r="AV7" i="15"/>
  <c r="AW7" i="15" s="1"/>
  <c r="AU38" i="15"/>
  <c r="AV38" i="15" s="1"/>
  <c r="AW38" i="15" s="1"/>
  <c r="AU31" i="15"/>
  <c r="AV31" i="15" s="1"/>
  <c r="AW31" i="15" s="1"/>
  <c r="AV37" i="15"/>
  <c r="AW37" i="15" s="1"/>
  <c r="AU61" i="15"/>
  <c r="AV61" i="15" s="1"/>
  <c r="AW61" i="15" s="1"/>
  <c r="AU111" i="15"/>
  <c r="AV111" i="15" s="1"/>
  <c r="AW111" i="15" s="1"/>
  <c r="AV87" i="15"/>
  <c r="AW87" i="15" s="1"/>
  <c r="AU106" i="15"/>
  <c r="AV106" i="15" s="1"/>
  <c r="AW106" i="15" s="1"/>
  <c r="AU62" i="15"/>
  <c r="AV62" i="15" s="1"/>
  <c r="AW62" i="15" s="1"/>
  <c r="AV34" i="15"/>
  <c r="AW34" i="15" s="1"/>
  <c r="AU82" i="15"/>
  <c r="AV82" i="15" s="1"/>
  <c r="AW82" i="15" s="1"/>
  <c r="AQ26" i="15"/>
  <c r="AS26" i="15"/>
  <c r="AQ106" i="15"/>
  <c r="AS106" i="15"/>
  <c r="AQ56" i="15"/>
  <c r="AS56" i="15"/>
  <c r="AO3" i="15"/>
  <c r="AV64" i="15"/>
  <c r="AW64" i="15" s="1"/>
  <c r="AV39" i="15"/>
  <c r="AW39" i="15" s="1"/>
  <c r="AU5" i="16"/>
  <c r="AV5" i="16" s="1"/>
  <c r="AW5" i="16" s="1"/>
  <c r="AT3" i="15"/>
  <c r="AV85" i="15"/>
  <c r="AW85" i="15" s="1"/>
  <c r="AV36" i="15"/>
  <c r="AW36" i="15" s="1"/>
  <c r="AV83" i="15"/>
  <c r="AW83" i="15" s="1"/>
  <c r="AV113" i="15"/>
  <c r="AW113" i="15" s="1"/>
  <c r="AV115" i="15"/>
  <c r="AW115" i="15" s="1"/>
  <c r="AV11" i="16"/>
  <c r="AW11" i="16" s="1"/>
  <c r="P3" i="15"/>
  <c r="G3" i="15" s="1"/>
  <c r="AM3" i="15" s="1"/>
  <c r="AV16" i="15"/>
  <c r="AW16" i="15" s="1"/>
  <c r="AV10" i="15"/>
  <c r="AW10" i="15" s="1"/>
  <c r="AU3" i="15" l="1"/>
  <c r="AV3" i="15" s="1"/>
  <c r="AW3" i="15" s="1"/>
  <c r="AV6" i="15"/>
  <c r="AW6" i="15" s="1"/>
</calcChain>
</file>

<file path=xl/sharedStrings.xml><?xml version="1.0" encoding="utf-8"?>
<sst xmlns="http://schemas.openxmlformats.org/spreadsheetml/2006/main" count="2937" uniqueCount="185">
  <si>
    <t>OZ</t>
  </si>
  <si>
    <t>Cluster</t>
  </si>
  <si>
    <t>A</t>
  </si>
  <si>
    <t>B</t>
  </si>
  <si>
    <t>C</t>
  </si>
  <si>
    <t>B-A</t>
  </si>
  <si>
    <t>(C-A)/C</t>
  </si>
  <si>
    <t>Opleidingsvorm en type</t>
  </si>
  <si>
    <t>Opleidingsvorm</t>
  </si>
  <si>
    <t>Type</t>
  </si>
  <si>
    <t>OV 1</t>
  </si>
  <si>
    <t>TYPE 2</t>
  </si>
  <si>
    <t>TYPE 3</t>
  </si>
  <si>
    <t>TYPE 4</t>
  </si>
  <si>
    <t>TYPE 6</t>
  </si>
  <si>
    <t>TYPE 7</t>
  </si>
  <si>
    <t>TYPE 9</t>
  </si>
  <si>
    <t>OV 2</t>
  </si>
  <si>
    <t>OV 3</t>
  </si>
  <si>
    <t>OV 4</t>
  </si>
  <si>
    <t>TYPE BA</t>
  </si>
  <si>
    <t>OV 1 TYPE 2</t>
  </si>
  <si>
    <t>OV 1 TYPE 3</t>
  </si>
  <si>
    <t>OV 1 TYPE 4</t>
  </si>
  <si>
    <t>OV 1 TYPE 6</t>
  </si>
  <si>
    <t>OV 1 TYPE 7</t>
  </si>
  <si>
    <t>OV 1 TYPE 9</t>
  </si>
  <si>
    <t>OV 2 TYPE 2</t>
  </si>
  <si>
    <t>OV 2 TYPE 3</t>
  </si>
  <si>
    <t>OV 2 TYPE 4</t>
  </si>
  <si>
    <t>OV 2 TYPE 6</t>
  </si>
  <si>
    <t>OV 2 TYPE 7</t>
  </si>
  <si>
    <t>OV 2 TYPE 9</t>
  </si>
  <si>
    <t>OV 3 TYPE 3</t>
  </si>
  <si>
    <t>OV 3 TYPE 4</t>
  </si>
  <si>
    <t>OV 3 TYPE 7</t>
  </si>
  <si>
    <t>OV 3 TYPE 9</t>
  </si>
  <si>
    <t>OV 4 TYPE 3</t>
  </si>
  <si>
    <t>OV 4 TYPE 4</t>
  </si>
  <si>
    <t>OV 4 TYPE 6</t>
  </si>
  <si>
    <t>OV 4 TYPE 7</t>
  </si>
  <si>
    <t>OV 4 TYPE 9</t>
  </si>
  <si>
    <t>OV 3 TYPE BA</t>
  </si>
  <si>
    <t>Label tekort OZ</t>
  </si>
  <si>
    <t>Label tekort cluster</t>
  </si>
  <si>
    <t>Relatieve marge (C-A)/C</t>
  </si>
  <si>
    <t>Blinde vlek</t>
  </si>
  <si>
    <t>kleiner dan 5</t>
  </si>
  <si>
    <t>groter dan 5</t>
  </si>
  <si>
    <t>te verwachten tekort groter dan 25%</t>
  </si>
  <si>
    <t>tekort kleiner dan 25% en overschot  kleiner dan 10 %</t>
  </si>
  <si>
    <t>te verwachten overschot groter dan 10 %</t>
  </si>
  <si>
    <t>NVT</t>
  </si>
  <si>
    <t>Onderwijszone</t>
  </si>
  <si>
    <t>Totaal aantal leerlingen</t>
  </si>
  <si>
    <t>Totaal aantal leerlingen die wonen en schoollopen</t>
  </si>
  <si>
    <t>Inkomende pendel van leerlingen</t>
  </si>
  <si>
    <t>Uitgaande pendel van leerlingen</t>
  </si>
  <si>
    <t>Netto inkomende pendel</t>
  </si>
  <si>
    <t>Aandeel netto inkomende pendel</t>
  </si>
  <si>
    <t>Label pendel cluster</t>
  </si>
  <si>
    <t>Verwachte vraag (dynamisch) 2027-2028</t>
  </si>
  <si>
    <t>Verwachte max cap 2027-2028</t>
  </si>
  <si>
    <t>85% verwachte max cap 2027-2028</t>
  </si>
  <si>
    <t>Marge t.o.v. MC</t>
  </si>
  <si>
    <t>Marge t.o.v.85% MC</t>
  </si>
  <si>
    <t>Relatieve marge</t>
  </si>
  <si>
    <t>Aantal extra plaatsen</t>
  </si>
  <si>
    <t>Marge t.o.v.85% MC met correctie pendel</t>
  </si>
  <si>
    <t>Aantal leerlingen die wonen in OZ of cluster</t>
  </si>
  <si>
    <t>Niveau</t>
  </si>
  <si>
    <t>Label tekort onderwijszone</t>
  </si>
  <si>
    <t>A cluster</t>
  </si>
  <si>
    <t>A onderwijszone</t>
  </si>
  <si>
    <t>C-A cluster</t>
  </si>
  <si>
    <t>C-A OZ</t>
  </si>
  <si>
    <t>(C-A)/C cluster</t>
  </si>
  <si>
    <t>(C-A)/C onderwijszone</t>
  </si>
  <si>
    <t>Totaal aantal leerlingen cluster</t>
  </si>
  <si>
    <t>Netto inkomende pendel cluster</t>
  </si>
  <si>
    <t>D</t>
  </si>
  <si>
    <t>Score label tekort OZ</t>
  </si>
  <si>
    <t>Score label tekort cluster</t>
  </si>
  <si>
    <t>Score label pendel OZ</t>
  </si>
  <si>
    <t>Score label pendel cluster</t>
  </si>
  <si>
    <t>E</t>
  </si>
  <si>
    <t>D + E</t>
  </si>
  <si>
    <t>F</t>
  </si>
  <si>
    <t>E/F</t>
  </si>
  <si>
    <t>Plaatsen die meetellen</t>
  </si>
  <si>
    <t>Projectscore</t>
  </si>
  <si>
    <t>Gemiddelde projectscore per bijkomende plaats</t>
  </si>
  <si>
    <t>Label projectscore</t>
  </si>
  <si>
    <t>Label</t>
  </si>
  <si>
    <t>Score</t>
  </si>
  <si>
    <t>Gemiddelde score per bijkomende plaats</t>
  </si>
  <si>
    <t>Label score</t>
  </si>
  <si>
    <t xml:space="preserve">Label pendel </t>
  </si>
  <si>
    <t>Aandeel netto inkomende pendel onderwijszone</t>
  </si>
  <si>
    <t>Aandeel netto inkomende pendel cluster</t>
  </si>
  <si>
    <t xml:space="preserve">niet van toepassing </t>
  </si>
  <si>
    <t>groter dan 0</t>
  </si>
  <si>
    <t>netto uitgaande pendel groter dan 20 %</t>
  </si>
  <si>
    <t>netto uitgaande pendel kleiner dan 20%  en netto inkomende pendel kleiner dan 20 %</t>
  </si>
  <si>
    <t>netto inkomende pendel groter dan 20 %</t>
  </si>
  <si>
    <t>BuSO</t>
  </si>
  <si>
    <t>AANDEEL OV TYPE cluster</t>
  </si>
  <si>
    <t>AANDEEL cluster</t>
  </si>
  <si>
    <t>Aanbod per type</t>
  </si>
  <si>
    <t>Aanbod BUSO</t>
  </si>
  <si>
    <t>Aanbod per OV en TYPE alle 44 OZ</t>
  </si>
  <si>
    <t>AANDEEL OV TYPE alle 44 OZ</t>
  </si>
  <si>
    <t>Label aandeel OV TYPE</t>
  </si>
  <si>
    <t>Aanbod BUSO alle 44 onderwijszones</t>
  </si>
  <si>
    <t>Label pendel onderwijszone</t>
  </si>
  <si>
    <t>Aanbod per OV en type</t>
  </si>
  <si>
    <t>Aandeel OV en type</t>
  </si>
  <si>
    <t>Label aandeel</t>
  </si>
  <si>
    <t>Plaatsen tellen mee voor 60%</t>
  </si>
  <si>
    <t xml:space="preserve">Toelichting bij het toekennen van een projectscore aan de hand van een scorematrix  </t>
  </si>
  <si>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</si>
  <si>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</si>
  <si>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</si>
  <si>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</si>
  <si>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</si>
  <si>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</si>
  <si>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</si>
  <si>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 xml:space="preserve">Tabel 4: Criteria voor labels gekoppeld aan de gemiddelde score per bijkomende plaats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</si>
  <si>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</si>
  <si>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</si>
  <si>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</si>
  <si>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t>Correctiefactor score OV 4 type 9</t>
  </si>
  <si>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</si>
  <si>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t>Correctiefactor op niveau cluster</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</si>
  <si>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</si>
  <si>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</si>
  <si>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</si>
  <si>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</si>
  <si>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</si>
  <si>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</si>
  <si>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</si>
  <si>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</si>
  <si>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</si>
  <si>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</si>
  <si>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</si>
  <si>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</si>
  <si>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</si>
  <si>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</si>
  <si>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</si>
  <si>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Selectie van projectvoorstellen per cluster van onderwijszones</t>
  </si>
  <si>
    <t>OV</t>
  </si>
  <si>
    <t>OV en type</t>
  </si>
  <si>
    <t>Clustersuggestie BuSO</t>
  </si>
  <si>
    <t>Aantal leerlingen in schooljaar 2022-2023</t>
  </si>
  <si>
    <t>Aantal leerlingen die wonen en schoollopen schooljaar in 2022-2023</t>
  </si>
  <si>
    <t>Inkomende pendel in schooljaar 2022-2023</t>
  </si>
  <si>
    <t>Uitgaande pendel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</si>
  <si>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</si>
  <si>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</si>
  <si>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</si>
  <si>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</si>
  <si>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</si>
  <si>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</si>
  <si>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Alle</t>
  </si>
  <si>
    <t>BUSO</t>
  </si>
  <si>
    <t>Naam school:</t>
  </si>
  <si>
    <t>A (update)</t>
  </si>
  <si>
    <t>B (update)</t>
  </si>
  <si>
    <t>C (update)</t>
  </si>
  <si>
    <t>Aanbod BuSO</t>
  </si>
  <si>
    <t>Aanbod BuSO cluster</t>
  </si>
  <si>
    <t>Aandeel type en opleidingsvorm inzake aanbod BuSO (aanbodbevraging voorjaar 2021)</t>
  </si>
  <si>
    <t>Pendelindicatoren (schooljaar 2022-2023)</t>
  </si>
  <si>
    <t>Aandeel type en opleidingsvorm inzake aanbod BuSO (aanbodbevraging voorjaar 2021 update 2023)</t>
  </si>
  <si>
    <t>Aanbod BuSO alle 44 onderwijszones</t>
  </si>
  <si>
    <r>
      <t>Indien binnen eenzelfde cluster van onderwijszones meerdere projectvoorstellen naar voor worden geschove</t>
    </r>
    <r>
      <rPr>
        <sz val="11"/>
        <rFont val="Calibri"/>
        <family val="2"/>
        <scheme val="minor"/>
      </rPr>
      <t xml:space="preserve">n zal binnen de </t>
    </r>
    <r>
      <rPr>
        <b/>
        <sz val="11"/>
        <rFont val="Calibri"/>
        <family val="2"/>
        <scheme val="minor"/>
      </rPr>
      <t xml:space="preserve">centrale taskforce capaciteit </t>
    </r>
    <r>
      <rPr>
        <sz val="11"/>
        <rFont val="Calibri"/>
        <family val="2"/>
        <scheme val="minor"/>
      </rPr>
      <t>telkens over alle projectvoorstellen heen het totaal aantal bijkomende pla</t>
    </r>
    <r>
      <rPr>
        <sz val="11"/>
        <color theme="1"/>
        <rFont val="Calibri"/>
        <family val="2"/>
        <scheme val="minor"/>
      </rPr>
      <t xml:space="preserve">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</si>
  <si>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Brussel</t>
  </si>
  <si>
    <t>Dilbeek</t>
  </si>
  <si>
    <t>Leuven</t>
  </si>
  <si>
    <t>Mechelen</t>
  </si>
  <si>
    <t>Vilvoorde</t>
  </si>
  <si>
    <t>B-D-L-M-V</t>
  </si>
  <si>
    <t>B cluster</t>
  </si>
  <si>
    <t>C cluster</t>
  </si>
  <si>
    <t>B-A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</si>
</sst>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theme="4" tint="0.79998168889431442"/>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26">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left"/>
    </xf>
    <xf numFmtId="0" fontId="2" fillId="0" borderId="1" xfId="0" applyFont="1" applyBorder="1" applyAlignment="1">
      <alignment horizontal="center" vertical="center"/>
    </xf>
    <xf numFmtId="3"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xf numFmtId="0" fontId="0" fillId="5" borderId="1" xfId="0"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center" vertical="center"/>
    </xf>
    <xf numFmtId="9" fontId="3" fillId="0" borderId="4" xfId="0" applyNumberFormat="1" applyFont="1" applyBorder="1" applyAlignment="1">
      <alignment horizontal="center" vertical="center"/>
    </xf>
    <xf numFmtId="0" fontId="0" fillId="0" borderId="4" xfId="0" applyBorder="1" applyAlignment="1">
      <alignment horizontal="center"/>
    </xf>
    <xf numFmtId="9" fontId="0" fillId="0" borderId="4" xfId="0" applyNumberForma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Border="1" applyAlignment="1">
      <alignment horizont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xf>
    <xf numFmtId="0" fontId="2" fillId="0" borderId="3" xfId="0" applyFont="1" applyBorder="1" applyAlignment="1">
      <alignment horizontal="center" vertical="center"/>
    </xf>
    <xf numFmtId="0" fontId="2" fillId="5" borderId="3" xfId="0" applyFont="1" applyFill="1" applyBorder="1" applyAlignment="1">
      <alignment horizontal="center" vertical="center"/>
    </xf>
    <xf numFmtId="3" fontId="0" fillId="0" borderId="3" xfId="0" applyNumberFormat="1" applyBorder="1" applyAlignment="1">
      <alignment horizontal="center"/>
    </xf>
    <xf numFmtId="9" fontId="0" fillId="0" borderId="3" xfId="0" applyNumberFormat="1" applyBorder="1" applyAlignment="1">
      <alignment horizontal="center"/>
    </xf>
    <xf numFmtId="0" fontId="0" fillId="0" borderId="3" xfId="0" applyBorder="1" applyAlignment="1">
      <alignment horizontal="left"/>
    </xf>
    <xf numFmtId="3" fontId="1" fillId="2" borderId="3" xfId="0" applyNumberFormat="1" applyFont="1" applyFill="1" applyBorder="1" applyAlignment="1">
      <alignment horizontal="center"/>
    </xf>
    <xf numFmtId="164" fontId="1" fillId="2" borderId="3" xfId="0" applyNumberFormat="1" applyFont="1" applyFill="1" applyBorder="1" applyAlignment="1">
      <alignment horizontal="center"/>
    </xf>
    <xf numFmtId="1" fontId="0" fillId="0" borderId="1" xfId="0" applyNumberFormat="1" applyBorder="1" applyAlignment="1">
      <alignment horizontal="center" vertical="center"/>
    </xf>
    <xf numFmtId="0" fontId="0" fillId="2" borderId="2" xfId="0" applyFill="1" applyBorder="1"/>
    <xf numFmtId="0" fontId="0" fillId="2" borderId="7" xfId="0" applyFill="1" applyBorder="1" applyAlignment="1">
      <alignment horizontal="center"/>
    </xf>
    <xf numFmtId="0" fontId="0" fillId="2" borderId="7" xfId="0" applyFill="1" applyBorder="1"/>
    <xf numFmtId="0" fontId="0" fillId="2" borderId="4" xfId="0" applyFill="1" applyBorder="1"/>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6"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3"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0" fillId="0" borderId="1" xfId="0" applyBorder="1" applyAlignment="1">
      <alignment vertical="center" wrapText="1"/>
    </xf>
    <xf numFmtId="1" fontId="0" fillId="0" borderId="1" xfId="0" applyNumberFormat="1" applyBorder="1" applyAlignment="1">
      <alignment horizontal="center"/>
    </xf>
    <xf numFmtId="164" fontId="1" fillId="2" borderId="1" xfId="0" applyNumberFormat="1" applyFont="1" applyFill="1" applyBorder="1" applyAlignment="1">
      <alignment horizontal="center"/>
    </xf>
    <xf numFmtId="1" fontId="0" fillId="5" borderId="1" xfId="0" applyNumberFormat="1" applyFill="1" applyBorder="1" applyAlignment="1">
      <alignment horizontal="center"/>
    </xf>
    <xf numFmtId="1" fontId="0" fillId="6" borderId="1" xfId="0" applyNumberFormat="1" applyFill="1" applyBorder="1" applyAlignment="1">
      <alignment horizontal="center"/>
    </xf>
    <xf numFmtId="0" fontId="0" fillId="5" borderId="4" xfId="0" applyFill="1" applyBorder="1" applyAlignment="1">
      <alignment horizontal="center" vertical="center" wrapText="1"/>
    </xf>
    <xf numFmtId="0" fontId="0" fillId="0" borderId="4" xfId="0" applyBorder="1"/>
    <xf numFmtId="9" fontId="3" fillId="0" borderId="1" xfId="0" applyNumberFormat="1" applyFont="1" applyBorder="1" applyAlignment="1">
      <alignment horizontal="center" vertical="center"/>
    </xf>
    <xf numFmtId="0" fontId="0" fillId="10" borderId="1" xfId="0" applyFill="1" applyBorder="1"/>
    <xf numFmtId="0" fontId="0" fillId="8" borderId="1" xfId="0" applyFill="1" applyBorder="1"/>
    <xf numFmtId="0" fontId="0" fillId="9" borderId="1" xfId="0" applyFill="1" applyBorder="1"/>
    <xf numFmtId="0" fontId="0" fillId="6" borderId="1" xfId="0" applyFill="1" applyBorder="1"/>
    <xf numFmtId="0" fontId="1" fillId="3" borderId="8" xfId="0" applyFont="1" applyFill="1" applyBorder="1" applyAlignment="1">
      <alignment horizontal="left" vertical="center" wrapText="1"/>
    </xf>
    <xf numFmtId="0" fontId="1" fillId="3" borderId="8" xfId="0" applyFont="1" applyFill="1" applyBorder="1" applyAlignment="1">
      <alignment vertical="center" wrapText="1"/>
    </xf>
    <xf numFmtId="0" fontId="1" fillId="2" borderId="8" xfId="0" applyFont="1" applyFill="1" applyBorder="1" applyAlignment="1">
      <alignment horizontal="left" vertical="center" wrapText="1"/>
    </xf>
    <xf numFmtId="0" fontId="0" fillId="2" borderId="5" xfId="0" applyFill="1" applyBorder="1" applyAlignment="1">
      <alignment horizontal="center"/>
    </xf>
    <xf numFmtId="3" fontId="0" fillId="10" borderId="1" xfId="0" applyNumberFormat="1" applyFill="1" applyBorder="1" applyAlignment="1">
      <alignment horizontal="center"/>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3" fontId="0" fillId="2" borderId="5" xfId="0" applyNumberFormat="1" applyFill="1" applyBorder="1" applyAlignment="1">
      <alignment horizontal="center"/>
    </xf>
    <xf numFmtId="3" fontId="0" fillId="2" borderId="6" xfId="0" applyNumberFormat="1" applyFill="1" applyBorder="1" applyAlignment="1">
      <alignment horizontal="center"/>
    </xf>
    <xf numFmtId="165" fontId="0" fillId="0" borderId="1" xfId="0" applyNumberFormat="1" applyBorder="1" applyAlignment="1">
      <alignment horizontal="center"/>
    </xf>
    <xf numFmtId="0" fontId="1" fillId="8" borderId="1" xfId="0" applyFont="1" applyFill="1" applyBorder="1" applyAlignment="1">
      <alignment horizontal="left" vertical="center" wrapText="1"/>
    </xf>
    <xf numFmtId="0" fontId="6" fillId="0" borderId="0" xfId="0" applyFont="1"/>
    <xf numFmtId="0" fontId="7" fillId="0" borderId="0" xfId="0" applyFont="1"/>
    <xf numFmtId="0" fontId="8" fillId="12" borderId="1" xfId="0" applyFont="1" applyFill="1" applyBorder="1" applyAlignment="1">
      <alignment vertical="center" wrapText="1"/>
    </xf>
    <xf numFmtId="0" fontId="0" fillId="0" borderId="1" xfId="0" applyBorder="1" applyAlignment="1">
      <alignment horizontal="center"/>
    </xf>
    <xf numFmtId="0" fontId="0" fillId="5" borderId="1" xfId="0" applyFill="1" applyBorder="1" applyAlignment="1">
      <alignment vertical="center"/>
    </xf>
    <xf numFmtId="0" fontId="0" fillId="5" borderId="7" xfId="0" applyFill="1" applyBorder="1"/>
    <xf numFmtId="0" fontId="0" fillId="5" borderId="4" xfId="0" applyFill="1" applyBorder="1"/>
    <xf numFmtId="164" fontId="1" fillId="5"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3" fontId="0" fillId="0" borderId="3" xfId="0" applyNumberFormat="1" applyBorder="1" applyAlignment="1" applyProtection="1">
      <alignment horizontal="center"/>
      <protection locked="0"/>
    </xf>
    <xf numFmtId="9" fontId="0" fillId="0" borderId="3"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Alignment="1" applyProtection="1">
      <alignment vertical="center" wrapText="1"/>
      <protection locked="0"/>
    </xf>
    <xf numFmtId="0" fontId="0" fillId="2" borderId="7" xfId="0" applyFill="1" applyBorder="1" applyProtection="1">
      <protection locked="0"/>
    </xf>
    <xf numFmtId="0" fontId="1" fillId="2" borderId="8" xfId="0"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1" fillId="2" borderId="8" xfId="0" applyFont="1" applyFill="1" applyBorder="1" applyAlignment="1" applyProtection="1">
      <alignment vertical="center" wrapText="1"/>
      <protection locked="0"/>
    </xf>
    <xf numFmtId="0" fontId="1" fillId="6" borderId="8" xfId="0" applyFont="1" applyFill="1" applyBorder="1" applyAlignment="1" applyProtection="1">
      <alignment horizontal="center" vertical="center" wrapText="1"/>
      <protection locked="0"/>
    </xf>
    <xf numFmtId="0" fontId="0" fillId="10" borderId="1" xfId="0" applyFill="1" applyBorder="1" applyProtection="1">
      <protection locked="0"/>
    </xf>
    <xf numFmtId="0" fontId="0" fillId="0" borderId="1" xfId="0"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1" xfId="0" applyBorder="1" applyAlignment="1" applyProtection="1">
      <alignment vertical="center" wrapText="1"/>
      <protection locked="0"/>
    </xf>
    <xf numFmtId="0" fontId="0" fillId="7" borderId="1" xfId="0" applyFill="1" applyBorder="1" applyAlignment="1" applyProtection="1">
      <alignment horizontal="center"/>
      <protection locked="0"/>
    </xf>
    <xf numFmtId="0" fontId="0" fillId="5" borderId="1" xfId="0" applyFill="1" applyBorder="1" applyProtection="1">
      <protection locked="0"/>
    </xf>
    <xf numFmtId="0" fontId="0" fillId="8" borderId="1" xfId="0" applyFill="1" applyBorder="1" applyProtection="1">
      <protection locked="0"/>
    </xf>
    <xf numFmtId="0" fontId="0" fillId="9" borderId="1" xfId="0" applyFill="1" applyBorder="1" applyProtection="1">
      <protection locked="0"/>
    </xf>
    <xf numFmtId="0" fontId="0" fillId="6" borderId="1" xfId="0" applyFill="1" applyBorder="1" applyProtection="1">
      <protection locked="0"/>
    </xf>
    <xf numFmtId="0" fontId="0" fillId="0" borderId="0" xfId="0" applyProtection="1"/>
    <xf numFmtId="0" fontId="0" fillId="0" borderId="0" xfId="0" applyAlignment="1" applyProtection="1">
      <alignment horizontal="center"/>
    </xf>
    <xf numFmtId="0" fontId="5" fillId="0" borderId="0" xfId="0" applyFont="1" applyBorder="1" applyAlignment="1" applyProtection="1">
      <alignment horizontal="left" vertical="center"/>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3" xfId="0" applyBorder="1" applyAlignment="1" applyProtection="1">
      <alignment horizontal="left"/>
    </xf>
    <xf numFmtId="0" fontId="2" fillId="0" borderId="3" xfId="0" applyFont="1" applyBorder="1" applyAlignment="1" applyProtection="1">
      <alignment horizontal="center" vertical="center"/>
    </xf>
    <xf numFmtId="0" fontId="0" fillId="0" borderId="3" xfId="0" applyBorder="1" applyAlignment="1" applyProtection="1">
      <alignment horizontal="center"/>
    </xf>
    <xf numFmtId="0" fontId="2" fillId="0" borderId="3" xfId="0" applyFont="1" applyFill="1" applyBorder="1" applyAlignment="1" applyProtection="1">
      <alignment horizontal="center" vertical="center"/>
    </xf>
    <xf numFmtId="3" fontId="0" fillId="0" borderId="3" xfId="0" applyNumberFormat="1" applyBorder="1" applyAlignment="1" applyProtection="1">
      <alignment horizontal="center"/>
    </xf>
    <xf numFmtId="9" fontId="0" fillId="0" borderId="3" xfId="0" applyNumberFormat="1" applyBorder="1" applyAlignment="1" applyProtection="1">
      <alignment horizontal="center"/>
    </xf>
    <xf numFmtId="3" fontId="0" fillId="10" borderId="3" xfId="0" applyNumberFormat="1" applyFill="1" applyBorder="1" applyAlignment="1" applyProtection="1">
      <alignment horizontal="center"/>
    </xf>
    <xf numFmtId="3" fontId="0" fillId="2" borderId="5" xfId="0" applyNumberFormat="1" applyFill="1" applyBorder="1" applyAlignment="1" applyProtection="1">
      <alignment horizontal="center"/>
    </xf>
    <xf numFmtId="3" fontId="0" fillId="0" borderId="1" xfId="0" applyNumberFormat="1" applyBorder="1" applyAlignment="1" applyProtection="1">
      <alignment horizontal="center"/>
    </xf>
    <xf numFmtId="3" fontId="0" fillId="2" borderId="6" xfId="0" applyNumberFormat="1" applyFill="1" applyBorder="1" applyAlignment="1" applyProtection="1">
      <alignment horizontal="center"/>
    </xf>
    <xf numFmtId="0" fontId="0" fillId="2" borderId="2" xfId="0" applyFill="1" applyBorder="1" applyProtection="1"/>
    <xf numFmtId="0" fontId="0" fillId="2" borderId="7" xfId="0" applyFill="1" applyBorder="1" applyProtection="1"/>
    <xf numFmtId="0" fontId="0" fillId="2" borderId="7" xfId="0" applyFill="1" applyBorder="1" applyAlignment="1" applyProtection="1">
      <alignment horizontal="center"/>
    </xf>
    <xf numFmtId="0" fontId="1" fillId="11" borderId="8" xfId="0" applyFont="1" applyFill="1" applyBorder="1" applyAlignment="1" applyProtection="1">
      <alignment horizontal="left" vertical="center" wrapText="1"/>
    </xf>
    <xf numFmtId="0" fontId="1" fillId="3" borderId="8" xfId="0" applyFont="1" applyFill="1" applyBorder="1" applyAlignment="1" applyProtection="1">
      <alignment vertical="center" wrapText="1"/>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10" borderId="1" xfId="0" applyFill="1" applyBorder="1" applyProtection="1"/>
    <xf numFmtId="0" fontId="0" fillId="0" borderId="1" xfId="0" applyBorder="1" applyAlignment="1" applyProtection="1">
      <alignment horizontal="left"/>
    </xf>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9" fontId="0" fillId="0" borderId="3"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5" borderId="1" xfId="0" applyFill="1" applyBorder="1" applyProtection="1"/>
    <xf numFmtId="0" fontId="0" fillId="8" borderId="1" xfId="0" applyFill="1" applyBorder="1" applyProtection="1"/>
    <xf numFmtId="0" fontId="0" fillId="9" borderId="1" xfId="0" applyFill="1" applyBorder="1" applyProtection="1"/>
    <xf numFmtId="0" fontId="0" fillId="6" borderId="1" xfId="0" applyFill="1" applyBorder="1" applyProtection="1"/>
    <xf numFmtId="0" fontId="1" fillId="3" borderId="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5"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5" borderId="1" xfId="0" applyFont="1" applyFill="1" applyBorder="1" applyAlignment="1" applyProtection="1">
      <alignment horizontal="left" vertical="center" wrapText="1"/>
    </xf>
    <xf numFmtId="3" fontId="1" fillId="0" borderId="3"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164" fontId="1" fillId="0" borderId="3" xfId="0" applyNumberFormat="1" applyFont="1" applyBorder="1" applyAlignment="1" applyProtection="1">
      <alignment horizontal="center"/>
    </xf>
    <xf numFmtId="1" fontId="0" fillId="0" borderId="1" xfId="0" applyNumberFormat="1" applyBorder="1" applyAlignment="1" applyProtection="1">
      <alignment horizontal="center" vertical="center"/>
    </xf>
    <xf numFmtId="0" fontId="0" fillId="2" borderId="4" xfId="0" applyFill="1" applyBorder="1" applyProtection="1"/>
    <xf numFmtId="1" fontId="0" fillId="0" borderId="1" xfId="0" applyNumberFormat="1" applyBorder="1" applyAlignment="1" applyProtection="1">
      <alignment horizontal="center"/>
    </xf>
    <xf numFmtId="1" fontId="0" fillId="0" borderId="1" xfId="0" applyNumberFormat="1" applyFont="1" applyFill="1" applyBorder="1" applyAlignment="1" applyProtection="1">
      <alignment horizontal="center"/>
    </xf>
    <xf numFmtId="164" fontId="0" fillId="0" borderId="1" xfId="0" applyNumberFormat="1" applyFont="1" applyFill="1" applyBorder="1" applyAlignment="1" applyProtection="1">
      <alignment horizontal="center"/>
    </xf>
    <xf numFmtId="164" fontId="0" fillId="0" borderId="1" xfId="0" applyNumberFormat="1" applyBorder="1" applyAlignment="1" applyProtection="1">
      <alignment horizontal="center"/>
    </xf>
    <xf numFmtId="0" fontId="0" fillId="5" borderId="1" xfId="0" applyFill="1" applyBorder="1" applyAlignment="1" applyProtection="1">
      <alignment vertical="center"/>
    </xf>
    <xf numFmtId="0" fontId="0" fillId="5" borderId="7" xfId="0" applyFill="1" applyBorder="1" applyProtection="1"/>
    <xf numFmtId="0" fontId="0" fillId="5" borderId="4" xfId="0" applyFill="1" applyBorder="1" applyProtection="1"/>
    <xf numFmtId="0" fontId="1" fillId="8" borderId="1" xfId="0" applyFont="1" applyFill="1" applyBorder="1" applyAlignment="1" applyProtection="1">
      <alignment horizontal="left" vertical="center" wrapText="1"/>
    </xf>
    <xf numFmtId="1" fontId="0" fillId="6" borderId="1" xfId="0" applyNumberFormat="1" applyFill="1" applyBorder="1" applyAlignment="1" applyProtection="1">
      <alignment horizontal="center"/>
    </xf>
    <xf numFmtId="1" fontId="0" fillId="5" borderId="1" xfId="0" applyNumberFormat="1" applyFill="1" applyBorder="1" applyAlignment="1" applyProtection="1">
      <alignment horizontal="center"/>
    </xf>
    <xf numFmtId="1" fontId="0" fillId="5" borderId="1" xfId="0" applyNumberFormat="1" applyFont="1" applyFill="1" applyBorder="1" applyAlignment="1" applyProtection="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0" fillId="0" borderId="1" xfId="0" applyBorder="1" applyAlignment="1">
      <alignment horizontal="center"/>
    </xf>
    <xf numFmtId="0" fontId="8"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5" fillId="0" borderId="1" xfId="0" applyFont="1" applyBorder="1" applyAlignment="1">
      <alignment horizontal="left" vertical="center"/>
    </xf>
    <xf numFmtId="0" fontId="1" fillId="13" borderId="8" xfId="0" applyFont="1" applyFill="1" applyBorder="1" applyAlignment="1" applyProtection="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xf>
    <xf numFmtId="0" fontId="1" fillId="13" borderId="8" xfId="0" applyFont="1" applyFill="1" applyBorder="1" applyAlignment="1">
      <alignment horizontal="center" vertical="center" wrapText="1"/>
    </xf>
    <xf numFmtId="0" fontId="0" fillId="14" borderId="8" xfId="0" applyFill="1" applyBorder="1" applyAlignment="1" applyProtection="1">
      <alignment horizontal="center" vertical="center" wrapText="1"/>
    </xf>
    <xf numFmtId="0" fontId="0" fillId="14" borderId="8" xfId="0"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xf>
    <xf numFmtId="3" fontId="0" fillId="14" borderId="1" xfId="0" applyNumberFormat="1" applyFill="1" applyBorder="1" applyAlignment="1" applyProtection="1">
      <alignment horizontal="center"/>
    </xf>
    <xf numFmtId="0" fontId="0" fillId="14" borderId="1" xfId="0" applyFill="1" applyBorder="1" applyAlignment="1" applyProtection="1">
      <alignment horizontal="left"/>
    </xf>
    <xf numFmtId="0" fontId="0" fillId="14" borderId="1" xfId="0" applyFill="1" applyBorder="1" applyAlignment="1">
      <alignment horizontal="left"/>
    </xf>
    <xf numFmtId="3" fontId="0" fillId="14" borderId="1" xfId="0" applyNumberFormat="1" applyFill="1" applyBorder="1" applyAlignment="1">
      <alignment horizontal="center"/>
    </xf>
    <xf numFmtId="0" fontId="0" fillId="0" borderId="0" xfId="0" applyAlignment="1">
      <alignment horizontal="left" vertical="top" wrapText="1"/>
    </xf>
    <xf numFmtId="0" fontId="2" fillId="0" borderId="1" xfId="0" applyFont="1" applyBorder="1" applyAlignment="1">
      <alignment horizontal="center" vertical="center"/>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 xfId="0" applyFont="1" applyBorder="1" applyAlignment="1">
      <alignment horizontal="center" vertical="center" wrapText="1"/>
    </xf>
    <xf numFmtId="0" fontId="10" fillId="0" borderId="0" xfId="0" applyFont="1" applyAlignment="1">
      <alignment horizontal="left" vertical="top" wrapText="1"/>
    </xf>
    <xf numFmtId="0" fontId="7" fillId="0" borderId="0" xfId="0" applyFont="1" applyAlignment="1">
      <alignment horizontal="left" vertical="top" wrapText="1"/>
    </xf>
    <xf numFmtId="0" fontId="8" fillId="12" borderId="1" xfId="0" applyFont="1" applyFill="1" applyBorder="1" applyAlignment="1">
      <alignment horizontal="center" vertical="center"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0" fillId="7" borderId="4"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164" fontId="0" fillId="0" borderId="3" xfId="0" applyNumberFormat="1" applyBorder="1" applyAlignment="1" applyProtection="1">
      <alignment horizontal="center" vertical="center"/>
    </xf>
    <xf numFmtId="164" fontId="0" fillId="0" borderId="9"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164" fontId="0" fillId="0" borderId="3" xfId="0" applyNumberFormat="1" applyFont="1" applyFill="1" applyBorder="1" applyAlignment="1" applyProtection="1">
      <alignment horizontal="center" vertical="center"/>
    </xf>
    <xf numFmtId="164" fontId="0" fillId="0" borderId="9" xfId="0" applyNumberFormat="1" applyFont="1" applyFill="1" applyBorder="1" applyAlignment="1" applyProtection="1">
      <alignment horizontal="center" vertical="center"/>
    </xf>
    <xf numFmtId="3" fontId="0" fillId="9" borderId="3" xfId="0" applyNumberFormat="1" applyFill="1" applyBorder="1" applyAlignment="1" applyProtection="1">
      <alignment horizontal="center" vertical="center" wrapText="1"/>
      <protection locked="0"/>
    </xf>
    <xf numFmtId="3" fontId="0" fillId="9" borderId="9" xfId="0" applyNumberFormat="1" applyFill="1" applyBorder="1" applyAlignment="1" applyProtection="1">
      <alignment horizontal="center" vertical="center" wrapText="1"/>
      <protection locked="0"/>
    </xf>
    <xf numFmtId="3" fontId="0" fillId="9" borderId="8" xfId="0" applyNumberFormat="1" applyFill="1" applyBorder="1" applyAlignment="1" applyProtection="1">
      <alignment horizontal="center" vertical="center" wrapText="1"/>
      <protection locked="0"/>
    </xf>
    <xf numFmtId="9" fontId="0" fillId="9" borderId="3" xfId="0" applyNumberFormat="1" applyFill="1" applyBorder="1" applyAlignment="1" applyProtection="1">
      <alignment horizontal="center" vertical="center" wrapText="1"/>
      <protection locked="0"/>
    </xf>
    <xf numFmtId="9" fontId="0" fillId="9" borderId="9" xfId="0" applyNumberFormat="1" applyFill="1" applyBorder="1" applyAlignment="1" applyProtection="1">
      <alignment horizontal="center" vertical="center" wrapText="1"/>
      <protection locked="0"/>
    </xf>
    <xf numFmtId="9" fontId="0" fillId="9" borderId="8" xfId="0" applyNumberFormat="1" applyFill="1" applyBorder="1" applyAlignment="1" applyProtection="1">
      <alignment horizontal="center" vertical="center" wrapText="1"/>
      <protection locked="0"/>
    </xf>
    <xf numFmtId="166" fontId="0" fillId="9" borderId="3" xfId="0" applyNumberFormat="1" applyFill="1" applyBorder="1" applyAlignment="1">
      <alignment horizontal="center" vertical="center" wrapText="1"/>
    </xf>
    <xf numFmtId="166" fontId="0" fillId="9" borderId="9" xfId="0" applyNumberFormat="1" applyFill="1" applyBorder="1" applyAlignment="1">
      <alignment horizontal="center" vertical="center" wrapText="1"/>
    </xf>
    <xf numFmtId="166" fontId="0" fillId="9" borderId="8" xfId="0" applyNumberFormat="1" applyFill="1" applyBorder="1" applyAlignment="1">
      <alignment horizontal="center" vertical="center" wrapText="1"/>
    </xf>
    <xf numFmtId="3" fontId="0" fillId="8" borderId="3" xfId="0" applyNumberFormat="1" applyFont="1" applyFill="1" applyBorder="1" applyAlignment="1" applyProtection="1">
      <alignment horizontal="center" vertical="center" wrapText="1"/>
    </xf>
    <xf numFmtId="3" fontId="0" fillId="8" borderId="9" xfId="0" applyNumberFormat="1" applyFont="1" applyFill="1" applyBorder="1" applyAlignment="1" applyProtection="1">
      <alignment horizontal="center" vertical="center" wrapText="1"/>
    </xf>
    <xf numFmtId="3" fontId="0" fillId="8" borderId="8" xfId="0" applyNumberFormat="1" applyFont="1" applyFill="1" applyBorder="1" applyAlignment="1" applyProtection="1">
      <alignment horizontal="center" vertical="center" wrapText="1"/>
    </xf>
    <xf numFmtId="3" fontId="0" fillId="8" borderId="3" xfId="0" applyNumberFormat="1" applyFill="1" applyBorder="1" applyAlignment="1" applyProtection="1">
      <alignment horizontal="center" vertical="center" wrapText="1"/>
      <protection locked="0"/>
    </xf>
    <xf numFmtId="3" fontId="0" fillId="8" borderId="9" xfId="0" applyNumberFormat="1" applyFill="1" applyBorder="1" applyAlignment="1" applyProtection="1">
      <alignment horizontal="center" vertical="center" wrapText="1"/>
      <protection locked="0"/>
    </xf>
    <xf numFmtId="3" fontId="0" fillId="8" borderId="8" xfId="0" applyNumberFormat="1" applyFill="1" applyBorder="1" applyAlignment="1" applyProtection="1">
      <alignment horizontal="center" vertical="center" wrapText="1"/>
      <protection locked="0"/>
    </xf>
    <xf numFmtId="9" fontId="0" fillId="8" borderId="3" xfId="0" applyNumberFormat="1" applyFill="1" applyBorder="1" applyAlignment="1" applyProtection="1">
      <alignment horizontal="center" vertical="center" wrapText="1"/>
      <protection locked="0"/>
    </xf>
    <xf numFmtId="9" fontId="0" fillId="8" borderId="9" xfId="0" applyNumberFormat="1" applyFill="1" applyBorder="1" applyAlignment="1" applyProtection="1">
      <alignment horizontal="center" vertical="center" wrapText="1"/>
      <protection locked="0"/>
    </xf>
    <xf numFmtId="9" fontId="0" fillId="8" borderId="8" xfId="0" applyNumberFormat="1" applyFill="1" applyBorder="1" applyAlignment="1" applyProtection="1">
      <alignment horizontal="center" vertical="center" wrapText="1"/>
      <protection locked="0"/>
    </xf>
    <xf numFmtId="166" fontId="0" fillId="8" borderId="3" xfId="0" applyNumberFormat="1" applyFill="1" applyBorder="1" applyAlignment="1">
      <alignment horizontal="center" vertical="center" wrapText="1"/>
    </xf>
    <xf numFmtId="166" fontId="0" fillId="8" borderId="9" xfId="0" applyNumberFormat="1" applyFill="1" applyBorder="1" applyAlignment="1">
      <alignment horizontal="center" vertical="center" wrapText="1"/>
    </xf>
    <xf numFmtId="166" fontId="0" fillId="8" borderId="8" xfId="0" applyNumberFormat="1" applyFill="1" applyBorder="1" applyAlignment="1">
      <alignment horizontal="center" vertical="center" wrapText="1"/>
    </xf>
    <xf numFmtId="0" fontId="1" fillId="3" borderId="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4" borderId="1" xfId="0" applyFill="1" applyBorder="1" applyAlignment="1" applyProtection="1">
      <alignment horizontal="center" vertical="center"/>
    </xf>
    <xf numFmtId="3" fontId="0" fillId="5" borderId="3" xfId="0" applyNumberFormat="1" applyFill="1" applyBorder="1" applyAlignment="1" applyProtection="1">
      <alignment horizontal="center" vertical="center" wrapText="1"/>
      <protection locked="0"/>
    </xf>
    <xf numFmtId="3" fontId="0" fillId="5" borderId="9" xfId="0" applyNumberFormat="1" applyFill="1" applyBorder="1" applyAlignment="1" applyProtection="1">
      <alignment horizontal="center" vertical="center" wrapText="1"/>
      <protection locked="0"/>
    </xf>
    <xf numFmtId="3" fontId="0" fillId="5" borderId="8" xfId="0" applyNumberFormat="1" applyFill="1" applyBorder="1" applyAlignment="1" applyProtection="1">
      <alignment horizontal="center" vertical="center" wrapText="1"/>
      <protection locked="0"/>
    </xf>
    <xf numFmtId="9" fontId="0" fillId="5" borderId="3" xfId="0" applyNumberFormat="1" applyFill="1" applyBorder="1" applyAlignment="1" applyProtection="1">
      <alignment horizontal="center" vertical="center" wrapText="1"/>
      <protection locked="0"/>
    </xf>
    <xf numFmtId="9" fontId="0" fillId="5" borderId="9" xfId="0" applyNumberFormat="1" applyFill="1" applyBorder="1" applyAlignment="1" applyProtection="1">
      <alignment horizontal="center" vertical="center" wrapText="1"/>
      <protection locked="0"/>
    </xf>
    <xf numFmtId="9" fontId="0" fillId="5" borderId="8" xfId="0" applyNumberFormat="1" applyFill="1" applyBorder="1" applyAlignment="1" applyProtection="1">
      <alignment horizontal="center" vertical="center" wrapText="1"/>
      <protection locked="0"/>
    </xf>
    <xf numFmtId="3" fontId="0" fillId="5" borderId="3" xfId="0" applyNumberFormat="1" applyFill="1" applyBorder="1" applyAlignment="1" applyProtection="1">
      <alignment horizontal="center" vertical="center" wrapText="1"/>
    </xf>
    <xf numFmtId="3" fontId="0" fillId="5" borderId="9" xfId="0" applyNumberFormat="1" applyFill="1" applyBorder="1" applyAlignment="1" applyProtection="1">
      <alignment horizontal="center" vertical="center" wrapText="1"/>
    </xf>
    <xf numFmtId="3" fontId="0" fillId="5" borderId="8" xfId="0" applyNumberForma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xf>
    <xf numFmtId="164" fontId="0" fillId="0" borderId="8" xfId="0" applyNumberFormat="1" applyFont="1" applyFill="1" applyBorder="1" applyAlignment="1" applyProtection="1">
      <alignment horizontal="center" vertical="center"/>
    </xf>
    <xf numFmtId="0" fontId="1" fillId="7" borderId="2" xfId="0" applyFont="1" applyFill="1" applyBorder="1" applyAlignment="1" applyProtection="1">
      <alignment horizontal="left" vertical="center"/>
      <protection locked="0"/>
    </xf>
    <xf numFmtId="0" fontId="1" fillId="7" borderId="7"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3" fontId="0" fillId="6" borderId="3" xfId="0" applyNumberFormat="1" applyFill="1" applyBorder="1" applyAlignment="1" applyProtection="1">
      <alignment horizontal="center" vertical="center" wrapText="1"/>
      <protection locked="0"/>
    </xf>
    <xf numFmtId="3" fontId="0" fillId="6" borderId="9" xfId="0" applyNumberFormat="1" applyFill="1" applyBorder="1" applyAlignment="1" applyProtection="1">
      <alignment horizontal="center" vertical="center" wrapText="1"/>
      <protection locked="0"/>
    </xf>
    <xf numFmtId="3" fontId="0" fillId="6" borderId="8" xfId="0" applyNumberFormat="1" applyFill="1" applyBorder="1" applyAlignment="1" applyProtection="1">
      <alignment horizontal="center" vertical="center" wrapText="1"/>
      <protection locked="0"/>
    </xf>
    <xf numFmtId="9" fontId="0" fillId="6" borderId="3" xfId="0" applyNumberFormat="1" applyFill="1" applyBorder="1" applyAlignment="1" applyProtection="1">
      <alignment horizontal="center" vertical="center" wrapText="1"/>
      <protection locked="0"/>
    </xf>
    <xf numFmtId="9" fontId="0" fillId="6" borderId="9" xfId="0" applyNumberFormat="1" applyFill="1" applyBorder="1" applyAlignment="1" applyProtection="1">
      <alignment horizontal="center" vertical="center" wrapText="1"/>
      <protection locked="0"/>
    </xf>
    <xf numFmtId="9" fontId="0" fillId="6" borderId="8" xfId="0" applyNumberFormat="1" applyFill="1" applyBorder="1" applyAlignment="1" applyProtection="1">
      <alignment horizontal="center" vertical="center" wrapText="1"/>
      <protection locked="0"/>
    </xf>
    <xf numFmtId="3" fontId="0" fillId="6" borderId="3" xfId="0" applyNumberFormat="1" applyFill="1" applyBorder="1" applyAlignment="1" applyProtection="1">
      <alignment horizontal="center" vertical="center" wrapText="1"/>
    </xf>
    <xf numFmtId="3" fontId="0" fillId="6" borderId="9" xfId="0" applyNumberFormat="1" applyFill="1" applyBorder="1" applyAlignment="1" applyProtection="1">
      <alignment horizontal="center" vertical="center" wrapText="1"/>
    </xf>
    <xf numFmtId="3" fontId="0" fillId="6" borderId="8" xfId="0" applyNumberFormat="1" applyFill="1" applyBorder="1" applyAlignment="1" applyProtection="1">
      <alignment horizontal="center" vertical="center" wrapText="1"/>
    </xf>
    <xf numFmtId="164" fontId="1" fillId="2" borderId="3"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3" fontId="0" fillId="9" borderId="3" xfId="0" applyNumberFormat="1" applyFill="1" applyBorder="1" applyAlignment="1">
      <alignment horizontal="center" vertical="center" wrapText="1"/>
    </xf>
    <xf numFmtId="3" fontId="0" fillId="9" borderId="9" xfId="0" applyNumberFormat="1" applyFill="1" applyBorder="1" applyAlignment="1">
      <alignment horizontal="center" vertical="center" wrapText="1"/>
    </xf>
    <xf numFmtId="3" fontId="0" fillId="9" borderId="8" xfId="0" applyNumberFormat="1" applyFill="1" applyBorder="1" applyAlignment="1">
      <alignment horizontal="center" vertical="center" wrapText="1"/>
    </xf>
    <xf numFmtId="9" fontId="0" fillId="9" borderId="3" xfId="0" applyNumberFormat="1" applyFill="1" applyBorder="1" applyAlignment="1">
      <alignment horizontal="center" vertical="center" wrapText="1"/>
    </xf>
    <xf numFmtId="9" fontId="0" fillId="9" borderId="9" xfId="0" applyNumberFormat="1" applyFill="1" applyBorder="1" applyAlignment="1">
      <alignment horizontal="center" vertical="center" wrapText="1"/>
    </xf>
    <xf numFmtId="9" fontId="0" fillId="9" borderId="8"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3" fontId="0" fillId="8" borderId="9"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9" fontId="0" fillId="8" borderId="3" xfId="0" applyNumberFormat="1" applyFill="1" applyBorder="1" applyAlignment="1">
      <alignment horizontal="center" vertical="center" wrapText="1"/>
    </xf>
    <xf numFmtId="9" fontId="0" fillId="8" borderId="9" xfId="0" applyNumberFormat="1" applyFill="1" applyBorder="1" applyAlignment="1">
      <alignment horizontal="center" vertical="center" wrapText="1"/>
    </xf>
    <xf numFmtId="9" fontId="0" fillId="8" borderId="8" xfId="0" applyNumberFormat="1" applyFill="1" applyBorder="1" applyAlignment="1">
      <alignment horizontal="center" vertical="center" wrapText="1"/>
    </xf>
    <xf numFmtId="164" fontId="1" fillId="9" borderId="3" xfId="0" applyNumberFormat="1" applyFont="1" applyFill="1" applyBorder="1" applyAlignment="1">
      <alignment horizontal="center" vertical="center" wrapText="1"/>
    </xf>
    <xf numFmtId="164" fontId="1" fillId="9" borderId="9" xfId="0" applyNumberFormat="1" applyFont="1" applyFill="1" applyBorder="1" applyAlignment="1">
      <alignment horizontal="center" vertical="center" wrapText="1"/>
    </xf>
    <xf numFmtId="164" fontId="1" fillId="8" borderId="3" xfId="0" applyNumberFormat="1" applyFont="1" applyFill="1" applyBorder="1" applyAlignment="1">
      <alignment horizontal="center" vertical="center" wrapText="1"/>
    </xf>
    <xf numFmtId="164" fontId="1" fillId="8" borderId="9" xfId="0" applyNumberFormat="1" applyFont="1" applyFill="1" applyBorder="1" applyAlignment="1">
      <alignment horizontal="center" vertical="center" wrapText="1"/>
    </xf>
    <xf numFmtId="164" fontId="1" fillId="8" borderId="8"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1"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9" fontId="0" fillId="5" borderId="3" xfId="0" applyNumberFormat="1" applyFill="1" applyBorder="1" applyAlignment="1">
      <alignment horizontal="center" vertical="center" wrapText="1"/>
    </xf>
    <xf numFmtId="9" fontId="0" fillId="5" borderId="9"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3" fontId="0" fillId="6" borderId="3" xfId="0" applyNumberForma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9" fontId="0" fillId="6" borderId="9" xfId="0" applyNumberForma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55E8-104E-4B8E-8777-819F753D5FF9}">
  <sheetPr>
    <pageSetUpPr fitToPage="1"/>
  </sheetPr>
  <dimension ref="A1:H80"/>
  <sheetViews>
    <sheetView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4.6640625" customWidth="1"/>
    <col min="6" max="6" width="11.5546875" customWidth="1"/>
    <col min="7" max="8" width="9.6640625" customWidth="1"/>
  </cols>
  <sheetData>
    <row r="1" spans="1:8" ht="21" x14ac:dyDescent="0.4">
      <c r="A1" s="72" t="s">
        <v>119</v>
      </c>
    </row>
    <row r="3" spans="1:8" ht="74.400000000000006" customHeight="1" x14ac:dyDescent="0.3">
      <c r="A3" s="198" t="s">
        <v>128</v>
      </c>
      <c r="B3" s="198"/>
      <c r="C3" s="198"/>
      <c r="D3" s="198"/>
      <c r="E3" s="198"/>
      <c r="F3" s="198"/>
      <c r="G3" s="198"/>
      <c r="H3" s="198"/>
    </row>
    <row r="5" spans="1:8" ht="46.2" customHeight="1" x14ac:dyDescent="0.3">
      <c r="A5" s="207" t="s">
        <v>141</v>
      </c>
      <c r="B5" s="208"/>
      <c r="C5" s="208"/>
      <c r="D5" s="208"/>
      <c r="E5" s="208"/>
      <c r="F5" s="208"/>
      <c r="G5" s="208"/>
      <c r="H5" s="209"/>
    </row>
    <row r="6" spans="1:8" ht="46.2" customHeight="1" x14ac:dyDescent="0.3">
      <c r="A6" s="207" t="s">
        <v>142</v>
      </c>
      <c r="B6" s="208"/>
      <c r="C6" s="208"/>
      <c r="D6" s="208"/>
      <c r="E6" s="208"/>
      <c r="F6" s="208"/>
      <c r="G6" s="208"/>
      <c r="H6" s="209"/>
    </row>
    <row r="8" spans="1:8" ht="91.2" customHeight="1" x14ac:dyDescent="0.3">
      <c r="A8" s="210" t="s">
        <v>143</v>
      </c>
      <c r="B8" s="211"/>
      <c r="C8" s="211"/>
      <c r="D8" s="211"/>
      <c r="E8" s="211"/>
      <c r="F8" s="211"/>
      <c r="G8" s="211"/>
      <c r="H8" s="212"/>
    </row>
    <row r="10" spans="1:8" x14ac:dyDescent="0.3">
      <c r="A10" s="73" t="s">
        <v>120</v>
      </c>
    </row>
    <row r="12" spans="1:8" ht="50.4" customHeight="1" x14ac:dyDescent="0.3">
      <c r="A12" s="198" t="s">
        <v>130</v>
      </c>
      <c r="B12" s="198"/>
      <c r="C12" s="198"/>
      <c r="D12" s="198"/>
      <c r="E12" s="198"/>
      <c r="F12" s="198"/>
      <c r="G12" s="198"/>
      <c r="H12" s="198"/>
    </row>
    <row r="14" spans="1:8" ht="34.200000000000003" customHeight="1" x14ac:dyDescent="0.3">
      <c r="A14" s="198" t="s">
        <v>137</v>
      </c>
      <c r="B14" s="198"/>
      <c r="C14" s="198"/>
      <c r="D14" s="198"/>
      <c r="E14" s="198"/>
      <c r="F14" s="198"/>
      <c r="G14" s="198"/>
      <c r="H14" s="198"/>
    </row>
    <row r="16" spans="1:8" ht="28.8" x14ac:dyDescent="0.3">
      <c r="A16" s="179" t="s">
        <v>121</v>
      </c>
      <c r="B16" s="179" t="s">
        <v>122</v>
      </c>
      <c r="C16" s="206" t="s">
        <v>123</v>
      </c>
      <c r="D16" s="206"/>
      <c r="E16" s="206"/>
      <c r="F16" s="179" t="s">
        <v>124</v>
      </c>
    </row>
    <row r="17" spans="1:8" x14ac:dyDescent="0.3">
      <c r="A17" s="177" t="s">
        <v>46</v>
      </c>
      <c r="B17" s="177" t="s">
        <v>47</v>
      </c>
      <c r="C17" s="199"/>
      <c r="D17" s="199"/>
      <c r="E17" s="199"/>
      <c r="F17" s="178">
        <v>2</v>
      </c>
    </row>
    <row r="18" spans="1:8" x14ac:dyDescent="0.3">
      <c r="A18" s="177" t="s">
        <v>2</v>
      </c>
      <c r="B18" s="177" t="s">
        <v>48</v>
      </c>
      <c r="C18" s="199" t="s">
        <v>49</v>
      </c>
      <c r="D18" s="199"/>
      <c r="E18" s="199"/>
      <c r="F18" s="178">
        <v>2</v>
      </c>
    </row>
    <row r="19" spans="1:8" x14ac:dyDescent="0.3">
      <c r="A19" s="177" t="s">
        <v>3</v>
      </c>
      <c r="B19" s="177" t="s">
        <v>48</v>
      </c>
      <c r="C19" s="199" t="s">
        <v>50</v>
      </c>
      <c r="D19" s="199"/>
      <c r="E19" s="199"/>
      <c r="F19" s="178">
        <v>1</v>
      </c>
    </row>
    <row r="20" spans="1:8" x14ac:dyDescent="0.3">
      <c r="A20" s="177" t="s">
        <v>4</v>
      </c>
      <c r="B20" s="177" t="s">
        <v>48</v>
      </c>
      <c r="C20" s="199" t="s">
        <v>51</v>
      </c>
      <c r="D20" s="199"/>
      <c r="E20" s="199"/>
      <c r="F20" s="178">
        <v>0</v>
      </c>
    </row>
    <row r="22" spans="1:8" ht="34.799999999999997" customHeight="1" x14ac:dyDescent="0.3">
      <c r="A22" s="198" t="s">
        <v>144</v>
      </c>
      <c r="B22" s="198"/>
      <c r="C22" s="198"/>
      <c r="D22" s="198"/>
      <c r="E22" s="198"/>
      <c r="F22" s="198"/>
      <c r="G22" s="198"/>
      <c r="H22" s="198"/>
    </row>
    <row r="24" spans="1:8" ht="28.8" x14ac:dyDescent="0.3">
      <c r="A24" s="179" t="s">
        <v>125</v>
      </c>
      <c r="B24" s="181" t="s">
        <v>145</v>
      </c>
      <c r="C24" s="200" t="s">
        <v>146</v>
      </c>
      <c r="D24" s="201"/>
      <c r="E24" s="202"/>
      <c r="F24" s="179" t="s">
        <v>126</v>
      </c>
    </row>
    <row r="25" spans="1:8" x14ac:dyDescent="0.3">
      <c r="A25" s="178" t="s">
        <v>46</v>
      </c>
      <c r="B25" s="178">
        <v>0</v>
      </c>
      <c r="C25" s="203"/>
      <c r="D25" s="203"/>
      <c r="E25" s="203"/>
      <c r="F25" s="178">
        <v>2</v>
      </c>
    </row>
    <row r="26" spans="1:8" x14ac:dyDescent="0.3">
      <c r="A26" s="178" t="s">
        <v>2</v>
      </c>
      <c r="B26" s="178" t="s">
        <v>101</v>
      </c>
      <c r="C26" s="203" t="s">
        <v>102</v>
      </c>
      <c r="D26" s="203"/>
      <c r="E26" s="203"/>
      <c r="F26" s="178">
        <v>2</v>
      </c>
    </row>
    <row r="27" spans="1:8" ht="29.4" customHeight="1" x14ac:dyDescent="0.3">
      <c r="A27" s="178" t="s">
        <v>3</v>
      </c>
      <c r="B27" s="178" t="s">
        <v>101</v>
      </c>
      <c r="C27" s="203" t="s">
        <v>103</v>
      </c>
      <c r="D27" s="203"/>
      <c r="E27" s="203"/>
      <c r="F27" s="178">
        <v>1</v>
      </c>
    </row>
    <row r="28" spans="1:8" x14ac:dyDescent="0.3">
      <c r="A28" s="178" t="s">
        <v>4</v>
      </c>
      <c r="B28" s="178" t="s">
        <v>101</v>
      </c>
      <c r="C28" s="203" t="s">
        <v>104</v>
      </c>
      <c r="D28" s="203"/>
      <c r="E28" s="203"/>
      <c r="F28" s="178">
        <v>0</v>
      </c>
    </row>
    <row r="30" spans="1:8" ht="63" customHeight="1" x14ac:dyDescent="0.3">
      <c r="A30" s="198" t="s">
        <v>138</v>
      </c>
      <c r="B30" s="198"/>
      <c r="C30" s="198"/>
      <c r="D30" s="198"/>
      <c r="E30" s="198"/>
      <c r="F30" s="198"/>
      <c r="G30" s="198"/>
      <c r="H30" s="198"/>
    </row>
    <row r="32" spans="1:8" ht="51" customHeight="1" x14ac:dyDescent="0.3">
      <c r="A32" s="198" t="s">
        <v>139</v>
      </c>
      <c r="B32" s="198"/>
      <c r="C32" s="198"/>
      <c r="D32" s="198"/>
      <c r="E32" s="198"/>
      <c r="F32" s="198"/>
      <c r="G32" s="198"/>
      <c r="H32" s="198"/>
    </row>
    <row r="34" spans="1:8" ht="31.8" customHeight="1" x14ac:dyDescent="0.3">
      <c r="B34" s="198" t="s">
        <v>134</v>
      </c>
      <c r="C34" s="198"/>
      <c r="D34" s="198"/>
      <c r="E34" s="198"/>
      <c r="F34" s="198"/>
      <c r="G34" s="198"/>
      <c r="H34" s="198"/>
    </row>
    <row r="35" spans="1:8" ht="46.8" customHeight="1" x14ac:dyDescent="0.3">
      <c r="B35" s="198" t="s">
        <v>132</v>
      </c>
      <c r="C35" s="198"/>
      <c r="D35" s="198"/>
      <c r="E35" s="198"/>
      <c r="F35" s="198"/>
      <c r="G35" s="198"/>
      <c r="H35" s="198"/>
    </row>
    <row r="37" spans="1:8" ht="34.799999999999997" customHeight="1" x14ac:dyDescent="0.3">
      <c r="A37" s="198" t="s">
        <v>147</v>
      </c>
      <c r="B37" s="198"/>
      <c r="C37" s="198"/>
      <c r="D37" s="198"/>
      <c r="E37" s="198"/>
      <c r="F37" s="198"/>
      <c r="G37" s="198"/>
      <c r="H37" s="198"/>
    </row>
    <row r="39" spans="1:8" ht="28.8" x14ac:dyDescent="0.3">
      <c r="A39" s="74" t="s">
        <v>8</v>
      </c>
      <c r="B39" s="74" t="s">
        <v>9</v>
      </c>
      <c r="C39" s="179" t="s">
        <v>109</v>
      </c>
      <c r="D39" s="179" t="s">
        <v>115</v>
      </c>
      <c r="E39" s="179" t="s">
        <v>116</v>
      </c>
      <c r="F39" s="179" t="s">
        <v>117</v>
      </c>
    </row>
    <row r="40" spans="1:8" x14ac:dyDescent="0.3">
      <c r="A40" s="10" t="s">
        <v>10</v>
      </c>
      <c r="B40" s="10" t="s">
        <v>11</v>
      </c>
      <c r="C40" s="6">
        <v>26150.514912280702</v>
      </c>
      <c r="D40" s="6">
        <v>3700.3531463334657</v>
      </c>
      <c r="E40" s="70">
        <v>0.14150211415514882</v>
      </c>
      <c r="F40" s="70" t="s">
        <v>2</v>
      </c>
    </row>
    <row r="41" spans="1:8" x14ac:dyDescent="0.3">
      <c r="A41" s="10" t="s">
        <v>10</v>
      </c>
      <c r="B41" s="10" t="s">
        <v>12</v>
      </c>
      <c r="C41" s="6">
        <v>26150.514912280702</v>
      </c>
      <c r="D41" s="6">
        <v>241.65754637240289</v>
      </c>
      <c r="E41" s="70">
        <v>9.2410243998261241E-3</v>
      </c>
      <c r="F41" s="70" t="s">
        <v>4</v>
      </c>
    </row>
    <row r="42" spans="1:8" x14ac:dyDescent="0.3">
      <c r="A42" s="10" t="s">
        <v>10</v>
      </c>
      <c r="B42" s="10" t="s">
        <v>13</v>
      </c>
      <c r="C42" s="6">
        <v>26150.514912280702</v>
      </c>
      <c r="D42" s="6">
        <v>977.9168276950445</v>
      </c>
      <c r="E42" s="70">
        <v>3.7395700657343427E-2</v>
      </c>
      <c r="F42" s="70" t="s">
        <v>3</v>
      </c>
    </row>
    <row r="43" spans="1:8" x14ac:dyDescent="0.3">
      <c r="A43" s="10" t="s">
        <v>10</v>
      </c>
      <c r="B43" s="10" t="s">
        <v>14</v>
      </c>
      <c r="C43" s="6">
        <v>26150.514912280702</v>
      </c>
      <c r="D43" s="6">
        <v>245.54542640022518</v>
      </c>
      <c r="E43" s="70">
        <v>9.3896975728349086E-3</v>
      </c>
      <c r="F43" s="70" t="s">
        <v>4</v>
      </c>
    </row>
    <row r="44" spans="1:8" x14ac:dyDescent="0.3">
      <c r="A44" s="10" t="s">
        <v>10</v>
      </c>
      <c r="B44" s="10" t="s">
        <v>15</v>
      </c>
      <c r="C44" s="6">
        <v>26150.514912280702</v>
      </c>
      <c r="D44" s="6">
        <v>114.76542290035395</v>
      </c>
      <c r="E44" s="70">
        <v>4.3886486857074572E-3</v>
      </c>
      <c r="F44" s="70" t="s">
        <v>4</v>
      </c>
    </row>
    <row r="45" spans="1:8" x14ac:dyDescent="0.3">
      <c r="A45" s="10" t="s">
        <v>10</v>
      </c>
      <c r="B45" s="10" t="s">
        <v>16</v>
      </c>
      <c r="C45" s="6">
        <v>26150.514912280702</v>
      </c>
      <c r="D45" s="6">
        <v>905.18154152830709</v>
      </c>
      <c r="E45" s="70">
        <v>3.461429132713633E-2</v>
      </c>
      <c r="F45" s="70" t="s">
        <v>3</v>
      </c>
    </row>
    <row r="46" spans="1:8" x14ac:dyDescent="0.3">
      <c r="A46" s="10" t="s">
        <v>17</v>
      </c>
      <c r="B46" s="10" t="s">
        <v>11</v>
      </c>
      <c r="C46" s="6">
        <v>26150.514912280702</v>
      </c>
      <c r="D46" s="6">
        <v>2480.8366546223519</v>
      </c>
      <c r="E46" s="70">
        <v>9.4867602528824826E-2</v>
      </c>
      <c r="F46" s="70" t="s">
        <v>2</v>
      </c>
    </row>
    <row r="47" spans="1:8" x14ac:dyDescent="0.3">
      <c r="A47" s="10" t="s">
        <v>17</v>
      </c>
      <c r="B47" s="10" t="s">
        <v>12</v>
      </c>
      <c r="C47" s="6">
        <v>26150.514912280702</v>
      </c>
      <c r="D47" s="6">
        <v>184.43253604003627</v>
      </c>
      <c r="E47" s="70">
        <v>7.0527305737075104E-3</v>
      </c>
      <c r="F47" s="70" t="s">
        <v>4</v>
      </c>
    </row>
    <row r="48" spans="1:8" x14ac:dyDescent="0.3">
      <c r="A48" s="10" t="s">
        <v>17</v>
      </c>
      <c r="B48" s="10" t="s">
        <v>13</v>
      </c>
      <c r="C48" s="6">
        <v>26150.514912280702</v>
      </c>
      <c r="D48" s="6">
        <v>189.76498596200634</v>
      </c>
      <c r="E48" s="70">
        <v>7.2566443375418838E-3</v>
      </c>
      <c r="F48" s="70" t="s">
        <v>4</v>
      </c>
    </row>
    <row r="49" spans="1:8" x14ac:dyDescent="0.3">
      <c r="A49" s="10" t="s">
        <v>17</v>
      </c>
      <c r="B49" s="10" t="s">
        <v>14</v>
      </c>
      <c r="C49" s="6">
        <v>26150.514912280702</v>
      </c>
      <c r="D49" s="6">
        <v>16.574561403508774</v>
      </c>
      <c r="E49" s="70">
        <v>6.3381395965266798E-4</v>
      </c>
      <c r="F49" s="70" t="s">
        <v>4</v>
      </c>
    </row>
    <row r="50" spans="1:8" x14ac:dyDescent="0.3">
      <c r="A50" s="10" t="s">
        <v>17</v>
      </c>
      <c r="B50" s="10" t="s">
        <v>15</v>
      </c>
      <c r="C50" s="6">
        <v>26150.514912280702</v>
      </c>
      <c r="D50" s="6">
        <v>52.07706251931198</v>
      </c>
      <c r="E50" s="70">
        <v>1.9914354533361696E-3</v>
      </c>
      <c r="F50" s="70" t="s">
        <v>4</v>
      </c>
    </row>
    <row r="51" spans="1:8" x14ac:dyDescent="0.3">
      <c r="A51" s="10" t="s">
        <v>17</v>
      </c>
      <c r="B51" s="10" t="s">
        <v>16</v>
      </c>
      <c r="C51" s="6">
        <v>26150.514912280702</v>
      </c>
      <c r="D51" s="6">
        <v>393.70486527643408</v>
      </c>
      <c r="E51" s="70">
        <v>1.5055338932983837E-2</v>
      </c>
      <c r="F51" s="70" t="s">
        <v>3</v>
      </c>
    </row>
    <row r="52" spans="1:8" x14ac:dyDescent="0.3">
      <c r="A52" s="10" t="s">
        <v>18</v>
      </c>
      <c r="B52" s="10" t="s">
        <v>12</v>
      </c>
      <c r="C52" s="6">
        <v>26150.514912280702</v>
      </c>
      <c r="D52" s="6">
        <v>1091.6483712552804</v>
      </c>
      <c r="E52" s="70">
        <v>4.1744813626695541E-2</v>
      </c>
      <c r="F52" s="70" t="s">
        <v>3</v>
      </c>
    </row>
    <row r="53" spans="1:8" x14ac:dyDescent="0.3">
      <c r="A53" s="10" t="s">
        <v>18</v>
      </c>
      <c r="B53" s="10" t="s">
        <v>13</v>
      </c>
      <c r="C53" s="6">
        <v>26150.514912280702</v>
      </c>
      <c r="D53" s="6">
        <v>89.604422359812759</v>
      </c>
      <c r="E53" s="70">
        <v>3.426487878360402E-3</v>
      </c>
      <c r="F53" s="70" t="s">
        <v>4</v>
      </c>
    </row>
    <row r="54" spans="1:8" x14ac:dyDescent="0.3">
      <c r="A54" s="10" t="s">
        <v>18</v>
      </c>
      <c r="B54" s="10" t="s">
        <v>15</v>
      </c>
      <c r="C54" s="6">
        <v>26150.514912280702</v>
      </c>
      <c r="D54" s="6">
        <v>166.8113815517693</v>
      </c>
      <c r="E54" s="70">
        <v>6.3788947220091638E-3</v>
      </c>
      <c r="F54" s="70" t="s">
        <v>4</v>
      </c>
    </row>
    <row r="55" spans="1:8" x14ac:dyDescent="0.3">
      <c r="A55" s="10" t="s">
        <v>18</v>
      </c>
      <c r="B55" s="10" t="s">
        <v>16</v>
      </c>
      <c r="C55" s="6">
        <v>26150.514912280702</v>
      </c>
      <c r="D55" s="6">
        <v>1672.6801927212466</v>
      </c>
      <c r="E55" s="70">
        <v>6.3963566236920608E-2</v>
      </c>
      <c r="F55" s="70" t="s">
        <v>2</v>
      </c>
    </row>
    <row r="56" spans="1:8" x14ac:dyDescent="0.3">
      <c r="A56" s="10" t="s">
        <v>18</v>
      </c>
      <c r="B56" s="10" t="s">
        <v>20</v>
      </c>
      <c r="C56" s="6">
        <v>26150.514912280702</v>
      </c>
      <c r="D56" s="6">
        <v>8222.4097104465382</v>
      </c>
      <c r="E56" s="70">
        <v>0.31442630242761155</v>
      </c>
      <c r="F56" s="70" t="s">
        <v>2</v>
      </c>
    </row>
    <row r="57" spans="1:8" x14ac:dyDescent="0.3">
      <c r="A57" s="10" t="s">
        <v>19</v>
      </c>
      <c r="B57" s="10" t="s">
        <v>12</v>
      </c>
      <c r="C57" s="6">
        <v>26150.514912280702</v>
      </c>
      <c r="D57" s="6">
        <v>737.50353951620014</v>
      </c>
      <c r="E57" s="70">
        <v>2.8202256895899846E-2</v>
      </c>
      <c r="F57" s="70" t="s">
        <v>3</v>
      </c>
    </row>
    <row r="58" spans="1:8" x14ac:dyDescent="0.3">
      <c r="A58" s="10" t="s">
        <v>19</v>
      </c>
      <c r="B58" s="10" t="s">
        <v>13</v>
      </c>
      <c r="C58" s="6">
        <v>26150.514912280702</v>
      </c>
      <c r="D58" s="6">
        <v>333.22844419848383</v>
      </c>
      <c r="E58" s="70">
        <v>1.2742710624103024E-2</v>
      </c>
      <c r="F58" s="70" t="s">
        <v>3</v>
      </c>
    </row>
    <row r="59" spans="1:8" x14ac:dyDescent="0.3">
      <c r="A59" s="10" t="s">
        <v>19</v>
      </c>
      <c r="B59" s="10" t="s">
        <v>14</v>
      </c>
      <c r="C59" s="6">
        <v>26150.514912280702</v>
      </c>
      <c r="D59" s="6">
        <v>27.377119258898333</v>
      </c>
      <c r="E59" s="70">
        <v>1.0469055523660684E-3</v>
      </c>
      <c r="F59" s="70" t="s">
        <v>4</v>
      </c>
    </row>
    <row r="60" spans="1:8" x14ac:dyDescent="0.3">
      <c r="A60" s="10" t="s">
        <v>19</v>
      </c>
      <c r="B60" s="10" t="s">
        <v>15</v>
      </c>
      <c r="C60" s="6">
        <v>26150.514912280702</v>
      </c>
      <c r="D60" s="6">
        <v>58.911362309690801</v>
      </c>
      <c r="E60" s="70">
        <v>2.2527802036519397E-3</v>
      </c>
      <c r="F60" s="70" t="s">
        <v>4</v>
      </c>
    </row>
    <row r="61" spans="1:8" x14ac:dyDescent="0.3">
      <c r="A61" s="10" t="s">
        <v>19</v>
      </c>
      <c r="B61" s="10" t="s">
        <v>16</v>
      </c>
      <c r="C61" s="6">
        <v>26150.514912280702</v>
      </c>
      <c r="D61" s="6">
        <v>4247.5297916093314</v>
      </c>
      <c r="E61" s="70">
        <v>0.16242623924833782</v>
      </c>
      <c r="F61" s="70" t="s">
        <v>2</v>
      </c>
    </row>
    <row r="63" spans="1:8" ht="34.200000000000003" customHeight="1" x14ac:dyDescent="0.3">
      <c r="A63" s="198" t="s">
        <v>148</v>
      </c>
      <c r="B63" s="198"/>
      <c r="C63" s="198"/>
      <c r="D63" s="198"/>
      <c r="E63" s="198"/>
      <c r="F63" s="198"/>
      <c r="G63" s="198"/>
      <c r="H63" s="198"/>
    </row>
    <row r="65" spans="1:8" x14ac:dyDescent="0.3">
      <c r="A65" s="198" t="s">
        <v>129</v>
      </c>
      <c r="B65" s="198"/>
      <c r="C65" s="198"/>
      <c r="D65" s="198"/>
      <c r="E65" s="198"/>
      <c r="F65" s="198"/>
      <c r="G65" s="198"/>
      <c r="H65" s="198"/>
    </row>
    <row r="67" spans="1:8" ht="34.200000000000003" customHeight="1" x14ac:dyDescent="0.3">
      <c r="B67" s="204" t="s">
        <v>140</v>
      </c>
      <c r="C67" s="204"/>
      <c r="D67" s="204"/>
      <c r="E67" s="204"/>
      <c r="F67" s="204"/>
      <c r="G67" s="204"/>
      <c r="H67" s="204"/>
    </row>
    <row r="68" spans="1:8" ht="76.8" customHeight="1" x14ac:dyDescent="0.3">
      <c r="B68" s="198" t="s">
        <v>135</v>
      </c>
      <c r="C68" s="198"/>
      <c r="D68" s="198"/>
      <c r="E68" s="198"/>
      <c r="F68" s="198"/>
      <c r="G68" s="198"/>
      <c r="H68" s="198"/>
    </row>
    <row r="70" spans="1:8" ht="36" customHeight="1" x14ac:dyDescent="0.3">
      <c r="A70" s="198" t="s">
        <v>136</v>
      </c>
      <c r="B70" s="198"/>
      <c r="C70" s="198"/>
      <c r="D70" s="198"/>
      <c r="E70" s="198"/>
      <c r="F70" s="198"/>
      <c r="G70" s="198"/>
      <c r="H70" s="198"/>
    </row>
    <row r="72" spans="1:8" x14ac:dyDescent="0.3">
      <c r="A72" s="198" t="s">
        <v>127</v>
      </c>
      <c r="B72" s="198"/>
      <c r="C72" s="198"/>
      <c r="D72" s="198"/>
      <c r="E72" s="198"/>
      <c r="F72" s="198"/>
      <c r="G72" s="198"/>
      <c r="H72" s="198"/>
    </row>
    <row r="74" spans="1:8" x14ac:dyDescent="0.3">
      <c r="A74" s="74" t="s">
        <v>93</v>
      </c>
      <c r="B74" s="177" t="s">
        <v>2</v>
      </c>
      <c r="C74" s="177" t="s">
        <v>3</v>
      </c>
      <c r="D74" s="177" t="s">
        <v>4</v>
      </c>
      <c r="E74" s="177" t="s">
        <v>80</v>
      </c>
    </row>
    <row r="75" spans="1:8" x14ac:dyDescent="0.3">
      <c r="A75" s="74" t="s">
        <v>94</v>
      </c>
      <c r="B75" s="177">
        <v>6</v>
      </c>
      <c r="C75" s="177">
        <v>4</v>
      </c>
      <c r="D75" s="177">
        <v>2</v>
      </c>
      <c r="E75" s="177">
        <v>0</v>
      </c>
    </row>
    <row r="78" spans="1:8" x14ac:dyDescent="0.3">
      <c r="A78" s="205" t="s">
        <v>149</v>
      </c>
      <c r="B78" s="205"/>
      <c r="C78" s="205"/>
      <c r="D78" s="205"/>
      <c r="E78" s="205"/>
      <c r="F78" s="205"/>
      <c r="G78" s="205"/>
      <c r="H78" s="205"/>
    </row>
    <row r="80" spans="1:8" ht="51.6" customHeight="1" x14ac:dyDescent="0.3">
      <c r="A80" s="198" t="s">
        <v>175</v>
      </c>
      <c r="B80" s="198"/>
      <c r="C80" s="198"/>
      <c r="D80" s="198"/>
      <c r="E80" s="198"/>
      <c r="F80" s="198"/>
      <c r="G80" s="198"/>
      <c r="H80" s="198"/>
    </row>
  </sheetData>
  <sheetProtection algorithmName="SHA-512" hashValue="V/Ljrn8A6X0GM/g5d0Wm8OLxx/s1Y622J6Um+/r63FnlCxUcySgZ8FrU3LskvHEXLorFbItMEtl84bfSIfaVHA==" saltValue="B5cIn+7O8loqxjn6mrff4A==" spinCount="100000" sheet="1" objects="1" scenarios="1"/>
  <mergeCells count="30">
    <mergeCell ref="C18:E18"/>
    <mergeCell ref="A3:H3"/>
    <mergeCell ref="A12:H12"/>
    <mergeCell ref="A14:H14"/>
    <mergeCell ref="C16:E16"/>
    <mergeCell ref="C17:E17"/>
    <mergeCell ref="A5:H5"/>
    <mergeCell ref="A8:H8"/>
    <mergeCell ref="A6:H6"/>
    <mergeCell ref="A80:H80"/>
    <mergeCell ref="A37:H37"/>
    <mergeCell ref="A63:H63"/>
    <mergeCell ref="B67:H67"/>
    <mergeCell ref="B68:H68"/>
    <mergeCell ref="A70:H70"/>
    <mergeCell ref="A65:H65"/>
    <mergeCell ref="A72:H72"/>
    <mergeCell ref="A78:H78"/>
    <mergeCell ref="B35:H35"/>
    <mergeCell ref="C19:E19"/>
    <mergeCell ref="C20:E20"/>
    <mergeCell ref="A22:H22"/>
    <mergeCell ref="C24:E24"/>
    <mergeCell ref="C26:E26"/>
    <mergeCell ref="C25:E25"/>
    <mergeCell ref="C27:E27"/>
    <mergeCell ref="C28:E28"/>
    <mergeCell ref="A30:H30"/>
    <mergeCell ref="A32:H32"/>
    <mergeCell ref="B34:H34"/>
  </mergeCells>
  <pageMargins left="0.7" right="0.7" top="0.75" bottom="0.75" header="0.3" footer="0.3"/>
  <pageSetup paperSize="9" scale="74"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5468-B74B-4E56-B65A-A9AE3C9F3E91}">
  <dimension ref="A1:BD133"/>
  <sheetViews>
    <sheetView tabSelected="1" zoomScaleNormal="100" workbookViewId="0">
      <pane ySplit="7" topLeftCell="A8" activePane="bottomLeft" state="frozen"/>
      <selection pane="bottomLeft" activeCell="B1" sqref="B1:H1"/>
    </sheetView>
  </sheetViews>
  <sheetFormatPr defaultRowHeight="14.4" x14ac:dyDescent="0.3"/>
  <cols>
    <col min="1" max="1" width="18.5546875" style="107" bestFit="1" customWidth="1"/>
    <col min="2" max="2" width="8.88671875" style="107"/>
    <col min="3" max="3" width="15.21875" style="107" customWidth="1"/>
    <col min="4" max="4" width="14" style="108" customWidth="1"/>
    <col min="5" max="5" width="8.88671875" style="108" hidden="1" customWidth="1"/>
    <col min="6" max="6" width="12.21875" style="108" hidden="1" customWidth="1"/>
    <col min="7" max="7" width="12.21875" style="107" customWidth="1"/>
    <col min="8" max="8" width="13.6640625" style="107" customWidth="1"/>
    <col min="9" max="9" width="14.6640625" style="107" hidden="1" customWidth="1"/>
    <col min="10" max="10" width="14.33203125" style="107" hidden="1" customWidth="1"/>
    <col min="11" max="11" width="19.21875" style="107" hidden="1" customWidth="1"/>
    <col min="12" max="12" width="18.6640625" style="107" hidden="1" customWidth="1"/>
    <col min="13" max="13" width="12.88671875" style="107" hidden="1" customWidth="1"/>
    <col min="14" max="15" width="11.88671875" style="107" hidden="1" customWidth="1"/>
    <col min="16" max="16" width="10.6640625" style="107" hidden="1" customWidth="1"/>
    <col min="17" max="17" width="15" style="107" hidden="1" customWidth="1"/>
    <col min="18" max="19" width="10.33203125" style="107" hidden="1" customWidth="1"/>
    <col min="20" max="20" width="14.88671875" style="107" hidden="1" customWidth="1"/>
    <col min="21" max="24" width="10.33203125" style="107" hidden="1" customWidth="1"/>
    <col min="25" max="25" width="11.21875" style="107" hidden="1" customWidth="1"/>
    <col min="26" max="26" width="12.6640625" style="107" hidden="1" customWidth="1"/>
    <col min="27" max="27" width="14.5546875" style="107" hidden="1" customWidth="1"/>
    <col min="28" max="28" width="11.77734375" style="107" hidden="1" customWidth="1"/>
    <col min="29" max="29" width="11.88671875" style="107" hidden="1" customWidth="1"/>
    <col min="30" max="30" width="10.6640625" style="107" hidden="1" customWidth="1"/>
    <col min="31" max="31" width="12.44140625" style="107" hidden="1" customWidth="1"/>
    <col min="32" max="32" width="14.6640625" style="107" customWidth="1"/>
    <col min="33" max="33" width="17.77734375" style="107" hidden="1" customWidth="1"/>
    <col min="34" max="34" width="12.44140625" style="107" customWidth="1"/>
    <col min="35" max="35" width="18" style="81" hidden="1" customWidth="1"/>
    <col min="36" max="36" width="14" style="81" hidden="1" customWidth="1"/>
    <col min="37" max="37" width="10.33203125" style="80" customWidth="1"/>
    <col min="38" max="38" width="11" style="80" hidden="1" customWidth="1"/>
    <col min="39" max="39" width="13" style="80" hidden="1" customWidth="1"/>
    <col min="40" max="40" width="10.21875" style="80" hidden="1" customWidth="1"/>
    <col min="41" max="41" width="12.77734375" style="80" hidden="1" customWidth="1"/>
    <col min="42" max="42" width="21.33203125" style="80" hidden="1" customWidth="1"/>
    <col min="43" max="43" width="11.5546875" style="80" hidden="1" customWidth="1"/>
    <col min="44" max="44" width="16.5546875" style="80" hidden="1" customWidth="1"/>
    <col min="45" max="45" width="11.5546875" style="80" hidden="1" customWidth="1"/>
    <col min="46" max="46" width="11.6640625" style="107" customWidth="1"/>
    <col min="47" max="47" width="11.44140625" style="107" bestFit="1" customWidth="1"/>
    <col min="48" max="48" width="16.6640625" style="107" bestFit="1" customWidth="1"/>
    <col min="49" max="49" width="12.6640625" style="107" customWidth="1"/>
    <col min="50" max="50" width="8.88671875" style="107"/>
    <col min="51" max="51" width="30.109375" style="107" customWidth="1"/>
    <col min="52" max="56" width="8.88671875" style="107"/>
    <col min="57" max="16384" width="8.88671875" style="80"/>
  </cols>
  <sheetData>
    <row r="1" spans="1:55" ht="18" x14ac:dyDescent="0.3">
      <c r="A1" s="184" t="s">
        <v>165</v>
      </c>
      <c r="B1" s="259"/>
      <c r="C1" s="260"/>
      <c r="D1" s="260"/>
      <c r="E1" s="260"/>
      <c r="F1" s="260"/>
      <c r="G1" s="260"/>
      <c r="H1" s="261"/>
      <c r="AK1" s="107"/>
    </row>
    <row r="2" spans="1:55" ht="18" x14ac:dyDescent="0.3">
      <c r="A2" s="109"/>
      <c r="B2" s="108"/>
      <c r="AK2" s="107"/>
    </row>
    <row r="3" spans="1:55" ht="43.2" hidden="1" customHeight="1" x14ac:dyDescent="0.3">
      <c r="I3" s="262" t="s">
        <v>61</v>
      </c>
      <c r="J3" s="262"/>
      <c r="K3" s="110" t="s">
        <v>62</v>
      </c>
      <c r="L3" s="110" t="s">
        <v>63</v>
      </c>
      <c r="M3" s="110" t="s">
        <v>64</v>
      </c>
      <c r="N3" s="262" t="s">
        <v>65</v>
      </c>
      <c r="O3" s="262"/>
      <c r="P3" s="262" t="s">
        <v>66</v>
      </c>
      <c r="Q3" s="262"/>
      <c r="R3" s="263" t="s">
        <v>171</v>
      </c>
      <c r="S3" s="263"/>
      <c r="T3" s="263"/>
      <c r="U3" s="263"/>
      <c r="V3" s="263"/>
      <c r="W3" s="264"/>
      <c r="X3" s="264"/>
      <c r="Y3" s="265" t="s">
        <v>172</v>
      </c>
      <c r="Z3" s="266"/>
      <c r="AA3" s="266"/>
      <c r="AB3" s="266"/>
      <c r="AC3" s="266"/>
      <c r="AD3" s="266"/>
      <c r="AE3" s="266"/>
      <c r="AF3" s="266"/>
      <c r="AG3" s="266"/>
      <c r="AH3" s="267"/>
      <c r="AK3" s="107"/>
      <c r="AP3" s="82" t="s">
        <v>68</v>
      </c>
      <c r="AR3" s="82" t="s">
        <v>69</v>
      </c>
    </row>
    <row r="4" spans="1:55" ht="57.6" x14ac:dyDescent="0.3">
      <c r="A4" s="256" t="s">
        <v>70</v>
      </c>
      <c r="B4" s="256"/>
      <c r="C4" s="256"/>
      <c r="D4" s="111" t="s">
        <v>1</v>
      </c>
      <c r="E4" s="112" t="s">
        <v>0</v>
      </c>
      <c r="F4" s="112" t="s">
        <v>1</v>
      </c>
      <c r="G4" s="113" t="s">
        <v>44</v>
      </c>
      <c r="H4" s="113" t="s">
        <v>71</v>
      </c>
      <c r="I4" s="110" t="s">
        <v>72</v>
      </c>
      <c r="J4" s="110" t="s">
        <v>73</v>
      </c>
      <c r="K4" s="110" t="s">
        <v>3</v>
      </c>
      <c r="L4" s="110" t="s">
        <v>4</v>
      </c>
      <c r="M4" s="110" t="s">
        <v>5</v>
      </c>
      <c r="N4" s="110" t="s">
        <v>74</v>
      </c>
      <c r="O4" s="110" t="s">
        <v>75</v>
      </c>
      <c r="P4" s="110" t="s">
        <v>76</v>
      </c>
      <c r="Q4" s="110" t="s">
        <v>77</v>
      </c>
      <c r="R4" s="110" t="s">
        <v>170</v>
      </c>
      <c r="S4" s="114"/>
      <c r="T4" s="110" t="s">
        <v>113</v>
      </c>
      <c r="U4" s="114"/>
      <c r="V4" s="115"/>
      <c r="W4" s="112" t="s">
        <v>107</v>
      </c>
      <c r="X4" s="114"/>
      <c r="Y4" s="116" t="s">
        <v>78</v>
      </c>
      <c r="Z4" s="117" t="s">
        <v>54</v>
      </c>
      <c r="AA4" s="117" t="s">
        <v>55</v>
      </c>
      <c r="AB4" s="117" t="s">
        <v>56</v>
      </c>
      <c r="AC4" s="117" t="s">
        <v>57</v>
      </c>
      <c r="AD4" s="116" t="s">
        <v>58</v>
      </c>
      <c r="AE4" s="116" t="s">
        <v>59</v>
      </c>
      <c r="AF4" s="113" t="s">
        <v>114</v>
      </c>
      <c r="AG4" s="116" t="s">
        <v>79</v>
      </c>
      <c r="AH4" s="113" t="s">
        <v>60</v>
      </c>
      <c r="AI4" s="85" t="s">
        <v>70</v>
      </c>
      <c r="AJ4" s="83" t="s">
        <v>1</v>
      </c>
      <c r="AK4" s="112" t="s">
        <v>67</v>
      </c>
      <c r="AL4" s="84" t="s">
        <v>81</v>
      </c>
      <c r="AM4" s="84" t="s">
        <v>82</v>
      </c>
      <c r="AN4" s="84" t="s">
        <v>83</v>
      </c>
      <c r="AO4" s="84" t="s">
        <v>84</v>
      </c>
      <c r="AP4" s="86" t="s">
        <v>85</v>
      </c>
      <c r="AQ4" s="86" t="s">
        <v>86</v>
      </c>
      <c r="AR4" s="86" t="s">
        <v>87</v>
      </c>
      <c r="AS4" s="86" t="s">
        <v>88</v>
      </c>
      <c r="AT4" s="113" t="s">
        <v>89</v>
      </c>
      <c r="AU4" s="113" t="s">
        <v>90</v>
      </c>
      <c r="AV4" s="113" t="s">
        <v>91</v>
      </c>
      <c r="AW4" s="113" t="s">
        <v>92</v>
      </c>
      <c r="AY4" s="160" t="s">
        <v>93</v>
      </c>
      <c r="AZ4" s="155" t="s">
        <v>2</v>
      </c>
      <c r="BA4" s="155" t="s">
        <v>3</v>
      </c>
      <c r="BB4" s="155" t="s">
        <v>4</v>
      </c>
      <c r="BC4" s="155" t="s">
        <v>80</v>
      </c>
    </row>
    <row r="5" spans="1:55" x14ac:dyDescent="0.3">
      <c r="A5" s="257" t="s">
        <v>105</v>
      </c>
      <c r="B5" s="257"/>
      <c r="C5" s="257"/>
      <c r="D5" s="118" t="s">
        <v>181</v>
      </c>
      <c r="E5" s="119" t="s">
        <v>52</v>
      </c>
      <c r="F5" s="120" t="str">
        <f>D5</f>
        <v>B-D-L-M-V</v>
      </c>
      <c r="G5" s="121" t="str">
        <f>IF(I5&gt;5,IF(P5&lt;$P$122,"A",IF(P5&gt;$P$124,"C","B")),"Blinde vlek")</f>
        <v>B</v>
      </c>
      <c r="H5" s="120" t="s">
        <v>52</v>
      </c>
      <c r="I5" s="122">
        <f>SUM(I8:I117)/5</f>
        <v>2415.1497252667396</v>
      </c>
      <c r="J5" s="122">
        <f>SUM(J8:J117)</f>
        <v>2415.1497252667377</v>
      </c>
      <c r="K5" s="122">
        <f t="shared" ref="K5:L5" si="0">SUM(K8:K117)</f>
        <v>2549.1</v>
      </c>
      <c r="L5" s="122">
        <f t="shared" si="0"/>
        <v>2127.5102488687785</v>
      </c>
      <c r="M5" s="122">
        <f>K5-J5</f>
        <v>133.95027473326218</v>
      </c>
      <c r="N5" s="122">
        <f>SUM(N8:N117)/5</f>
        <v>-287.63947639795992</v>
      </c>
      <c r="O5" s="122">
        <f>L5-J5</f>
        <v>-287.63947639795924</v>
      </c>
      <c r="P5" s="123">
        <f>Q5</f>
        <v>-0.1352000426559169</v>
      </c>
      <c r="Q5" s="123">
        <f>O5/L5</f>
        <v>-0.1352000426559169</v>
      </c>
      <c r="R5" s="124">
        <f>SUM(R8:R12)</f>
        <v>2548.1</v>
      </c>
      <c r="S5" s="125"/>
      <c r="T5" s="126">
        <v>25348.799999999999</v>
      </c>
      <c r="U5" s="125"/>
      <c r="V5" s="127"/>
      <c r="W5" s="122" t="s">
        <v>52</v>
      </c>
      <c r="X5" s="125"/>
      <c r="Y5" s="122">
        <f>SUM(Y8:Y117)/5</f>
        <v>2268</v>
      </c>
      <c r="Z5" s="122">
        <f>SUM(Z8:Z117)</f>
        <v>2268</v>
      </c>
      <c r="AA5" s="122">
        <f t="shared" ref="AA5:AC5" si="1">SUM(AA8:AA117)</f>
        <v>1123</v>
      </c>
      <c r="AB5" s="122">
        <f t="shared" si="1"/>
        <v>1145</v>
      </c>
      <c r="AC5" s="122">
        <f t="shared" si="1"/>
        <v>1190</v>
      </c>
      <c r="AD5" s="122">
        <f>AB5-AC5</f>
        <v>-45</v>
      </c>
      <c r="AE5" s="123">
        <f>IF(AA5=0,"Blinde vlek",AD5/Z5)</f>
        <v>-1.984126984126984E-2</v>
      </c>
      <c r="AF5" s="122" t="s">
        <v>52</v>
      </c>
      <c r="AG5" s="122">
        <f>SUM(AG8:AG117)/5</f>
        <v>-45</v>
      </c>
      <c r="AH5" s="122" t="str">
        <f>IF(Y5=0,"Blinde vlek",IF(AG5/Y5&lt;$AH$122,"A",IF(AG5/Y5&gt;$AH$124,"C","B")))</f>
        <v>B</v>
      </c>
      <c r="AI5" s="92" t="s">
        <v>105</v>
      </c>
      <c r="AJ5" s="87" t="str">
        <f>D5</f>
        <v>B-D-L-M-V</v>
      </c>
      <c r="AK5" s="122">
        <f>SUM(AK8:AK117)</f>
        <v>110</v>
      </c>
      <c r="AL5" s="88">
        <f>IF(H5= "A",2,IF(H5 = "Blinde vlek",2,IF(H5 = "B",1,0)))</f>
        <v>0</v>
      </c>
      <c r="AM5" s="88">
        <f>IF(G5= "A",2,IF(G5 = "Blinde vlek",2,IF(G5 = "B",1,0)))</f>
        <v>1</v>
      </c>
      <c r="AN5" s="88">
        <f>IF(AF5= "A",2,IF(AF5 = "Blinde vlek",2,IF(AF5 = "B",1,0)))</f>
        <v>0</v>
      </c>
      <c r="AO5" s="88">
        <f>IF(AH5= "A",2,IF(AH5 = "Blinde vlek",2,IF(AH5 = "B",1,0)))</f>
        <v>1</v>
      </c>
      <c r="AP5" s="89">
        <f>O5+AD5</f>
        <v>-332.63947639795924</v>
      </c>
      <c r="AQ5" s="89">
        <f>O5+AD5+AK5</f>
        <v>-222.63947639795924</v>
      </c>
      <c r="AR5" s="89">
        <f>AA5+AC5</f>
        <v>2313</v>
      </c>
      <c r="AS5" s="90">
        <f>AP5/AR5</f>
        <v>-0.14381300319842596</v>
      </c>
      <c r="AT5" s="122">
        <f>SUM(AT8:AT117)</f>
        <v>71.806795991163241</v>
      </c>
      <c r="AU5" s="161">
        <f>SUM(AU8:AU117)</f>
        <v>405.02718396465303</v>
      </c>
      <c r="AV5" s="162">
        <f>IF(AT5&gt;0,AU5/AK5,0)</f>
        <v>3.6820653087695732</v>
      </c>
      <c r="AW5" s="163" t="str">
        <f>IF(AV5&gt;=$AZ$5,$AZ$4,IF(AV5&gt;=$BA$5,$BA$4,IF(AV5&gt;=$BB$5,$BB$4,$BC$4)))</f>
        <v>C</v>
      </c>
      <c r="AY5" s="160" t="s">
        <v>94</v>
      </c>
      <c r="AZ5" s="164">
        <v>6</v>
      </c>
      <c r="BA5" s="164">
        <v>4</v>
      </c>
      <c r="BB5" s="164">
        <v>2</v>
      </c>
      <c r="BC5" s="164">
        <v>0</v>
      </c>
    </row>
    <row r="6" spans="1:55" x14ac:dyDescent="0.3">
      <c r="A6" s="128"/>
      <c r="B6" s="129"/>
      <c r="C6" s="129"/>
      <c r="D6" s="130"/>
      <c r="E6" s="130"/>
      <c r="F6" s="130"/>
      <c r="G6" s="129"/>
      <c r="H6" s="129"/>
      <c r="I6" s="129"/>
      <c r="J6" s="129"/>
      <c r="K6" s="129"/>
      <c r="L6" s="129"/>
      <c r="M6" s="129"/>
      <c r="N6" s="129"/>
      <c r="O6" s="129"/>
      <c r="P6" s="129"/>
      <c r="Q6" s="129"/>
      <c r="R6" s="130"/>
      <c r="S6" s="130"/>
      <c r="T6" s="130"/>
      <c r="U6" s="130"/>
      <c r="V6" s="130"/>
      <c r="W6" s="130"/>
      <c r="X6" s="130"/>
      <c r="Y6" s="129"/>
      <c r="Z6" s="129"/>
      <c r="AA6" s="129"/>
      <c r="AB6" s="129"/>
      <c r="AC6" s="129"/>
      <c r="AD6" s="129"/>
      <c r="AE6" s="129"/>
      <c r="AF6" s="129"/>
      <c r="AG6" s="129"/>
      <c r="AH6" s="129"/>
      <c r="AI6" s="93"/>
      <c r="AJ6" s="93"/>
      <c r="AK6" s="129"/>
      <c r="AL6" s="93"/>
      <c r="AM6" s="93"/>
      <c r="AN6" s="93"/>
      <c r="AO6" s="93"/>
      <c r="AP6" s="93"/>
      <c r="AQ6" s="93"/>
      <c r="AR6" s="93"/>
      <c r="AS6" s="93"/>
      <c r="AT6" s="129"/>
      <c r="AU6" s="129"/>
      <c r="AV6" s="129"/>
      <c r="AW6" s="165"/>
    </row>
    <row r="7" spans="1:55" ht="57.6" x14ac:dyDescent="0.3">
      <c r="A7" s="131" t="s">
        <v>8</v>
      </c>
      <c r="B7" s="131" t="s">
        <v>9</v>
      </c>
      <c r="C7" s="132" t="s">
        <v>7</v>
      </c>
      <c r="D7" s="133" t="s">
        <v>53</v>
      </c>
      <c r="E7" s="134" t="s">
        <v>0</v>
      </c>
      <c r="F7" s="134" t="s">
        <v>1</v>
      </c>
      <c r="G7" s="135" t="s">
        <v>44</v>
      </c>
      <c r="H7" s="135" t="s">
        <v>71</v>
      </c>
      <c r="I7" s="136" t="s">
        <v>72</v>
      </c>
      <c r="J7" s="185" t="s">
        <v>166</v>
      </c>
      <c r="K7" s="185" t="s">
        <v>167</v>
      </c>
      <c r="L7" s="185" t="s">
        <v>168</v>
      </c>
      <c r="M7" s="136" t="s">
        <v>5</v>
      </c>
      <c r="N7" s="136" t="s">
        <v>74</v>
      </c>
      <c r="O7" s="136" t="s">
        <v>75</v>
      </c>
      <c r="P7" s="136" t="s">
        <v>76</v>
      </c>
      <c r="Q7" s="136" t="s">
        <v>6</v>
      </c>
      <c r="R7" s="187" t="s">
        <v>169</v>
      </c>
      <c r="S7" s="187" t="s">
        <v>108</v>
      </c>
      <c r="T7" s="187" t="s">
        <v>174</v>
      </c>
      <c r="U7" s="187" t="s">
        <v>110</v>
      </c>
      <c r="V7" s="112" t="s">
        <v>106</v>
      </c>
      <c r="W7" s="112" t="s">
        <v>111</v>
      </c>
      <c r="X7" s="112" t="s">
        <v>112</v>
      </c>
      <c r="Y7" s="137" t="s">
        <v>78</v>
      </c>
      <c r="Z7" s="189" t="s">
        <v>54</v>
      </c>
      <c r="AA7" s="189" t="s">
        <v>55</v>
      </c>
      <c r="AB7" s="189" t="s">
        <v>56</v>
      </c>
      <c r="AC7" s="189" t="s">
        <v>57</v>
      </c>
      <c r="AD7" s="137" t="s">
        <v>58</v>
      </c>
      <c r="AE7" s="137" t="s">
        <v>59</v>
      </c>
      <c r="AF7" s="113" t="s">
        <v>114</v>
      </c>
      <c r="AG7" s="137" t="s">
        <v>79</v>
      </c>
      <c r="AH7" s="135" t="s">
        <v>60</v>
      </c>
      <c r="AI7" s="96" t="s">
        <v>9</v>
      </c>
      <c r="AJ7" s="94" t="s">
        <v>53</v>
      </c>
      <c r="AK7" s="112" t="s">
        <v>67</v>
      </c>
      <c r="AL7" s="95" t="s">
        <v>81</v>
      </c>
      <c r="AM7" s="95" t="s">
        <v>82</v>
      </c>
      <c r="AN7" s="95" t="s">
        <v>83</v>
      </c>
      <c r="AO7" s="95" t="s">
        <v>84</v>
      </c>
      <c r="AP7" s="97" t="s">
        <v>85</v>
      </c>
      <c r="AQ7" s="97" t="s">
        <v>86</v>
      </c>
      <c r="AR7" s="97" t="s">
        <v>87</v>
      </c>
      <c r="AS7" s="97" t="s">
        <v>88</v>
      </c>
      <c r="AT7" s="135" t="s">
        <v>89</v>
      </c>
      <c r="AU7" s="135" t="s">
        <v>94</v>
      </c>
      <c r="AV7" s="135" t="s">
        <v>95</v>
      </c>
      <c r="AW7" s="135" t="s">
        <v>96</v>
      </c>
    </row>
    <row r="8" spans="1:55" x14ac:dyDescent="0.3">
      <c r="A8" s="138" t="s">
        <v>10</v>
      </c>
      <c r="B8" s="138" t="s">
        <v>11</v>
      </c>
      <c r="C8" s="138" t="s">
        <v>21</v>
      </c>
      <c r="D8" s="139" t="s">
        <v>176</v>
      </c>
      <c r="E8" s="140">
        <v>13</v>
      </c>
      <c r="F8" s="141" t="str">
        <f>F$5</f>
        <v>B-D-L-M-V</v>
      </c>
      <c r="G8" s="142" t="str">
        <f t="shared" ref="G8:G28" si="2">IF(I8&gt;5,IF(P8&lt;$P$122,"A",IF(P8&gt;$P$124,"C","B")),"Blinde vlek")</f>
        <v>B</v>
      </c>
      <c r="H8" s="142" t="str">
        <f t="shared" ref="H8:H28" si="3">IF(J8&gt;5,IF(Q8&lt;$Q$122,"A",IF(Q8&gt;$Q$124,"C","B")),"Blinde vlek")</f>
        <v>B</v>
      </c>
      <c r="I8" s="143">
        <f>SUM(J8:J12)</f>
        <v>358.22936287538033</v>
      </c>
      <c r="J8" s="126">
        <v>106.5702479338843</v>
      </c>
      <c r="K8" s="126">
        <v>115.03517234448799</v>
      </c>
      <c r="L8" s="126">
        <v>97.779896492814785</v>
      </c>
      <c r="M8" s="126">
        <f t="shared" ref="M8:M27" si="4">K8-J8</f>
        <v>8.4649244106036861</v>
      </c>
      <c r="N8" s="143">
        <f>SUM(O8:O12)</f>
        <v>-67.742293988381633</v>
      </c>
      <c r="O8" s="126">
        <f>L8-J8</f>
        <v>-8.790351441069518</v>
      </c>
      <c r="P8" s="144">
        <f>IF(SUM(L8:L12)&gt;0,SUM(O8:O12)/SUM(L8:L12), "Blinde vlek")</f>
        <v>-0.23320244253190425</v>
      </c>
      <c r="Q8" s="145">
        <f t="shared" ref="Q8:Q28" si="5">IF(L8&gt;0,(L8-J8)/L8,"Blinde vlek")</f>
        <v>-8.989937355594832E-2</v>
      </c>
      <c r="R8" s="126">
        <v>690</v>
      </c>
      <c r="S8" s="126">
        <v>115.03517234448799</v>
      </c>
      <c r="T8" s="126">
        <v>26150.799999999999</v>
      </c>
      <c r="U8" s="126">
        <v>3700.3531463334652</v>
      </c>
      <c r="V8" s="145">
        <f>IF(S8&gt;0,S8/R8,"Blinde vlek")</f>
        <v>0.16671764107896811</v>
      </c>
      <c r="W8" s="145">
        <f>IF(U8&gt;0,U8/T8,"Blinde vlek")</f>
        <v>0.1415005715440241</v>
      </c>
      <c r="X8" s="145" t="str">
        <f>IF(V8&lt;0.5*W8,"A",IF(V8&gt;2*W8,IF(S8=0,"Blinde vlek","C"),"B"))</f>
        <v>B</v>
      </c>
      <c r="Y8" s="143">
        <f>SUM(Z8:Z12)</f>
        <v>332</v>
      </c>
      <c r="Z8" s="140">
        <v>109</v>
      </c>
      <c r="AA8" s="140">
        <v>60</v>
      </c>
      <c r="AB8" s="140">
        <v>49</v>
      </c>
      <c r="AC8" s="140">
        <v>22</v>
      </c>
      <c r="AD8" s="126">
        <f>AB8-AC8</f>
        <v>27</v>
      </c>
      <c r="AE8" s="145">
        <f t="shared" ref="AE8:AE35" si="6">IF(AA8=0,"Blinde vlek",AD8/Z8)</f>
        <v>0.24770642201834864</v>
      </c>
      <c r="AF8" s="126" t="str">
        <f t="shared" ref="AF8:AF35" si="7">IF(Z8=0,"Blinde vlek",IF(AD8/Z8&lt;$AG$122,"A",IF(AD8/Z8&gt;$AG$124,"C","B")))</f>
        <v>C</v>
      </c>
      <c r="AG8" s="143">
        <f>SUM(AD8:AD12)</f>
        <v>-60</v>
      </c>
      <c r="AH8" s="126" t="str">
        <f t="shared" ref="AH8:AH35" si="8">IF(Y8=0,"Blinde vlek",IF(AG8/Y8&lt;$AH$122,"A",IF(AG8/Y8&gt;$AH$124,"C","B")))</f>
        <v>B</v>
      </c>
      <c r="AI8" s="98" t="s">
        <v>21</v>
      </c>
      <c r="AJ8" s="101" t="str">
        <f t="shared" ref="AJ8:AJ39" si="9">D8</f>
        <v>Brussel</v>
      </c>
      <c r="AK8" s="102">
        <v>1</v>
      </c>
      <c r="AL8" s="99">
        <f t="shared" ref="AL8:AL39" si="10">IF(H8= "A",2,IF(H8 = "Blinde vlek",2,IF(H8 = "B",1,0)))</f>
        <v>1</v>
      </c>
      <c r="AM8" s="99">
        <f t="shared" ref="AM8:AM39" si="11">IF(G8= "A",2,IF(G8 = "Blinde vlek",2,IF(G8 = "B",1,0)))</f>
        <v>1</v>
      </c>
      <c r="AN8" s="99">
        <f t="shared" ref="AN8:AN28" si="12">IF(AF8= "A",2,IF(AF8 = "Blinde vlek",2,IF(AF8 = "B",1,0)))</f>
        <v>0</v>
      </c>
      <c r="AO8" s="99">
        <f t="shared" ref="AO8:AO28" si="13">IF(AH8= "A",2,IF(AH8 = "Blinde vlek",2,IF(AH8 = "B",1,0)))</f>
        <v>1</v>
      </c>
      <c r="AP8" s="91">
        <f t="shared" ref="AP8:AP22" si="14">O8+AD8</f>
        <v>18.209648558930482</v>
      </c>
      <c r="AQ8" s="91">
        <f t="shared" ref="AQ8:AQ22" si="15">O8+AD8+AK8</f>
        <v>19.209648558930482</v>
      </c>
      <c r="AR8" s="91">
        <f t="shared" ref="AR8:AR22" si="16">AA8+AC8</f>
        <v>82</v>
      </c>
      <c r="AS8" s="100">
        <f>IF(AR8&gt;0,AP8/AR8,"Geen noden")</f>
        <v>0.22206888486500587</v>
      </c>
      <c r="AT8" s="166">
        <f t="shared" ref="AT8:AT12" si="17">IF(AP8&gt;0,0,IF(AP8&lt;-AK8,AK8,-AP8))</f>
        <v>0</v>
      </c>
      <c r="AU8" s="167">
        <f>AT8*SUM(AL8:AO8)</f>
        <v>0</v>
      </c>
      <c r="AV8" s="168">
        <f t="shared" ref="AV8:AV22" si="18">IF(AT8&gt;0,AU8/AK8,0)</f>
        <v>0</v>
      </c>
      <c r="AW8" s="169" t="str">
        <f t="shared" ref="AW8:AW13" si="19">IF(AV8&gt;=$AZ$5,$AZ$4,IF(AV8&gt;=$BA$5,$BA$4,IF(AV8&gt;=$BB$5,$BB$4,$BC$4)))</f>
        <v>D</v>
      </c>
      <c r="AY8" s="160" t="s">
        <v>131</v>
      </c>
      <c r="AZ8" s="145">
        <v>0.6</v>
      </c>
      <c r="BA8" s="170" t="s">
        <v>118</v>
      </c>
      <c r="BB8" s="171"/>
      <c r="BC8" s="172"/>
    </row>
    <row r="9" spans="1:55" x14ac:dyDescent="0.3">
      <c r="A9" s="138" t="s">
        <v>10</v>
      </c>
      <c r="B9" s="138" t="s">
        <v>11</v>
      </c>
      <c r="C9" s="138" t="s">
        <v>21</v>
      </c>
      <c r="D9" s="139" t="s">
        <v>177</v>
      </c>
      <c r="E9" s="140">
        <v>12</v>
      </c>
      <c r="F9" s="141" t="str">
        <f t="shared" ref="F9:F72" si="20">F$5</f>
        <v>B-D-L-M-V</v>
      </c>
      <c r="G9" s="142" t="str">
        <f t="shared" si="2"/>
        <v>B</v>
      </c>
      <c r="H9" s="142" t="str">
        <f t="shared" si="3"/>
        <v>Blinde vlek</v>
      </c>
      <c r="I9" s="143">
        <f>SUM(J8:J12)</f>
        <v>358.22936287538033</v>
      </c>
      <c r="J9" s="126">
        <v>0</v>
      </c>
      <c r="K9" s="126">
        <v>0</v>
      </c>
      <c r="L9" s="126">
        <v>0</v>
      </c>
      <c r="M9" s="126">
        <f t="shared" si="4"/>
        <v>0</v>
      </c>
      <c r="N9" s="143">
        <f>SUM(O8:O12)</f>
        <v>-67.742293988381633</v>
      </c>
      <c r="O9" s="126">
        <f t="shared" ref="O9:O72" si="21">L9-J9</f>
        <v>0</v>
      </c>
      <c r="P9" s="144">
        <f>IF(SUM(L8:L12)&gt;0,SUM(O8:O12)/SUM(L8:L12), "Blinde vlek")</f>
        <v>-0.23320244253190425</v>
      </c>
      <c r="Q9" s="145" t="str">
        <f t="shared" si="5"/>
        <v>Blinde vlek</v>
      </c>
      <c r="R9" s="126">
        <v>292.5</v>
      </c>
      <c r="S9" s="126">
        <v>0</v>
      </c>
      <c r="T9" s="126">
        <v>26150.799999999999</v>
      </c>
      <c r="U9" s="126">
        <v>3700.3531463334652</v>
      </c>
      <c r="V9" s="145" t="str">
        <f t="shared" ref="V9:V13" si="22">IF(S9&gt;0,S9/R9,"Blinde vlek")</f>
        <v>Blinde vlek</v>
      </c>
      <c r="W9" s="145">
        <f t="shared" ref="W9:W13" si="23">IF(U9&gt;0,U9/T9,"Blinde vlek")</f>
        <v>0.1415005715440241</v>
      </c>
      <c r="X9" s="145" t="str">
        <f t="shared" ref="X9:X13" si="24">IF(V9&lt;0.5*W9,"A",IF(V9&gt;2*W9,IF(S9=0,"Blinde vlek","C"),"B"))</f>
        <v>Blinde vlek</v>
      </c>
      <c r="Y9" s="143">
        <f>SUM(Z8:Z12)</f>
        <v>332</v>
      </c>
      <c r="Z9" s="140"/>
      <c r="AA9" s="140"/>
      <c r="AB9" s="140"/>
      <c r="AC9" s="140">
        <v>74</v>
      </c>
      <c r="AD9" s="126">
        <f t="shared" ref="AD9:AD72" si="25">AB9-AC9</f>
        <v>-74</v>
      </c>
      <c r="AE9" s="145" t="str">
        <f t="shared" si="6"/>
        <v>Blinde vlek</v>
      </c>
      <c r="AF9" s="126" t="str">
        <f t="shared" si="7"/>
        <v>Blinde vlek</v>
      </c>
      <c r="AG9" s="143">
        <f>SUM(AD8:AD12)</f>
        <v>-60</v>
      </c>
      <c r="AH9" s="126" t="str">
        <f t="shared" si="8"/>
        <v>B</v>
      </c>
      <c r="AI9" s="98" t="s">
        <v>21</v>
      </c>
      <c r="AJ9" s="101" t="str">
        <f t="shared" si="9"/>
        <v>Dilbeek</v>
      </c>
      <c r="AK9" s="102">
        <v>1</v>
      </c>
      <c r="AL9" s="99">
        <f t="shared" si="10"/>
        <v>2</v>
      </c>
      <c r="AM9" s="99">
        <f t="shared" si="11"/>
        <v>1</v>
      </c>
      <c r="AN9" s="99">
        <f t="shared" si="12"/>
        <v>2</v>
      </c>
      <c r="AO9" s="99">
        <f t="shared" si="13"/>
        <v>1</v>
      </c>
      <c r="AP9" s="91">
        <f t="shared" si="14"/>
        <v>-74</v>
      </c>
      <c r="AQ9" s="91">
        <f t="shared" si="15"/>
        <v>-73</v>
      </c>
      <c r="AR9" s="91">
        <f t="shared" si="16"/>
        <v>74</v>
      </c>
      <c r="AS9" s="100">
        <f t="shared" ref="AS9:AS22" si="26">IF(AR9&gt;0,AP9/AR9,"Geen noden")</f>
        <v>-1</v>
      </c>
      <c r="AT9" s="166">
        <f t="shared" si="17"/>
        <v>1</v>
      </c>
      <c r="AU9" s="167">
        <f t="shared" ref="AU9:AU12" si="27">AT9*SUM(AL9:AO9)</f>
        <v>6</v>
      </c>
      <c r="AV9" s="168">
        <f t="shared" si="18"/>
        <v>6</v>
      </c>
      <c r="AW9" s="169" t="str">
        <f t="shared" si="19"/>
        <v>A</v>
      </c>
    </row>
    <row r="10" spans="1:55" x14ac:dyDescent="0.3">
      <c r="A10" s="138" t="s">
        <v>10</v>
      </c>
      <c r="B10" s="138" t="s">
        <v>11</v>
      </c>
      <c r="C10" s="138" t="s">
        <v>21</v>
      </c>
      <c r="D10" s="139" t="s">
        <v>178</v>
      </c>
      <c r="E10" s="140">
        <v>16</v>
      </c>
      <c r="F10" s="141" t="str">
        <f t="shared" si="20"/>
        <v>B-D-L-M-V</v>
      </c>
      <c r="G10" s="142" t="str">
        <f t="shared" si="2"/>
        <v>B</v>
      </c>
      <c r="H10" s="142" t="str">
        <f t="shared" si="3"/>
        <v>B</v>
      </c>
      <c r="I10" s="143">
        <f>SUM(J8:J12)</f>
        <v>358.22936287538033</v>
      </c>
      <c r="J10" s="126">
        <v>149.94316163410301</v>
      </c>
      <c r="K10" s="126">
        <v>142.37858773646443</v>
      </c>
      <c r="L10" s="126">
        <v>121.02179957599476</v>
      </c>
      <c r="M10" s="126">
        <f t="shared" si="4"/>
        <v>-7.5645738976385815</v>
      </c>
      <c r="N10" s="143">
        <f>SUM(O8:O12)</f>
        <v>-67.742293988381633</v>
      </c>
      <c r="O10" s="126">
        <f t="shared" si="21"/>
        <v>-28.921362058108244</v>
      </c>
      <c r="P10" s="144">
        <f>IF(SUM(L8:L12)&gt;0,SUM(O8:O12)/SUM(L8:L12), "Blinde vlek")</f>
        <v>-0.23320244253190425</v>
      </c>
      <c r="Q10" s="145">
        <f t="shared" si="5"/>
        <v>-0.23897646671455489</v>
      </c>
      <c r="R10" s="126">
        <v>893.6</v>
      </c>
      <c r="S10" s="126">
        <v>142.37858773646443</v>
      </c>
      <c r="T10" s="126">
        <v>26150.799999999999</v>
      </c>
      <c r="U10" s="126">
        <v>3700.3531463334652</v>
      </c>
      <c r="V10" s="145">
        <f t="shared" si="22"/>
        <v>0.15933145449470057</v>
      </c>
      <c r="W10" s="145">
        <f t="shared" si="23"/>
        <v>0.1415005715440241</v>
      </c>
      <c r="X10" s="145" t="str">
        <f t="shared" si="24"/>
        <v>B</v>
      </c>
      <c r="Y10" s="143">
        <f>SUM(Z8:Z12)</f>
        <v>332</v>
      </c>
      <c r="Z10" s="140">
        <v>134</v>
      </c>
      <c r="AA10" s="140">
        <v>45</v>
      </c>
      <c r="AB10" s="140">
        <v>89</v>
      </c>
      <c r="AC10" s="140">
        <v>7</v>
      </c>
      <c r="AD10" s="126">
        <f t="shared" si="25"/>
        <v>82</v>
      </c>
      <c r="AE10" s="145">
        <f t="shared" si="6"/>
        <v>0.61194029850746268</v>
      </c>
      <c r="AF10" s="126" t="str">
        <f t="shared" si="7"/>
        <v>C</v>
      </c>
      <c r="AG10" s="143">
        <f>SUM(AD8:AD12)</f>
        <v>-60</v>
      </c>
      <c r="AH10" s="126" t="str">
        <f t="shared" si="8"/>
        <v>B</v>
      </c>
      <c r="AI10" s="98" t="s">
        <v>21</v>
      </c>
      <c r="AJ10" s="101" t="str">
        <f t="shared" si="9"/>
        <v>Leuven</v>
      </c>
      <c r="AK10" s="102">
        <v>1</v>
      </c>
      <c r="AL10" s="99">
        <f t="shared" si="10"/>
        <v>1</v>
      </c>
      <c r="AM10" s="99">
        <f t="shared" si="11"/>
        <v>1</v>
      </c>
      <c r="AN10" s="99">
        <f t="shared" si="12"/>
        <v>0</v>
      </c>
      <c r="AO10" s="99">
        <f t="shared" si="13"/>
        <v>1</v>
      </c>
      <c r="AP10" s="91">
        <f t="shared" si="14"/>
        <v>53.078637941891756</v>
      </c>
      <c r="AQ10" s="91">
        <f t="shared" si="15"/>
        <v>54.078637941891756</v>
      </c>
      <c r="AR10" s="91">
        <f t="shared" si="16"/>
        <v>52</v>
      </c>
      <c r="AS10" s="100">
        <f t="shared" si="26"/>
        <v>1.0207430373440722</v>
      </c>
      <c r="AT10" s="166">
        <f t="shared" si="17"/>
        <v>0</v>
      </c>
      <c r="AU10" s="167">
        <f t="shared" si="27"/>
        <v>0</v>
      </c>
      <c r="AV10" s="168">
        <f t="shared" si="18"/>
        <v>0</v>
      </c>
      <c r="AW10" s="169" t="str">
        <f t="shared" si="19"/>
        <v>D</v>
      </c>
      <c r="AY10" s="173" t="s">
        <v>133</v>
      </c>
      <c r="AZ10" s="140">
        <v>2</v>
      </c>
    </row>
    <row r="11" spans="1:55" ht="14.4" customHeight="1" x14ac:dyDescent="0.3">
      <c r="A11" s="138" t="s">
        <v>10</v>
      </c>
      <c r="B11" s="138" t="s">
        <v>11</v>
      </c>
      <c r="C11" s="138" t="s">
        <v>21</v>
      </c>
      <c r="D11" s="139" t="s">
        <v>179</v>
      </c>
      <c r="E11" s="140">
        <v>7</v>
      </c>
      <c r="F11" s="141" t="str">
        <f t="shared" si="20"/>
        <v>B-D-L-M-V</v>
      </c>
      <c r="G11" s="142" t="str">
        <f t="shared" si="2"/>
        <v>B</v>
      </c>
      <c r="H11" s="142" t="str">
        <f t="shared" si="3"/>
        <v>A</v>
      </c>
      <c r="I11" s="143">
        <f>SUM(J8:J12)</f>
        <v>358.22936287538033</v>
      </c>
      <c r="J11" s="126">
        <v>100.71595330739301</v>
      </c>
      <c r="K11" s="126">
        <v>83.159262139046049</v>
      </c>
      <c r="L11" s="126">
        <v>70.685372818189137</v>
      </c>
      <c r="M11" s="126">
        <f t="shared" si="4"/>
        <v>-17.556691168346958</v>
      </c>
      <c r="N11" s="143">
        <f>SUM(O8:O12)</f>
        <v>-67.742293988381633</v>
      </c>
      <c r="O11" s="126">
        <f t="shared" si="21"/>
        <v>-30.030580489203871</v>
      </c>
      <c r="P11" s="144">
        <f>IF(SUM(L8:L12)&gt;0,SUM(O8:O12)/SUM(L8:L12), "Blinde vlek")</f>
        <v>-0.23320244253190425</v>
      </c>
      <c r="Q11" s="145">
        <f t="shared" si="5"/>
        <v>-0.42484858312123441</v>
      </c>
      <c r="R11" s="126">
        <v>454</v>
      </c>
      <c r="S11" s="126">
        <v>83.159262139046049</v>
      </c>
      <c r="T11" s="126">
        <v>26150.799999999999</v>
      </c>
      <c r="U11" s="126">
        <v>3700.3531463334652</v>
      </c>
      <c r="V11" s="145">
        <f t="shared" si="22"/>
        <v>0.18317018092300891</v>
      </c>
      <c r="W11" s="145">
        <f t="shared" si="23"/>
        <v>0.1415005715440241</v>
      </c>
      <c r="X11" s="145" t="str">
        <f t="shared" si="24"/>
        <v>B</v>
      </c>
      <c r="Y11" s="143">
        <f>SUM(Z8:Z12)</f>
        <v>332</v>
      </c>
      <c r="Z11" s="140">
        <v>88</v>
      </c>
      <c r="AA11" s="140">
        <v>61</v>
      </c>
      <c r="AB11" s="140">
        <v>27</v>
      </c>
      <c r="AC11" s="140">
        <v>59</v>
      </c>
      <c r="AD11" s="126">
        <f t="shared" si="25"/>
        <v>-32</v>
      </c>
      <c r="AE11" s="145">
        <f t="shared" si="6"/>
        <v>-0.36363636363636365</v>
      </c>
      <c r="AF11" s="126" t="str">
        <f t="shared" si="7"/>
        <v>A</v>
      </c>
      <c r="AG11" s="143">
        <f>SUM(AD8:AD12)</f>
        <v>-60</v>
      </c>
      <c r="AH11" s="126" t="str">
        <f t="shared" si="8"/>
        <v>B</v>
      </c>
      <c r="AI11" s="98" t="s">
        <v>21</v>
      </c>
      <c r="AJ11" s="101" t="str">
        <f t="shared" si="9"/>
        <v>Mechelen</v>
      </c>
      <c r="AK11" s="102">
        <v>1</v>
      </c>
      <c r="AL11" s="99">
        <f t="shared" si="10"/>
        <v>2</v>
      </c>
      <c r="AM11" s="99">
        <f t="shared" si="11"/>
        <v>1</v>
      </c>
      <c r="AN11" s="99">
        <f t="shared" si="12"/>
        <v>2</v>
      </c>
      <c r="AO11" s="99">
        <f t="shared" si="13"/>
        <v>1</v>
      </c>
      <c r="AP11" s="91">
        <f t="shared" si="14"/>
        <v>-62.030580489203871</v>
      </c>
      <c r="AQ11" s="91">
        <f t="shared" si="15"/>
        <v>-61.030580489203871</v>
      </c>
      <c r="AR11" s="91">
        <f t="shared" si="16"/>
        <v>120</v>
      </c>
      <c r="AS11" s="100">
        <f t="shared" si="26"/>
        <v>-0.5169215040766989</v>
      </c>
      <c r="AT11" s="166">
        <f t="shared" si="17"/>
        <v>1</v>
      </c>
      <c r="AU11" s="167">
        <f t="shared" si="27"/>
        <v>6</v>
      </c>
      <c r="AV11" s="168">
        <f t="shared" si="18"/>
        <v>6</v>
      </c>
      <c r="AW11" s="169" t="str">
        <f t="shared" si="19"/>
        <v>A</v>
      </c>
    </row>
    <row r="12" spans="1:55" x14ac:dyDescent="0.3">
      <c r="A12" s="138" t="s">
        <v>10</v>
      </c>
      <c r="B12" s="138" t="s">
        <v>11</v>
      </c>
      <c r="C12" s="138" t="s">
        <v>21</v>
      </c>
      <c r="D12" s="195" t="s">
        <v>180</v>
      </c>
      <c r="E12" s="140">
        <v>18</v>
      </c>
      <c r="F12" s="141" t="str">
        <f t="shared" si="20"/>
        <v>B-D-L-M-V</v>
      </c>
      <c r="G12" s="142" t="str">
        <f t="shared" si="2"/>
        <v>B</v>
      </c>
      <c r="H12" s="142" t="str">
        <f t="shared" si="3"/>
        <v>Blinde vlek</v>
      </c>
      <c r="I12" s="143">
        <f>SUM(J8:J12)</f>
        <v>358.22936287538033</v>
      </c>
      <c r="J12" s="126">
        <v>1</v>
      </c>
      <c r="K12" s="194">
        <v>1</v>
      </c>
      <c r="L12" s="194">
        <v>1</v>
      </c>
      <c r="M12" s="126">
        <f t="shared" si="4"/>
        <v>0</v>
      </c>
      <c r="N12" s="143">
        <f>SUM(O8:O12)</f>
        <v>-67.742293988381633</v>
      </c>
      <c r="O12" s="126">
        <f t="shared" si="21"/>
        <v>0</v>
      </c>
      <c r="P12" s="144">
        <f>IF(SUM(L8:L12)&gt;0,SUM(O8:O12)/SUM(L8:L12), "Blinde vlek")</f>
        <v>-0.23320244253190425</v>
      </c>
      <c r="Q12" s="145">
        <f t="shared" si="5"/>
        <v>0</v>
      </c>
      <c r="R12" s="126">
        <v>218</v>
      </c>
      <c r="S12" s="126">
        <v>0</v>
      </c>
      <c r="T12" s="126">
        <v>26150.799999999999</v>
      </c>
      <c r="U12" s="126">
        <v>3700.3531463334652</v>
      </c>
      <c r="V12" s="145" t="str">
        <f t="shared" si="22"/>
        <v>Blinde vlek</v>
      </c>
      <c r="W12" s="145">
        <f t="shared" si="23"/>
        <v>0.1415005715440241</v>
      </c>
      <c r="X12" s="145" t="str">
        <f t="shared" si="24"/>
        <v>Blinde vlek</v>
      </c>
      <c r="Y12" s="143">
        <f>SUM(Z8:Z12)</f>
        <v>332</v>
      </c>
      <c r="Z12" s="140">
        <v>1</v>
      </c>
      <c r="AA12" s="140"/>
      <c r="AB12" s="140">
        <v>1</v>
      </c>
      <c r="AC12" s="140">
        <v>64</v>
      </c>
      <c r="AD12" s="126">
        <f t="shared" si="25"/>
        <v>-63</v>
      </c>
      <c r="AE12" s="145" t="str">
        <f t="shared" si="6"/>
        <v>Blinde vlek</v>
      </c>
      <c r="AF12" s="126" t="str">
        <f t="shared" si="7"/>
        <v>A</v>
      </c>
      <c r="AG12" s="143">
        <f>SUM(AD8:AD12)</f>
        <v>-60</v>
      </c>
      <c r="AH12" s="126" t="str">
        <f t="shared" si="8"/>
        <v>B</v>
      </c>
      <c r="AI12" s="98" t="s">
        <v>21</v>
      </c>
      <c r="AJ12" s="101" t="str">
        <f t="shared" si="9"/>
        <v>Vilvoorde</v>
      </c>
      <c r="AK12" s="102">
        <v>1</v>
      </c>
      <c r="AL12" s="99">
        <f t="shared" si="10"/>
        <v>2</v>
      </c>
      <c r="AM12" s="99">
        <f t="shared" si="11"/>
        <v>1</v>
      </c>
      <c r="AN12" s="99">
        <f t="shared" si="12"/>
        <v>2</v>
      </c>
      <c r="AO12" s="99">
        <f t="shared" si="13"/>
        <v>1</v>
      </c>
      <c r="AP12" s="91">
        <f t="shared" si="14"/>
        <v>-63</v>
      </c>
      <c r="AQ12" s="91">
        <f t="shared" si="15"/>
        <v>-62</v>
      </c>
      <c r="AR12" s="91">
        <f t="shared" si="16"/>
        <v>64</v>
      </c>
      <c r="AS12" s="100">
        <f t="shared" si="26"/>
        <v>-0.984375</v>
      </c>
      <c r="AT12" s="166">
        <f t="shared" si="17"/>
        <v>1</v>
      </c>
      <c r="AU12" s="167">
        <f t="shared" si="27"/>
        <v>6</v>
      </c>
      <c r="AV12" s="168">
        <f t="shared" si="18"/>
        <v>6</v>
      </c>
      <c r="AW12" s="169" t="str">
        <f t="shared" si="19"/>
        <v>A</v>
      </c>
    </row>
    <row r="13" spans="1:55" x14ac:dyDescent="0.3">
      <c r="A13" s="146" t="s">
        <v>10</v>
      </c>
      <c r="B13" s="146" t="s">
        <v>12</v>
      </c>
      <c r="C13" s="146" t="s">
        <v>22</v>
      </c>
      <c r="D13" s="139" t="s">
        <v>176</v>
      </c>
      <c r="E13" s="140">
        <v>13</v>
      </c>
      <c r="F13" s="141" t="str">
        <f t="shared" si="20"/>
        <v>B-D-L-M-V</v>
      </c>
      <c r="G13" s="142" t="str">
        <f t="shared" si="2"/>
        <v>B</v>
      </c>
      <c r="H13" s="142" t="str">
        <f t="shared" si="3"/>
        <v>B</v>
      </c>
      <c r="I13" s="143">
        <f>SUM(J13:J17)</f>
        <v>33.833965033835852</v>
      </c>
      <c r="J13" s="126">
        <v>17.606611570247935</v>
      </c>
      <c r="K13" s="126">
        <v>19.508196721311471</v>
      </c>
      <c r="L13" s="126">
        <v>16.581967213114751</v>
      </c>
      <c r="M13" s="126">
        <f t="shared" si="4"/>
        <v>1.9015851510635358</v>
      </c>
      <c r="N13" s="143">
        <f>SUM(O13:O17)</f>
        <v>-1.1981287731020522</v>
      </c>
      <c r="O13" s="126">
        <f t="shared" si="21"/>
        <v>-1.0246443571331838</v>
      </c>
      <c r="P13" s="144">
        <f>IF(SUM(L13:L17)&gt;0,SUM(O13:O17)/SUM(L13:L17), "Blinde vlek")</f>
        <v>-3.6712059820682319E-2</v>
      </c>
      <c r="Q13" s="145">
        <f t="shared" si="5"/>
        <v>-6.1792689851828196E-2</v>
      </c>
      <c r="R13" s="126">
        <v>690</v>
      </c>
      <c r="S13" s="126">
        <v>19.508196721311471</v>
      </c>
      <c r="T13" s="126">
        <v>26150.799999999999</v>
      </c>
      <c r="U13" s="126">
        <v>241.65754637240289</v>
      </c>
      <c r="V13" s="145">
        <f t="shared" si="22"/>
        <v>2.82727488714659E-2</v>
      </c>
      <c r="W13" s="145">
        <f t="shared" si="23"/>
        <v>9.2409236571119394E-3</v>
      </c>
      <c r="X13" s="145" t="str">
        <f t="shared" si="24"/>
        <v>C</v>
      </c>
      <c r="Y13" s="143">
        <f>SUM(Z13:Z17)</f>
        <v>32</v>
      </c>
      <c r="Z13" s="140">
        <v>18</v>
      </c>
      <c r="AA13" s="140">
        <v>10</v>
      </c>
      <c r="AB13" s="140">
        <v>8</v>
      </c>
      <c r="AC13" s="140">
        <v>2</v>
      </c>
      <c r="AD13" s="126">
        <f t="shared" si="25"/>
        <v>6</v>
      </c>
      <c r="AE13" s="145">
        <f t="shared" si="6"/>
        <v>0.33333333333333331</v>
      </c>
      <c r="AF13" s="126" t="str">
        <f t="shared" si="7"/>
        <v>C</v>
      </c>
      <c r="AG13" s="143">
        <f>SUM(AD13:AD17)</f>
        <v>-5</v>
      </c>
      <c r="AH13" s="126" t="str">
        <f t="shared" si="8"/>
        <v>B</v>
      </c>
      <c r="AI13" s="103" t="s">
        <v>22</v>
      </c>
      <c r="AJ13" s="101" t="str">
        <f t="shared" si="9"/>
        <v>Brussel</v>
      </c>
      <c r="AK13" s="102">
        <v>1</v>
      </c>
      <c r="AL13" s="99">
        <f t="shared" si="10"/>
        <v>1</v>
      </c>
      <c r="AM13" s="99">
        <f t="shared" si="11"/>
        <v>1</v>
      </c>
      <c r="AN13" s="99">
        <f t="shared" si="12"/>
        <v>0</v>
      </c>
      <c r="AO13" s="99">
        <f t="shared" si="13"/>
        <v>1</v>
      </c>
      <c r="AP13" s="247">
        <f>N13+AG13</f>
        <v>-6.1981287731020522</v>
      </c>
      <c r="AQ13" s="247">
        <f>SUM(AK13:AK17)+AP13</f>
        <v>-1.1981287731020522</v>
      </c>
      <c r="AR13" s="247">
        <f>SUM(AA13:AA17,AC13:AC17)</f>
        <v>37</v>
      </c>
      <c r="AS13" s="250">
        <f>IF(AR13&gt;0,AP13/AR13,"Geen noden")</f>
        <v>-0.16751699386762303</v>
      </c>
      <c r="AT13" s="253">
        <f>SUM(AK13:AK17)</f>
        <v>5</v>
      </c>
      <c r="AU13" s="231">
        <f>AT13*$AZ$10*(AM13+AO13)</f>
        <v>20</v>
      </c>
      <c r="AV13" s="220">
        <f>IF(AT13&gt;0,AU13/SUM(AK13:AK17),0)</f>
        <v>4</v>
      </c>
      <c r="AW13" s="213" t="str">
        <f t="shared" si="19"/>
        <v>B</v>
      </c>
    </row>
    <row r="14" spans="1:55" x14ac:dyDescent="0.3">
      <c r="A14" s="146" t="s">
        <v>10</v>
      </c>
      <c r="B14" s="146" t="s">
        <v>12</v>
      </c>
      <c r="C14" s="146" t="s">
        <v>22</v>
      </c>
      <c r="D14" s="139" t="s">
        <v>177</v>
      </c>
      <c r="E14" s="140">
        <v>12</v>
      </c>
      <c r="F14" s="141" t="str">
        <f t="shared" si="20"/>
        <v>B-D-L-M-V</v>
      </c>
      <c r="G14" s="142" t="str">
        <f t="shared" si="2"/>
        <v>B</v>
      </c>
      <c r="H14" s="142" t="str">
        <f t="shared" si="3"/>
        <v>Blinde vlek</v>
      </c>
      <c r="I14" s="143">
        <f>SUM(J13:J17)</f>
        <v>33.833965033835852</v>
      </c>
      <c r="J14" s="126">
        <v>0</v>
      </c>
      <c r="K14" s="126">
        <v>0</v>
      </c>
      <c r="L14" s="126">
        <v>0</v>
      </c>
      <c r="M14" s="126">
        <f t="shared" si="4"/>
        <v>0</v>
      </c>
      <c r="N14" s="143">
        <f>SUM(O13:O17)</f>
        <v>-1.1981287731020522</v>
      </c>
      <c r="O14" s="126">
        <f t="shared" si="21"/>
        <v>0</v>
      </c>
      <c r="P14" s="144">
        <f>IF(SUM(L13:L17)&gt;0,SUM(O13:O17)/SUM(L13:L17), "Blinde vlek")</f>
        <v>-3.6712059820682319E-2</v>
      </c>
      <c r="Q14" s="145" t="str">
        <f t="shared" si="5"/>
        <v>Blinde vlek</v>
      </c>
      <c r="R14" s="126">
        <v>292.5</v>
      </c>
      <c r="S14" s="126">
        <v>0</v>
      </c>
      <c r="T14" s="126">
        <v>26150.799999999999</v>
      </c>
      <c r="U14" s="126">
        <v>241.65754637240289</v>
      </c>
      <c r="V14" s="145" t="str">
        <f>IF(S14&gt;0,S14/R14,"Blinde vlek")</f>
        <v>Blinde vlek</v>
      </c>
      <c r="W14" s="145">
        <f>IF(U14&gt;0,U14/T14,"Blinde vlek")</f>
        <v>9.2409236571119394E-3</v>
      </c>
      <c r="X14" s="145" t="str">
        <f>IF(V14&lt;0.5*W14,"A",IF(V14&gt;2*W14,IF(S14=0,"Blinde vlek","C"),"B"))</f>
        <v>Blinde vlek</v>
      </c>
      <c r="Y14" s="143">
        <f>SUM(Z13:Z17)</f>
        <v>32</v>
      </c>
      <c r="Z14" s="140"/>
      <c r="AA14" s="140"/>
      <c r="AB14" s="140"/>
      <c r="AC14" s="140">
        <v>9</v>
      </c>
      <c r="AD14" s="126">
        <f t="shared" si="25"/>
        <v>-9</v>
      </c>
      <c r="AE14" s="145" t="str">
        <f t="shared" si="6"/>
        <v>Blinde vlek</v>
      </c>
      <c r="AF14" s="126" t="str">
        <f t="shared" si="7"/>
        <v>Blinde vlek</v>
      </c>
      <c r="AG14" s="143">
        <f>SUM(AD13:AD17)</f>
        <v>-5</v>
      </c>
      <c r="AH14" s="126" t="str">
        <f t="shared" si="8"/>
        <v>B</v>
      </c>
      <c r="AI14" s="103" t="s">
        <v>22</v>
      </c>
      <c r="AJ14" s="101" t="str">
        <f t="shared" si="9"/>
        <v>Dilbeek</v>
      </c>
      <c r="AK14" s="102">
        <v>1</v>
      </c>
      <c r="AL14" s="99">
        <f t="shared" si="10"/>
        <v>2</v>
      </c>
      <c r="AM14" s="99">
        <f t="shared" si="11"/>
        <v>1</v>
      </c>
      <c r="AN14" s="99">
        <f t="shared" si="12"/>
        <v>2</v>
      </c>
      <c r="AO14" s="99">
        <f t="shared" si="13"/>
        <v>1</v>
      </c>
      <c r="AP14" s="248"/>
      <c r="AQ14" s="248"/>
      <c r="AR14" s="248"/>
      <c r="AS14" s="251"/>
      <c r="AT14" s="254"/>
      <c r="AU14" s="232"/>
      <c r="AV14" s="221"/>
      <c r="AW14" s="214"/>
    </row>
    <row r="15" spans="1:55" x14ac:dyDescent="0.3">
      <c r="A15" s="146" t="s">
        <v>10</v>
      </c>
      <c r="B15" s="146" t="s">
        <v>12</v>
      </c>
      <c r="C15" s="146" t="s">
        <v>22</v>
      </c>
      <c r="D15" s="139" t="s">
        <v>178</v>
      </c>
      <c r="E15" s="140">
        <v>16</v>
      </c>
      <c r="F15" s="141" t="str">
        <f t="shared" si="20"/>
        <v>B-D-L-M-V</v>
      </c>
      <c r="G15" s="142" t="str">
        <f t="shared" si="2"/>
        <v>B</v>
      </c>
      <c r="H15" s="142" t="str">
        <f t="shared" si="3"/>
        <v>B</v>
      </c>
      <c r="I15" s="143">
        <f>SUM(J13:J17)</f>
        <v>33.833965033835852</v>
      </c>
      <c r="J15" s="126">
        <v>16.227353463587917</v>
      </c>
      <c r="K15" s="126">
        <v>18.886904761904763</v>
      </c>
      <c r="L15" s="126">
        <v>16.053869047619049</v>
      </c>
      <c r="M15" s="126">
        <f t="shared" si="4"/>
        <v>2.6595512983168454</v>
      </c>
      <c r="N15" s="143">
        <f>SUM(O13:O17)</f>
        <v>-1.1981287731020522</v>
      </c>
      <c r="O15" s="126">
        <f t="shared" si="21"/>
        <v>-0.17348441596886843</v>
      </c>
      <c r="P15" s="144">
        <f>IF(SUM(L13:L17)&gt;0,SUM(O13:O17)/SUM(L13:L17), "Blinde vlek")</f>
        <v>-3.6712059820682319E-2</v>
      </c>
      <c r="Q15" s="145">
        <f t="shared" si="5"/>
        <v>-1.0806392867306834E-2</v>
      </c>
      <c r="R15" s="126">
        <v>893.6</v>
      </c>
      <c r="S15" s="126">
        <v>18.886904761904763</v>
      </c>
      <c r="T15" s="126">
        <v>26150.799999999999</v>
      </c>
      <c r="U15" s="126">
        <v>241.65754637240289</v>
      </c>
      <c r="V15" s="145">
        <f t="shared" ref="V15:V78" si="28">IF(S15&gt;0,S15/R15,"Blinde vlek")</f>
        <v>2.1135748390672296E-2</v>
      </c>
      <c r="W15" s="145">
        <f t="shared" ref="W15:W78" si="29">IF(U15&gt;0,U15/T15,"Blinde vlek")</f>
        <v>9.2409236571119394E-3</v>
      </c>
      <c r="X15" s="145" t="str">
        <f t="shared" ref="X15:X78" si="30">IF(V15&lt;0.5*W15,"A",IF(V15&gt;2*W15,IF(S15=0,"Blinde vlek","C"),"B"))</f>
        <v>C</v>
      </c>
      <c r="Y15" s="143">
        <f>SUM(Z13:Z17)</f>
        <v>32</v>
      </c>
      <c r="Z15" s="140">
        <v>14</v>
      </c>
      <c r="AA15" s="140">
        <v>5</v>
      </c>
      <c r="AB15" s="140">
        <v>9</v>
      </c>
      <c r="AC15" s="140"/>
      <c r="AD15" s="126">
        <f t="shared" si="25"/>
        <v>9</v>
      </c>
      <c r="AE15" s="145">
        <f t="shared" si="6"/>
        <v>0.6428571428571429</v>
      </c>
      <c r="AF15" s="126" t="str">
        <f t="shared" si="7"/>
        <v>C</v>
      </c>
      <c r="AG15" s="143">
        <f>SUM(AD13:AD17)</f>
        <v>-5</v>
      </c>
      <c r="AH15" s="126" t="str">
        <f t="shared" si="8"/>
        <v>B</v>
      </c>
      <c r="AI15" s="103" t="s">
        <v>22</v>
      </c>
      <c r="AJ15" s="101" t="str">
        <f t="shared" si="9"/>
        <v>Leuven</v>
      </c>
      <c r="AK15" s="102">
        <v>1</v>
      </c>
      <c r="AL15" s="99">
        <f t="shared" si="10"/>
        <v>1</v>
      </c>
      <c r="AM15" s="99">
        <f t="shared" si="11"/>
        <v>1</v>
      </c>
      <c r="AN15" s="99">
        <f t="shared" si="12"/>
        <v>0</v>
      </c>
      <c r="AO15" s="99">
        <f t="shared" si="13"/>
        <v>1</v>
      </c>
      <c r="AP15" s="248"/>
      <c r="AQ15" s="248"/>
      <c r="AR15" s="248"/>
      <c r="AS15" s="251"/>
      <c r="AT15" s="254"/>
      <c r="AU15" s="232"/>
      <c r="AV15" s="221"/>
      <c r="AW15" s="214"/>
    </row>
    <row r="16" spans="1:55" x14ac:dyDescent="0.3">
      <c r="A16" s="146" t="s">
        <v>10</v>
      </c>
      <c r="B16" s="146" t="s">
        <v>12</v>
      </c>
      <c r="C16" s="146" t="s">
        <v>22</v>
      </c>
      <c r="D16" s="139" t="s">
        <v>179</v>
      </c>
      <c r="E16" s="140">
        <v>7</v>
      </c>
      <c r="F16" s="141" t="str">
        <f t="shared" si="20"/>
        <v>B-D-L-M-V</v>
      </c>
      <c r="G16" s="142" t="str">
        <f t="shared" si="2"/>
        <v>B</v>
      </c>
      <c r="H16" s="142" t="str">
        <f t="shared" si="3"/>
        <v>Blinde vlek</v>
      </c>
      <c r="I16" s="143">
        <f>SUM(J13:J17)</f>
        <v>33.833965033835852</v>
      </c>
      <c r="J16" s="126">
        <v>0</v>
      </c>
      <c r="K16" s="126">
        <v>0</v>
      </c>
      <c r="L16" s="126">
        <v>0</v>
      </c>
      <c r="M16" s="126">
        <f t="shared" si="4"/>
        <v>0</v>
      </c>
      <c r="N16" s="143">
        <f>SUM(O13:O17)</f>
        <v>-1.1981287731020522</v>
      </c>
      <c r="O16" s="126">
        <f t="shared" si="21"/>
        <v>0</v>
      </c>
      <c r="P16" s="144">
        <f>IF(SUM(L13:L17)&gt;0,SUM(O13:O17)/SUM(L13:L17), "Blinde vlek")</f>
        <v>-3.6712059820682319E-2</v>
      </c>
      <c r="Q16" s="145" t="str">
        <f t="shared" si="5"/>
        <v>Blinde vlek</v>
      </c>
      <c r="R16" s="126">
        <v>454</v>
      </c>
      <c r="S16" s="126">
        <v>0</v>
      </c>
      <c r="T16" s="126">
        <v>26150.799999999999</v>
      </c>
      <c r="U16" s="126">
        <v>241.65754637240289</v>
      </c>
      <c r="V16" s="145" t="str">
        <f t="shared" si="28"/>
        <v>Blinde vlek</v>
      </c>
      <c r="W16" s="145">
        <f t="shared" si="29"/>
        <v>9.2409236571119394E-3</v>
      </c>
      <c r="X16" s="145" t="str">
        <f t="shared" si="30"/>
        <v>Blinde vlek</v>
      </c>
      <c r="Y16" s="143">
        <f>SUM(Z13:Z17)</f>
        <v>32</v>
      </c>
      <c r="Z16" s="140"/>
      <c r="AA16" s="140"/>
      <c r="AB16" s="140"/>
      <c r="AC16" s="140">
        <v>6</v>
      </c>
      <c r="AD16" s="126">
        <f t="shared" si="25"/>
        <v>-6</v>
      </c>
      <c r="AE16" s="145" t="str">
        <f t="shared" si="6"/>
        <v>Blinde vlek</v>
      </c>
      <c r="AF16" s="126" t="str">
        <f t="shared" si="7"/>
        <v>Blinde vlek</v>
      </c>
      <c r="AG16" s="143">
        <f>SUM(AD13:AD17)</f>
        <v>-5</v>
      </c>
      <c r="AH16" s="126" t="str">
        <f t="shared" si="8"/>
        <v>B</v>
      </c>
      <c r="AI16" s="103" t="s">
        <v>22</v>
      </c>
      <c r="AJ16" s="101" t="str">
        <f t="shared" si="9"/>
        <v>Mechelen</v>
      </c>
      <c r="AK16" s="102">
        <v>1</v>
      </c>
      <c r="AL16" s="99">
        <f t="shared" si="10"/>
        <v>2</v>
      </c>
      <c r="AM16" s="99">
        <f t="shared" si="11"/>
        <v>1</v>
      </c>
      <c r="AN16" s="99">
        <f t="shared" si="12"/>
        <v>2</v>
      </c>
      <c r="AO16" s="99">
        <f t="shared" si="13"/>
        <v>1</v>
      </c>
      <c r="AP16" s="248"/>
      <c r="AQ16" s="248"/>
      <c r="AR16" s="248"/>
      <c r="AS16" s="251"/>
      <c r="AT16" s="254"/>
      <c r="AU16" s="232"/>
      <c r="AV16" s="221"/>
      <c r="AW16" s="214"/>
    </row>
    <row r="17" spans="1:49" x14ac:dyDescent="0.3">
      <c r="A17" s="146" t="s">
        <v>10</v>
      </c>
      <c r="B17" s="146" t="s">
        <v>12</v>
      </c>
      <c r="C17" s="146" t="s">
        <v>22</v>
      </c>
      <c r="D17" s="139" t="s">
        <v>180</v>
      </c>
      <c r="E17" s="140">
        <v>18</v>
      </c>
      <c r="F17" s="141" t="str">
        <f t="shared" si="20"/>
        <v>B-D-L-M-V</v>
      </c>
      <c r="G17" s="142" t="str">
        <f t="shared" si="2"/>
        <v>B</v>
      </c>
      <c r="H17" s="142" t="str">
        <f t="shared" si="3"/>
        <v>Blinde vlek</v>
      </c>
      <c r="I17" s="143">
        <f>SUM(J13:J17)</f>
        <v>33.833965033835852</v>
      </c>
      <c r="J17" s="126">
        <v>0</v>
      </c>
      <c r="K17" s="126">
        <v>0</v>
      </c>
      <c r="L17" s="126">
        <v>0</v>
      </c>
      <c r="M17" s="126">
        <f t="shared" si="4"/>
        <v>0</v>
      </c>
      <c r="N17" s="143">
        <f>SUM(O13:O17)</f>
        <v>-1.1981287731020522</v>
      </c>
      <c r="O17" s="126">
        <f t="shared" si="21"/>
        <v>0</v>
      </c>
      <c r="P17" s="144">
        <f>IF(SUM(L13:L17)&gt;0,SUM(O13:O17)/SUM(L13:L17), "Blinde vlek")</f>
        <v>-3.6712059820682319E-2</v>
      </c>
      <c r="Q17" s="145" t="str">
        <f t="shared" si="5"/>
        <v>Blinde vlek</v>
      </c>
      <c r="R17" s="126">
        <v>218</v>
      </c>
      <c r="S17" s="126">
        <v>0</v>
      </c>
      <c r="T17" s="126">
        <v>26150.799999999999</v>
      </c>
      <c r="U17" s="126">
        <v>241.65754637240289</v>
      </c>
      <c r="V17" s="145" t="str">
        <f t="shared" si="28"/>
        <v>Blinde vlek</v>
      </c>
      <c r="W17" s="145">
        <f t="shared" si="29"/>
        <v>9.2409236571119394E-3</v>
      </c>
      <c r="X17" s="145" t="str">
        <f t="shared" si="30"/>
        <v>Blinde vlek</v>
      </c>
      <c r="Y17" s="143">
        <f>SUM(Z13:Z17)</f>
        <v>32</v>
      </c>
      <c r="Z17" s="140"/>
      <c r="AA17" s="140"/>
      <c r="AB17" s="140"/>
      <c r="AC17" s="140">
        <v>5</v>
      </c>
      <c r="AD17" s="126">
        <f t="shared" si="25"/>
        <v>-5</v>
      </c>
      <c r="AE17" s="145" t="str">
        <f t="shared" si="6"/>
        <v>Blinde vlek</v>
      </c>
      <c r="AF17" s="126" t="str">
        <f t="shared" si="7"/>
        <v>Blinde vlek</v>
      </c>
      <c r="AG17" s="143">
        <f>SUM(AD13:AD17)</f>
        <v>-5</v>
      </c>
      <c r="AH17" s="126" t="str">
        <f t="shared" si="8"/>
        <v>B</v>
      </c>
      <c r="AI17" s="103" t="s">
        <v>22</v>
      </c>
      <c r="AJ17" s="101" t="str">
        <f t="shared" si="9"/>
        <v>Vilvoorde</v>
      </c>
      <c r="AK17" s="102">
        <v>1</v>
      </c>
      <c r="AL17" s="99">
        <f t="shared" si="10"/>
        <v>2</v>
      </c>
      <c r="AM17" s="99">
        <f t="shared" si="11"/>
        <v>1</v>
      </c>
      <c r="AN17" s="99">
        <f t="shared" si="12"/>
        <v>2</v>
      </c>
      <c r="AO17" s="99">
        <f t="shared" si="13"/>
        <v>1</v>
      </c>
      <c r="AP17" s="249"/>
      <c r="AQ17" s="249"/>
      <c r="AR17" s="249"/>
      <c r="AS17" s="252"/>
      <c r="AT17" s="255"/>
      <c r="AU17" s="232"/>
      <c r="AV17" s="258"/>
      <c r="AW17" s="215"/>
    </row>
    <row r="18" spans="1:49" x14ac:dyDescent="0.3">
      <c r="A18" s="138" t="s">
        <v>10</v>
      </c>
      <c r="B18" s="138" t="s">
        <v>13</v>
      </c>
      <c r="C18" s="138" t="s">
        <v>23</v>
      </c>
      <c r="D18" s="139" t="s">
        <v>176</v>
      </c>
      <c r="E18" s="140">
        <v>13</v>
      </c>
      <c r="F18" s="141" t="str">
        <f t="shared" si="20"/>
        <v>B-D-L-M-V</v>
      </c>
      <c r="G18" s="142" t="str">
        <f t="shared" si="2"/>
        <v>B</v>
      </c>
      <c r="H18" s="142" t="str">
        <f t="shared" si="3"/>
        <v>B</v>
      </c>
      <c r="I18" s="143">
        <f>SUM(J18:J22)</f>
        <v>87.064087693061026</v>
      </c>
      <c r="J18" s="126">
        <v>39.259504132231399</v>
      </c>
      <c r="K18" s="126">
        <v>37.68224299065421</v>
      </c>
      <c r="L18" s="126">
        <v>32.029906542056075</v>
      </c>
      <c r="M18" s="126">
        <f t="shared" si="4"/>
        <v>-1.5772611415771891</v>
      </c>
      <c r="N18" s="143">
        <f>SUM(O18:O22)</f>
        <v>1.7538075997888374</v>
      </c>
      <c r="O18" s="126">
        <f t="shared" si="21"/>
        <v>-7.2295975901753238</v>
      </c>
      <c r="P18" s="144">
        <f>IF(SUM(L18:L22)&gt;0,SUM(O18:O22)/SUM(L18:L22), "Blinde vlek")</f>
        <v>1.9746106277413945E-2</v>
      </c>
      <c r="Q18" s="145">
        <f t="shared" si="5"/>
        <v>-0.22571397705087523</v>
      </c>
      <c r="R18" s="126">
        <v>690</v>
      </c>
      <c r="S18" s="126">
        <v>37.68224299065421</v>
      </c>
      <c r="T18" s="126">
        <v>26150.799999999999</v>
      </c>
      <c r="U18" s="126">
        <v>977.9168276950445</v>
      </c>
      <c r="V18" s="145">
        <f t="shared" si="28"/>
        <v>5.4611946363266974E-2</v>
      </c>
      <c r="W18" s="145">
        <f t="shared" si="29"/>
        <v>3.7395292981287173E-2</v>
      </c>
      <c r="X18" s="145" t="str">
        <f t="shared" si="30"/>
        <v>B</v>
      </c>
      <c r="Y18" s="143">
        <f>SUM(Z18:Z22)</f>
        <v>81</v>
      </c>
      <c r="Z18" s="140">
        <v>40</v>
      </c>
      <c r="AA18" s="140">
        <v>22</v>
      </c>
      <c r="AB18" s="140">
        <v>18</v>
      </c>
      <c r="AC18" s="140">
        <v>4</v>
      </c>
      <c r="AD18" s="126">
        <f t="shared" si="25"/>
        <v>14</v>
      </c>
      <c r="AE18" s="145">
        <f t="shared" si="6"/>
        <v>0.35</v>
      </c>
      <c r="AF18" s="126" t="str">
        <f t="shared" si="7"/>
        <v>C</v>
      </c>
      <c r="AG18" s="143">
        <f>SUM(AD18:AD22)</f>
        <v>-13</v>
      </c>
      <c r="AH18" s="126" t="str">
        <f t="shared" si="8"/>
        <v>B</v>
      </c>
      <c r="AI18" s="98" t="s">
        <v>23</v>
      </c>
      <c r="AJ18" s="101" t="str">
        <f t="shared" si="9"/>
        <v>Brussel</v>
      </c>
      <c r="AK18" s="102">
        <v>1</v>
      </c>
      <c r="AL18" s="99">
        <f t="shared" si="10"/>
        <v>1</v>
      </c>
      <c r="AM18" s="99">
        <f t="shared" si="11"/>
        <v>1</v>
      </c>
      <c r="AN18" s="99">
        <f t="shared" si="12"/>
        <v>0</v>
      </c>
      <c r="AO18" s="99">
        <f t="shared" si="13"/>
        <v>1</v>
      </c>
      <c r="AP18" s="91">
        <f t="shared" si="14"/>
        <v>6.7704024098246762</v>
      </c>
      <c r="AQ18" s="91">
        <f t="shared" si="15"/>
        <v>7.7704024098246762</v>
      </c>
      <c r="AR18" s="91">
        <f t="shared" si="16"/>
        <v>26</v>
      </c>
      <c r="AS18" s="100">
        <f t="shared" si="26"/>
        <v>0.26040009268556447</v>
      </c>
      <c r="AT18" s="174">
        <f t="shared" ref="AT18:AT22" si="31">AK18</f>
        <v>1</v>
      </c>
      <c r="AU18" s="167">
        <f t="shared" ref="AU18:AU22" si="32">AT18*SUM(AL18:AO18)</f>
        <v>3</v>
      </c>
      <c r="AV18" s="168">
        <f t="shared" si="18"/>
        <v>3</v>
      </c>
      <c r="AW18" s="169" t="str">
        <f t="shared" ref="AW18:AW23" si="33">IF(AV18&gt;=$AZ$5,$AZ$4,IF(AV18&gt;=$BA$5,$BA$4,IF(AV18&gt;=$BB$5,$BB$4,$BC$4)))</f>
        <v>C</v>
      </c>
    </row>
    <row r="19" spans="1:49" x14ac:dyDescent="0.3">
      <c r="A19" s="138" t="s">
        <v>10</v>
      </c>
      <c r="B19" s="138" t="s">
        <v>13</v>
      </c>
      <c r="C19" s="138" t="s">
        <v>23</v>
      </c>
      <c r="D19" s="139" t="s">
        <v>177</v>
      </c>
      <c r="E19" s="140">
        <v>12</v>
      </c>
      <c r="F19" s="141" t="str">
        <f t="shared" si="20"/>
        <v>B-D-L-M-V</v>
      </c>
      <c r="G19" s="142" t="str">
        <f t="shared" si="2"/>
        <v>B</v>
      </c>
      <c r="H19" s="142" t="str">
        <f t="shared" si="3"/>
        <v>Blinde vlek</v>
      </c>
      <c r="I19" s="143">
        <f>SUM(J18:J22)</f>
        <v>87.064087693061026</v>
      </c>
      <c r="J19" s="126">
        <v>0</v>
      </c>
      <c r="K19" s="126">
        <v>0</v>
      </c>
      <c r="L19" s="126">
        <v>0</v>
      </c>
      <c r="M19" s="126">
        <f t="shared" si="4"/>
        <v>0</v>
      </c>
      <c r="N19" s="143">
        <f>SUM(O18:O22)</f>
        <v>1.7538075997888374</v>
      </c>
      <c r="O19" s="126">
        <f t="shared" si="21"/>
        <v>0</v>
      </c>
      <c r="P19" s="144">
        <f>IF(SUM(L18:L22)&gt;0,SUM(O18:O22)/SUM(L18:L22), "Blinde vlek")</f>
        <v>1.9746106277413945E-2</v>
      </c>
      <c r="Q19" s="145" t="str">
        <f t="shared" si="5"/>
        <v>Blinde vlek</v>
      </c>
      <c r="R19" s="126">
        <v>292.5</v>
      </c>
      <c r="S19" s="126">
        <v>0</v>
      </c>
      <c r="T19" s="126">
        <v>26150.799999999999</v>
      </c>
      <c r="U19" s="126">
        <v>977.9168276950445</v>
      </c>
      <c r="V19" s="145" t="str">
        <f t="shared" si="28"/>
        <v>Blinde vlek</v>
      </c>
      <c r="W19" s="145">
        <f t="shared" si="29"/>
        <v>3.7395292981287173E-2</v>
      </c>
      <c r="X19" s="145" t="str">
        <f t="shared" si="30"/>
        <v>Blinde vlek</v>
      </c>
      <c r="Y19" s="143">
        <f>SUM(Z18:Z22)</f>
        <v>81</v>
      </c>
      <c r="Z19" s="140"/>
      <c r="AA19" s="140"/>
      <c r="AB19" s="140"/>
      <c r="AC19" s="140">
        <v>17</v>
      </c>
      <c r="AD19" s="126">
        <f t="shared" si="25"/>
        <v>-17</v>
      </c>
      <c r="AE19" s="145" t="str">
        <f t="shared" si="6"/>
        <v>Blinde vlek</v>
      </c>
      <c r="AF19" s="126" t="str">
        <f t="shared" si="7"/>
        <v>Blinde vlek</v>
      </c>
      <c r="AG19" s="143">
        <f>SUM(AD18:AD22)</f>
        <v>-13</v>
      </c>
      <c r="AH19" s="126" t="str">
        <f t="shared" si="8"/>
        <v>B</v>
      </c>
      <c r="AI19" s="98" t="s">
        <v>23</v>
      </c>
      <c r="AJ19" s="101" t="str">
        <f t="shared" si="9"/>
        <v>Dilbeek</v>
      </c>
      <c r="AK19" s="102">
        <v>1</v>
      </c>
      <c r="AL19" s="99">
        <f t="shared" si="10"/>
        <v>2</v>
      </c>
      <c r="AM19" s="99">
        <f t="shared" si="11"/>
        <v>1</v>
      </c>
      <c r="AN19" s="99">
        <f t="shared" si="12"/>
        <v>2</v>
      </c>
      <c r="AO19" s="99">
        <f t="shared" si="13"/>
        <v>1</v>
      </c>
      <c r="AP19" s="91">
        <f t="shared" si="14"/>
        <v>-17</v>
      </c>
      <c r="AQ19" s="91">
        <f t="shared" si="15"/>
        <v>-16</v>
      </c>
      <c r="AR19" s="91">
        <f t="shared" si="16"/>
        <v>17</v>
      </c>
      <c r="AS19" s="100">
        <f t="shared" si="26"/>
        <v>-1</v>
      </c>
      <c r="AT19" s="174">
        <f t="shared" si="31"/>
        <v>1</v>
      </c>
      <c r="AU19" s="167">
        <f t="shared" si="32"/>
        <v>6</v>
      </c>
      <c r="AV19" s="168">
        <f t="shared" si="18"/>
        <v>6</v>
      </c>
      <c r="AW19" s="169" t="str">
        <f t="shared" si="33"/>
        <v>A</v>
      </c>
    </row>
    <row r="20" spans="1:49" x14ac:dyDescent="0.3">
      <c r="A20" s="138" t="s">
        <v>10</v>
      </c>
      <c r="B20" s="138" t="s">
        <v>13</v>
      </c>
      <c r="C20" s="138" t="s">
        <v>23</v>
      </c>
      <c r="D20" s="139" t="s">
        <v>178</v>
      </c>
      <c r="E20" s="140">
        <v>16</v>
      </c>
      <c r="F20" s="141" t="str">
        <f t="shared" si="20"/>
        <v>B-D-L-M-V</v>
      </c>
      <c r="G20" s="142" t="str">
        <f t="shared" si="2"/>
        <v>B</v>
      </c>
      <c r="H20" s="142" t="str">
        <f t="shared" si="3"/>
        <v>C</v>
      </c>
      <c r="I20" s="143">
        <f>SUM(J18:J22)</f>
        <v>87.064087693061026</v>
      </c>
      <c r="J20" s="126">
        <v>42.213143872113676</v>
      </c>
      <c r="K20" s="126">
        <v>61.643835616438352</v>
      </c>
      <c r="L20" s="126">
        <v>52.397260273972599</v>
      </c>
      <c r="M20" s="126">
        <f t="shared" si="4"/>
        <v>19.430691744324676</v>
      </c>
      <c r="N20" s="143">
        <f>SUM(O18:O22)</f>
        <v>1.7538075997888374</v>
      </c>
      <c r="O20" s="126">
        <f t="shared" si="21"/>
        <v>10.184116401858923</v>
      </c>
      <c r="P20" s="144">
        <f>IF(SUM(L18:L22)&gt;0,SUM(O18:O22)/SUM(L18:L22), "Blinde vlek")</f>
        <v>1.9746106277413945E-2</v>
      </c>
      <c r="Q20" s="145">
        <f t="shared" si="5"/>
        <v>0.19436352871521606</v>
      </c>
      <c r="R20" s="126">
        <v>893.6</v>
      </c>
      <c r="S20" s="126">
        <v>61.643835616438352</v>
      </c>
      <c r="T20" s="126">
        <v>26150.799999999999</v>
      </c>
      <c r="U20" s="126">
        <v>977.9168276950445</v>
      </c>
      <c r="V20" s="145">
        <f t="shared" si="28"/>
        <v>6.8983701450803889E-2</v>
      </c>
      <c r="W20" s="145">
        <f t="shared" si="29"/>
        <v>3.7395292981287173E-2</v>
      </c>
      <c r="X20" s="145" t="str">
        <f t="shared" si="30"/>
        <v>B</v>
      </c>
      <c r="Y20" s="143">
        <f>SUM(Z18:Z22)</f>
        <v>81</v>
      </c>
      <c r="Z20" s="140">
        <v>36</v>
      </c>
      <c r="AA20" s="140">
        <v>10</v>
      </c>
      <c r="AB20" s="140">
        <v>26</v>
      </c>
      <c r="AC20" s="140">
        <v>1</v>
      </c>
      <c r="AD20" s="126">
        <f t="shared" si="25"/>
        <v>25</v>
      </c>
      <c r="AE20" s="145">
        <f t="shared" si="6"/>
        <v>0.69444444444444442</v>
      </c>
      <c r="AF20" s="126" t="str">
        <f t="shared" si="7"/>
        <v>C</v>
      </c>
      <c r="AG20" s="143">
        <f>SUM(AD18:AD22)</f>
        <v>-13</v>
      </c>
      <c r="AH20" s="126" t="str">
        <f t="shared" si="8"/>
        <v>B</v>
      </c>
      <c r="AI20" s="98" t="s">
        <v>23</v>
      </c>
      <c r="AJ20" s="101" t="str">
        <f t="shared" si="9"/>
        <v>Leuven</v>
      </c>
      <c r="AK20" s="102">
        <v>1</v>
      </c>
      <c r="AL20" s="99">
        <f t="shared" si="10"/>
        <v>0</v>
      </c>
      <c r="AM20" s="99">
        <f t="shared" si="11"/>
        <v>1</v>
      </c>
      <c r="AN20" s="99">
        <f t="shared" si="12"/>
        <v>0</v>
      </c>
      <c r="AO20" s="99">
        <f t="shared" si="13"/>
        <v>1</v>
      </c>
      <c r="AP20" s="91">
        <f t="shared" si="14"/>
        <v>35.184116401858923</v>
      </c>
      <c r="AQ20" s="91">
        <f t="shared" si="15"/>
        <v>36.184116401858923</v>
      </c>
      <c r="AR20" s="91">
        <f t="shared" si="16"/>
        <v>11</v>
      </c>
      <c r="AS20" s="100">
        <f t="shared" si="26"/>
        <v>3.1985560365326293</v>
      </c>
      <c r="AT20" s="174">
        <f t="shared" si="31"/>
        <v>1</v>
      </c>
      <c r="AU20" s="167">
        <f t="shared" si="32"/>
        <v>2</v>
      </c>
      <c r="AV20" s="168">
        <f t="shared" si="18"/>
        <v>2</v>
      </c>
      <c r="AW20" s="169" t="str">
        <f t="shared" si="33"/>
        <v>C</v>
      </c>
    </row>
    <row r="21" spans="1:49" x14ac:dyDescent="0.3">
      <c r="A21" s="138" t="s">
        <v>10</v>
      </c>
      <c r="B21" s="138" t="s">
        <v>13</v>
      </c>
      <c r="C21" s="138" t="s">
        <v>23</v>
      </c>
      <c r="D21" s="139" t="s">
        <v>179</v>
      </c>
      <c r="E21" s="140">
        <v>7</v>
      </c>
      <c r="F21" s="141" t="str">
        <f t="shared" si="20"/>
        <v>B-D-L-M-V</v>
      </c>
      <c r="G21" s="142" t="str">
        <f t="shared" si="2"/>
        <v>B</v>
      </c>
      <c r="H21" s="142" t="str">
        <f t="shared" si="3"/>
        <v>A</v>
      </c>
      <c r="I21" s="143">
        <f>SUM(J18:J22)</f>
        <v>87.064087693061026</v>
      </c>
      <c r="J21" s="126">
        <v>5.5914396887159539</v>
      </c>
      <c r="K21" s="126">
        <v>5.1655629139072854</v>
      </c>
      <c r="L21" s="126">
        <v>4.3907284768211925</v>
      </c>
      <c r="M21" s="126">
        <f t="shared" si="4"/>
        <v>-0.42587677480866848</v>
      </c>
      <c r="N21" s="143">
        <f>SUM(O18:O22)</f>
        <v>1.7538075997888374</v>
      </c>
      <c r="O21" s="126">
        <f t="shared" si="21"/>
        <v>-1.2007112118947614</v>
      </c>
      <c r="P21" s="144">
        <f>IF(SUM(L18:L22)&gt;0,SUM(O18:O22)/SUM(L18:L22), "Blinde vlek")</f>
        <v>1.9746106277413945E-2</v>
      </c>
      <c r="Q21" s="145">
        <f t="shared" si="5"/>
        <v>-0.27346514780710252</v>
      </c>
      <c r="R21" s="126">
        <v>454</v>
      </c>
      <c r="S21" s="126">
        <v>5.1655629139072854</v>
      </c>
      <c r="T21" s="126">
        <v>26150.799999999999</v>
      </c>
      <c r="U21" s="126">
        <v>977.9168276950445</v>
      </c>
      <c r="V21" s="145">
        <f t="shared" si="28"/>
        <v>1.1377891880853051E-2</v>
      </c>
      <c r="W21" s="145">
        <f t="shared" si="29"/>
        <v>3.7395292981287173E-2</v>
      </c>
      <c r="X21" s="145" t="str">
        <f t="shared" si="30"/>
        <v>A</v>
      </c>
      <c r="Y21" s="143">
        <f>SUM(Z18:Z22)</f>
        <v>81</v>
      </c>
      <c r="Z21" s="140">
        <v>5</v>
      </c>
      <c r="AA21" s="140">
        <v>4</v>
      </c>
      <c r="AB21" s="140">
        <v>1</v>
      </c>
      <c r="AC21" s="140">
        <v>27</v>
      </c>
      <c r="AD21" s="126">
        <f t="shared" si="25"/>
        <v>-26</v>
      </c>
      <c r="AE21" s="145">
        <f t="shared" si="6"/>
        <v>-5.2</v>
      </c>
      <c r="AF21" s="126" t="str">
        <f t="shared" si="7"/>
        <v>A</v>
      </c>
      <c r="AG21" s="143">
        <f>SUM(AD18:AD22)</f>
        <v>-13</v>
      </c>
      <c r="AH21" s="126" t="str">
        <f t="shared" si="8"/>
        <v>B</v>
      </c>
      <c r="AI21" s="98" t="s">
        <v>23</v>
      </c>
      <c r="AJ21" s="101" t="str">
        <f t="shared" si="9"/>
        <v>Mechelen</v>
      </c>
      <c r="AK21" s="102">
        <v>1</v>
      </c>
      <c r="AL21" s="99">
        <f t="shared" si="10"/>
        <v>2</v>
      </c>
      <c r="AM21" s="99">
        <f t="shared" si="11"/>
        <v>1</v>
      </c>
      <c r="AN21" s="99">
        <f t="shared" si="12"/>
        <v>2</v>
      </c>
      <c r="AO21" s="99">
        <f t="shared" si="13"/>
        <v>1</v>
      </c>
      <c r="AP21" s="91">
        <f t="shared" si="14"/>
        <v>-27.200711211894763</v>
      </c>
      <c r="AQ21" s="91">
        <f t="shared" si="15"/>
        <v>-26.200711211894763</v>
      </c>
      <c r="AR21" s="91">
        <f t="shared" si="16"/>
        <v>31</v>
      </c>
      <c r="AS21" s="100">
        <f t="shared" si="26"/>
        <v>-0.87744229715789557</v>
      </c>
      <c r="AT21" s="174">
        <f t="shared" si="31"/>
        <v>1</v>
      </c>
      <c r="AU21" s="167">
        <f t="shared" si="32"/>
        <v>6</v>
      </c>
      <c r="AV21" s="168">
        <f t="shared" si="18"/>
        <v>6</v>
      </c>
      <c r="AW21" s="169" t="str">
        <f t="shared" si="33"/>
        <v>A</v>
      </c>
    </row>
    <row r="22" spans="1:49" x14ac:dyDescent="0.3">
      <c r="A22" s="138" t="s">
        <v>10</v>
      </c>
      <c r="B22" s="138" t="s">
        <v>13</v>
      </c>
      <c r="C22" s="138" t="s">
        <v>23</v>
      </c>
      <c r="D22" s="139" t="s">
        <v>180</v>
      </c>
      <c r="E22" s="140">
        <v>18</v>
      </c>
      <c r="F22" s="141" t="str">
        <f t="shared" si="20"/>
        <v>B-D-L-M-V</v>
      </c>
      <c r="G22" s="142" t="str">
        <f t="shared" si="2"/>
        <v>B</v>
      </c>
      <c r="H22" s="142" t="str">
        <f t="shared" si="3"/>
        <v>Blinde vlek</v>
      </c>
      <c r="I22" s="143">
        <f>SUM(J18:J22)</f>
        <v>87.064087693061026</v>
      </c>
      <c r="J22" s="126">
        <v>0</v>
      </c>
      <c r="K22" s="126">
        <v>0</v>
      </c>
      <c r="L22" s="126">
        <v>0</v>
      </c>
      <c r="M22" s="126">
        <f t="shared" si="4"/>
        <v>0</v>
      </c>
      <c r="N22" s="143">
        <f>SUM(O18:O22)</f>
        <v>1.7538075997888374</v>
      </c>
      <c r="O22" s="126">
        <f t="shared" si="21"/>
        <v>0</v>
      </c>
      <c r="P22" s="144">
        <f>IF(SUM(L18:L22)&gt;0,SUM(O18:O22)/SUM(L18:L22), "Blinde vlek")</f>
        <v>1.9746106277413945E-2</v>
      </c>
      <c r="Q22" s="145" t="str">
        <f t="shared" si="5"/>
        <v>Blinde vlek</v>
      </c>
      <c r="R22" s="126">
        <v>218</v>
      </c>
      <c r="S22" s="126">
        <v>0</v>
      </c>
      <c r="T22" s="126">
        <v>26150.799999999999</v>
      </c>
      <c r="U22" s="126">
        <v>977.9168276950445</v>
      </c>
      <c r="V22" s="145" t="str">
        <f t="shared" si="28"/>
        <v>Blinde vlek</v>
      </c>
      <c r="W22" s="145">
        <f t="shared" si="29"/>
        <v>3.7395292981287173E-2</v>
      </c>
      <c r="X22" s="145" t="str">
        <f t="shared" si="30"/>
        <v>Blinde vlek</v>
      </c>
      <c r="Y22" s="143">
        <f>SUM(Z18:Z22)</f>
        <v>81</v>
      </c>
      <c r="Z22" s="140"/>
      <c r="AA22" s="140"/>
      <c r="AB22" s="140"/>
      <c r="AC22" s="140">
        <v>9</v>
      </c>
      <c r="AD22" s="126">
        <f t="shared" si="25"/>
        <v>-9</v>
      </c>
      <c r="AE22" s="145" t="str">
        <f t="shared" si="6"/>
        <v>Blinde vlek</v>
      </c>
      <c r="AF22" s="126" t="str">
        <f t="shared" si="7"/>
        <v>Blinde vlek</v>
      </c>
      <c r="AG22" s="143">
        <f>SUM(AD18:AD22)</f>
        <v>-13</v>
      </c>
      <c r="AH22" s="126" t="str">
        <f t="shared" si="8"/>
        <v>B</v>
      </c>
      <c r="AI22" s="98" t="s">
        <v>23</v>
      </c>
      <c r="AJ22" s="101" t="str">
        <f t="shared" si="9"/>
        <v>Vilvoorde</v>
      </c>
      <c r="AK22" s="102">
        <v>1</v>
      </c>
      <c r="AL22" s="99">
        <f t="shared" si="10"/>
        <v>2</v>
      </c>
      <c r="AM22" s="99">
        <f t="shared" si="11"/>
        <v>1</v>
      </c>
      <c r="AN22" s="99">
        <f t="shared" si="12"/>
        <v>2</v>
      </c>
      <c r="AO22" s="99">
        <f t="shared" si="13"/>
        <v>1</v>
      </c>
      <c r="AP22" s="91">
        <f t="shared" si="14"/>
        <v>-9</v>
      </c>
      <c r="AQ22" s="91">
        <f t="shared" si="15"/>
        <v>-8</v>
      </c>
      <c r="AR22" s="91">
        <f t="shared" si="16"/>
        <v>9</v>
      </c>
      <c r="AS22" s="100">
        <f t="shared" si="26"/>
        <v>-1</v>
      </c>
      <c r="AT22" s="174">
        <f t="shared" si="31"/>
        <v>1</v>
      </c>
      <c r="AU22" s="167">
        <f t="shared" si="32"/>
        <v>6</v>
      </c>
      <c r="AV22" s="168">
        <f t="shared" si="18"/>
        <v>6</v>
      </c>
      <c r="AW22" s="169" t="str">
        <f t="shared" si="33"/>
        <v>A</v>
      </c>
    </row>
    <row r="23" spans="1:49" x14ac:dyDescent="0.3">
      <c r="A23" s="147" t="s">
        <v>10</v>
      </c>
      <c r="B23" s="147" t="s">
        <v>14</v>
      </c>
      <c r="C23" s="147" t="s">
        <v>24</v>
      </c>
      <c r="D23" s="139" t="s">
        <v>176</v>
      </c>
      <c r="E23" s="140">
        <v>13</v>
      </c>
      <c r="F23" s="141" t="str">
        <f t="shared" si="20"/>
        <v>B-D-L-M-V</v>
      </c>
      <c r="G23" s="142" t="str">
        <f t="shared" si="2"/>
        <v>B</v>
      </c>
      <c r="H23" s="142" t="str">
        <f t="shared" si="3"/>
        <v>B</v>
      </c>
      <c r="I23" s="143">
        <f>SUM(J23:J27)</f>
        <v>85.069752063173027</v>
      </c>
      <c r="J23" s="126">
        <v>17.699173553719007</v>
      </c>
      <c r="K23" s="126">
        <v>17.329411764705885</v>
      </c>
      <c r="L23" s="126">
        <v>14.73</v>
      </c>
      <c r="M23" s="126">
        <f t="shared" si="4"/>
        <v>-0.36976178901312196</v>
      </c>
      <c r="N23" s="143">
        <f>SUM(O23:O27)</f>
        <v>-14.239752063173025</v>
      </c>
      <c r="O23" s="126">
        <f t="shared" si="21"/>
        <v>-2.9691735537190063</v>
      </c>
      <c r="P23" s="144">
        <f>IF(SUM(L23:L27)&gt;0,SUM(O23:O27)/SUM(L23:L27), "Blinde vlek")</f>
        <v>-0.20104125459795322</v>
      </c>
      <c r="Q23" s="145">
        <f t="shared" si="5"/>
        <v>-0.2015732215695184</v>
      </c>
      <c r="R23" s="126">
        <v>690</v>
      </c>
      <c r="S23" s="126">
        <v>17.329411764705885</v>
      </c>
      <c r="T23" s="126">
        <v>26150.799999999999</v>
      </c>
      <c r="U23" s="126">
        <v>245.54542640022518</v>
      </c>
      <c r="V23" s="145">
        <f t="shared" si="28"/>
        <v>2.5115089514066501E-2</v>
      </c>
      <c r="W23" s="145">
        <f t="shared" si="29"/>
        <v>9.3895952093329908E-3</v>
      </c>
      <c r="X23" s="145" t="str">
        <f t="shared" si="30"/>
        <v>C</v>
      </c>
      <c r="Y23" s="143">
        <f>SUM(Z23:Z27)</f>
        <v>81</v>
      </c>
      <c r="Z23" s="140">
        <v>18</v>
      </c>
      <c r="AA23" s="140">
        <v>6</v>
      </c>
      <c r="AB23" s="140">
        <v>12</v>
      </c>
      <c r="AC23" s="140">
        <v>4</v>
      </c>
      <c r="AD23" s="126">
        <f t="shared" si="25"/>
        <v>8</v>
      </c>
      <c r="AE23" s="145">
        <f t="shared" si="6"/>
        <v>0.44444444444444442</v>
      </c>
      <c r="AF23" s="126" t="str">
        <f t="shared" si="7"/>
        <v>C</v>
      </c>
      <c r="AG23" s="143">
        <f>SUM(AD23:AD27)</f>
        <v>34</v>
      </c>
      <c r="AH23" s="126" t="str">
        <f t="shared" si="8"/>
        <v>C</v>
      </c>
      <c r="AI23" s="104" t="s">
        <v>24</v>
      </c>
      <c r="AJ23" s="101" t="str">
        <f t="shared" si="9"/>
        <v>Brussel</v>
      </c>
      <c r="AK23" s="102">
        <v>1</v>
      </c>
      <c r="AL23" s="99">
        <f t="shared" si="10"/>
        <v>1</v>
      </c>
      <c r="AM23" s="99">
        <f t="shared" si="11"/>
        <v>1</v>
      </c>
      <c r="AN23" s="99">
        <f t="shared" si="12"/>
        <v>0</v>
      </c>
      <c r="AO23" s="99">
        <f t="shared" si="13"/>
        <v>0</v>
      </c>
      <c r="AP23" s="234">
        <f>N23+AG23</f>
        <v>19.760247936826975</v>
      </c>
      <c r="AQ23" s="234">
        <f>SUM(AK23:AK27)+AP23</f>
        <v>24.760247936826975</v>
      </c>
      <c r="AR23" s="234">
        <f>SUM(AA23:AA27,AC23:AC27)</f>
        <v>47</v>
      </c>
      <c r="AS23" s="237">
        <f>IF(AR23&gt;0,AP23/AR23,"Geen noden")</f>
        <v>0.42043080716653136</v>
      </c>
      <c r="AT23" s="240">
        <f>IF(P23= "Blinde vlek",IF(SUM(AK23:AK27)&lt;-AG23,SUM(AK23:AK27),-AG23),IF(N23&gt;0,0,IF(N23&lt;-SUM(AK23:AK27),SUM(AK23:AK27),-N23)))</f>
        <v>5</v>
      </c>
      <c r="AU23" s="231">
        <f>AT23*$AZ$10*(AM23+AO23)</f>
        <v>10</v>
      </c>
      <c r="AV23" s="220">
        <f>IF(AT23&gt;0,AU23/SUM(AK23:AK27),0)</f>
        <v>2</v>
      </c>
      <c r="AW23" s="213" t="str">
        <f t="shared" si="33"/>
        <v>C</v>
      </c>
    </row>
    <row r="24" spans="1:49" x14ac:dyDescent="0.3">
      <c r="A24" s="147" t="s">
        <v>10</v>
      </c>
      <c r="B24" s="147" t="s">
        <v>14</v>
      </c>
      <c r="C24" s="147" t="s">
        <v>24</v>
      </c>
      <c r="D24" s="139" t="s">
        <v>177</v>
      </c>
      <c r="E24" s="140">
        <v>12</v>
      </c>
      <c r="F24" s="141" t="str">
        <f t="shared" si="20"/>
        <v>B-D-L-M-V</v>
      </c>
      <c r="G24" s="142" t="str">
        <f t="shared" si="2"/>
        <v>B</v>
      </c>
      <c r="H24" s="142" t="str">
        <f t="shared" si="3"/>
        <v>Blinde vlek</v>
      </c>
      <c r="I24" s="143">
        <f>SUM(J23:J27)</f>
        <v>85.069752063173027</v>
      </c>
      <c r="J24" s="126">
        <v>0</v>
      </c>
      <c r="K24" s="126">
        <v>0</v>
      </c>
      <c r="L24" s="126">
        <v>0</v>
      </c>
      <c r="M24" s="126">
        <f t="shared" si="4"/>
        <v>0</v>
      </c>
      <c r="N24" s="143">
        <f>SUM(O23:O27)</f>
        <v>-14.239752063173025</v>
      </c>
      <c r="O24" s="126">
        <f t="shared" si="21"/>
        <v>0</v>
      </c>
      <c r="P24" s="144">
        <f>IF(SUM(L23:L27)&gt;0,SUM(O23:O27)/SUM(L23:L27), "Blinde vlek")</f>
        <v>-0.20104125459795322</v>
      </c>
      <c r="Q24" s="145" t="str">
        <f t="shared" si="5"/>
        <v>Blinde vlek</v>
      </c>
      <c r="R24" s="126">
        <v>292.5</v>
      </c>
      <c r="S24" s="126">
        <v>0</v>
      </c>
      <c r="T24" s="126">
        <v>26150.799999999999</v>
      </c>
      <c r="U24" s="126">
        <v>245.54542640022518</v>
      </c>
      <c r="V24" s="145" t="str">
        <f t="shared" si="28"/>
        <v>Blinde vlek</v>
      </c>
      <c r="W24" s="145">
        <f t="shared" si="29"/>
        <v>9.3895952093329908E-3</v>
      </c>
      <c r="X24" s="145" t="str">
        <f t="shared" si="30"/>
        <v>Blinde vlek</v>
      </c>
      <c r="Y24" s="143">
        <f>SUM(Z23:Z27)</f>
        <v>81</v>
      </c>
      <c r="Z24" s="140"/>
      <c r="AA24" s="140"/>
      <c r="AB24" s="140"/>
      <c r="AC24" s="140">
        <v>1</v>
      </c>
      <c r="AD24" s="126">
        <f t="shared" si="25"/>
        <v>-1</v>
      </c>
      <c r="AE24" s="145" t="str">
        <f t="shared" si="6"/>
        <v>Blinde vlek</v>
      </c>
      <c r="AF24" s="126" t="str">
        <f t="shared" si="7"/>
        <v>Blinde vlek</v>
      </c>
      <c r="AG24" s="143">
        <f>SUM(AD23:AD27)</f>
        <v>34</v>
      </c>
      <c r="AH24" s="126" t="str">
        <f t="shared" si="8"/>
        <v>C</v>
      </c>
      <c r="AI24" s="104" t="s">
        <v>24</v>
      </c>
      <c r="AJ24" s="101" t="str">
        <f t="shared" si="9"/>
        <v>Dilbeek</v>
      </c>
      <c r="AK24" s="102">
        <v>1</v>
      </c>
      <c r="AL24" s="99">
        <f t="shared" si="10"/>
        <v>2</v>
      </c>
      <c r="AM24" s="99">
        <f t="shared" si="11"/>
        <v>1</v>
      </c>
      <c r="AN24" s="99">
        <f t="shared" si="12"/>
        <v>2</v>
      </c>
      <c r="AO24" s="99">
        <f t="shared" si="13"/>
        <v>0</v>
      </c>
      <c r="AP24" s="235"/>
      <c r="AQ24" s="235"/>
      <c r="AR24" s="235"/>
      <c r="AS24" s="238"/>
      <c r="AT24" s="241"/>
      <c r="AU24" s="232"/>
      <c r="AV24" s="221"/>
      <c r="AW24" s="214"/>
    </row>
    <row r="25" spans="1:49" x14ac:dyDescent="0.3">
      <c r="A25" s="147" t="s">
        <v>10</v>
      </c>
      <c r="B25" s="147" t="s">
        <v>14</v>
      </c>
      <c r="C25" s="147" t="s">
        <v>24</v>
      </c>
      <c r="D25" s="139" t="s">
        <v>178</v>
      </c>
      <c r="E25" s="140">
        <v>16</v>
      </c>
      <c r="F25" s="141" t="str">
        <f t="shared" si="20"/>
        <v>B-D-L-M-V</v>
      </c>
      <c r="G25" s="142" t="str">
        <f t="shared" si="2"/>
        <v>B</v>
      </c>
      <c r="H25" s="142" t="str">
        <f t="shared" si="3"/>
        <v>Blinde vlek</v>
      </c>
      <c r="I25" s="143">
        <f>SUM(J23:J27)</f>
        <v>85.069752063173027</v>
      </c>
      <c r="J25" s="126">
        <v>0</v>
      </c>
      <c r="K25" s="126">
        <v>0</v>
      </c>
      <c r="L25" s="126">
        <v>0</v>
      </c>
      <c r="M25" s="126">
        <f t="shared" si="4"/>
        <v>0</v>
      </c>
      <c r="N25" s="143">
        <f>SUM(O23:O27)</f>
        <v>-14.239752063173025</v>
      </c>
      <c r="O25" s="126">
        <f t="shared" si="21"/>
        <v>0</v>
      </c>
      <c r="P25" s="144">
        <f>IF(SUM(L23:L27)&gt;0,SUM(O23:O27)/SUM(L23:L27), "Blinde vlek")</f>
        <v>-0.20104125459795322</v>
      </c>
      <c r="Q25" s="145" t="str">
        <f t="shared" si="5"/>
        <v>Blinde vlek</v>
      </c>
      <c r="R25" s="126">
        <v>893.6</v>
      </c>
      <c r="S25" s="126">
        <v>0</v>
      </c>
      <c r="T25" s="126">
        <v>26150.799999999999</v>
      </c>
      <c r="U25" s="126">
        <v>245.54542640022518</v>
      </c>
      <c r="V25" s="145" t="str">
        <f t="shared" si="28"/>
        <v>Blinde vlek</v>
      </c>
      <c r="W25" s="145">
        <f t="shared" si="29"/>
        <v>9.3895952093329908E-3</v>
      </c>
      <c r="X25" s="145" t="str">
        <f t="shared" si="30"/>
        <v>Blinde vlek</v>
      </c>
      <c r="Y25" s="143">
        <f>SUM(Z23:Z27)</f>
        <v>81</v>
      </c>
      <c r="Z25" s="140"/>
      <c r="AA25" s="140"/>
      <c r="AB25" s="140"/>
      <c r="AC25" s="140">
        <v>9</v>
      </c>
      <c r="AD25" s="126">
        <f t="shared" si="25"/>
        <v>-9</v>
      </c>
      <c r="AE25" s="145" t="str">
        <f t="shared" si="6"/>
        <v>Blinde vlek</v>
      </c>
      <c r="AF25" s="126" t="str">
        <f t="shared" si="7"/>
        <v>Blinde vlek</v>
      </c>
      <c r="AG25" s="143">
        <f>SUM(AD23:AD27)</f>
        <v>34</v>
      </c>
      <c r="AH25" s="126" t="str">
        <f t="shared" si="8"/>
        <v>C</v>
      </c>
      <c r="AI25" s="104" t="s">
        <v>24</v>
      </c>
      <c r="AJ25" s="101" t="str">
        <f t="shared" si="9"/>
        <v>Leuven</v>
      </c>
      <c r="AK25" s="102">
        <v>1</v>
      </c>
      <c r="AL25" s="99">
        <f t="shared" si="10"/>
        <v>2</v>
      </c>
      <c r="AM25" s="99">
        <f t="shared" si="11"/>
        <v>1</v>
      </c>
      <c r="AN25" s="99">
        <f t="shared" si="12"/>
        <v>2</v>
      </c>
      <c r="AO25" s="99">
        <f t="shared" si="13"/>
        <v>0</v>
      </c>
      <c r="AP25" s="235"/>
      <c r="AQ25" s="235"/>
      <c r="AR25" s="235"/>
      <c r="AS25" s="238"/>
      <c r="AT25" s="241"/>
      <c r="AU25" s="232"/>
      <c r="AV25" s="221"/>
      <c r="AW25" s="214"/>
    </row>
    <row r="26" spans="1:49" x14ac:dyDescent="0.3">
      <c r="A26" s="147" t="s">
        <v>10</v>
      </c>
      <c r="B26" s="147" t="s">
        <v>14</v>
      </c>
      <c r="C26" s="147" t="s">
        <v>24</v>
      </c>
      <c r="D26" s="139" t="s">
        <v>179</v>
      </c>
      <c r="E26" s="140">
        <v>7</v>
      </c>
      <c r="F26" s="141" t="str">
        <f t="shared" si="20"/>
        <v>B-D-L-M-V</v>
      </c>
      <c r="G26" s="142" t="str">
        <f t="shared" si="2"/>
        <v>B</v>
      </c>
      <c r="H26" s="142" t="str">
        <f t="shared" si="3"/>
        <v>Blinde vlek</v>
      </c>
      <c r="I26" s="143">
        <f>SUM(J23:J27)</f>
        <v>85.069752063173027</v>
      </c>
      <c r="J26" s="126">
        <v>0</v>
      </c>
      <c r="K26" s="126">
        <v>0</v>
      </c>
      <c r="L26" s="126">
        <v>0</v>
      </c>
      <c r="M26" s="126">
        <f t="shared" si="4"/>
        <v>0</v>
      </c>
      <c r="N26" s="143">
        <f>SUM(O23:O27)</f>
        <v>-14.239752063173025</v>
      </c>
      <c r="O26" s="126">
        <f t="shared" si="21"/>
        <v>0</v>
      </c>
      <c r="P26" s="144">
        <f>IF(SUM(L23:L27)&gt;0,SUM(O23:O27)/SUM(L23:L27), "Blinde vlek")</f>
        <v>-0.20104125459795322</v>
      </c>
      <c r="Q26" s="145" t="str">
        <f t="shared" si="5"/>
        <v>Blinde vlek</v>
      </c>
      <c r="R26" s="126">
        <v>454</v>
      </c>
      <c r="S26" s="126">
        <v>0</v>
      </c>
      <c r="T26" s="126">
        <v>26150.799999999999</v>
      </c>
      <c r="U26" s="126">
        <v>245.54542640022518</v>
      </c>
      <c r="V26" s="145" t="str">
        <f t="shared" si="28"/>
        <v>Blinde vlek</v>
      </c>
      <c r="W26" s="145">
        <f t="shared" si="29"/>
        <v>9.3895952093329908E-3</v>
      </c>
      <c r="X26" s="145" t="str">
        <f t="shared" si="30"/>
        <v>Blinde vlek</v>
      </c>
      <c r="Y26" s="143">
        <f>SUM(Z23:Z27)</f>
        <v>81</v>
      </c>
      <c r="Z26" s="140"/>
      <c r="AA26" s="140"/>
      <c r="AB26" s="140"/>
      <c r="AC26" s="140">
        <v>9</v>
      </c>
      <c r="AD26" s="126">
        <f t="shared" si="25"/>
        <v>-9</v>
      </c>
      <c r="AE26" s="145" t="str">
        <f t="shared" si="6"/>
        <v>Blinde vlek</v>
      </c>
      <c r="AF26" s="126" t="str">
        <f t="shared" si="7"/>
        <v>Blinde vlek</v>
      </c>
      <c r="AG26" s="143">
        <f>SUM(AD23:AD27)</f>
        <v>34</v>
      </c>
      <c r="AH26" s="126" t="str">
        <f t="shared" si="8"/>
        <v>C</v>
      </c>
      <c r="AI26" s="104" t="s">
        <v>24</v>
      </c>
      <c r="AJ26" s="101" t="str">
        <f t="shared" si="9"/>
        <v>Mechelen</v>
      </c>
      <c r="AK26" s="102">
        <v>1</v>
      </c>
      <c r="AL26" s="99">
        <f t="shared" si="10"/>
        <v>2</v>
      </c>
      <c r="AM26" s="99">
        <f t="shared" si="11"/>
        <v>1</v>
      </c>
      <c r="AN26" s="99">
        <f t="shared" si="12"/>
        <v>2</v>
      </c>
      <c r="AO26" s="99">
        <f t="shared" si="13"/>
        <v>0</v>
      </c>
      <c r="AP26" s="235"/>
      <c r="AQ26" s="235"/>
      <c r="AR26" s="235"/>
      <c r="AS26" s="238"/>
      <c r="AT26" s="241"/>
      <c r="AU26" s="232"/>
      <c r="AV26" s="221"/>
      <c r="AW26" s="214"/>
    </row>
    <row r="27" spans="1:49" x14ac:dyDescent="0.3">
      <c r="A27" s="147" t="s">
        <v>10</v>
      </c>
      <c r="B27" s="147" t="s">
        <v>14</v>
      </c>
      <c r="C27" s="147" t="s">
        <v>24</v>
      </c>
      <c r="D27" s="139" t="s">
        <v>180</v>
      </c>
      <c r="E27" s="140">
        <v>18</v>
      </c>
      <c r="F27" s="141" t="str">
        <f t="shared" si="20"/>
        <v>B-D-L-M-V</v>
      </c>
      <c r="G27" s="142" t="str">
        <f t="shared" si="2"/>
        <v>B</v>
      </c>
      <c r="H27" s="142" t="str">
        <f t="shared" si="3"/>
        <v>B</v>
      </c>
      <c r="I27" s="143">
        <f>SUM(J23:J27)</f>
        <v>85.069752063173027</v>
      </c>
      <c r="J27" s="126">
        <v>67.37057850945402</v>
      </c>
      <c r="K27" s="126">
        <v>66</v>
      </c>
      <c r="L27" s="126">
        <v>56.1</v>
      </c>
      <c r="M27" s="126">
        <f t="shared" si="4"/>
        <v>-1.3705785094540204</v>
      </c>
      <c r="N27" s="143">
        <f>SUM(O23:O27)</f>
        <v>-14.239752063173025</v>
      </c>
      <c r="O27" s="126">
        <f t="shared" si="21"/>
        <v>-11.270578509454019</v>
      </c>
      <c r="P27" s="144">
        <f>IF(SUM(L23:L27)&gt;0,SUM(O23:O27)/SUM(L23:L27), "Blinde vlek")</f>
        <v>-0.20104125459795322</v>
      </c>
      <c r="Q27" s="145">
        <f t="shared" si="5"/>
        <v>-0.20090157770862779</v>
      </c>
      <c r="R27" s="126">
        <v>218</v>
      </c>
      <c r="S27" s="126">
        <v>66</v>
      </c>
      <c r="T27" s="126">
        <v>26150.799999999999</v>
      </c>
      <c r="U27" s="126">
        <v>245.54542640022518</v>
      </c>
      <c r="V27" s="145">
        <f t="shared" si="28"/>
        <v>0.30275229357798167</v>
      </c>
      <c r="W27" s="145">
        <f t="shared" si="29"/>
        <v>9.3895952093329908E-3</v>
      </c>
      <c r="X27" s="145" t="str">
        <f t="shared" si="30"/>
        <v>C</v>
      </c>
      <c r="Y27" s="143">
        <f>SUM(Z23:Z27)</f>
        <v>81</v>
      </c>
      <c r="Z27" s="140">
        <v>63</v>
      </c>
      <c r="AA27" s="140">
        <v>15</v>
      </c>
      <c r="AB27" s="140">
        <v>48</v>
      </c>
      <c r="AC27" s="140">
        <v>3</v>
      </c>
      <c r="AD27" s="126">
        <f t="shared" si="25"/>
        <v>45</v>
      </c>
      <c r="AE27" s="145">
        <f t="shared" si="6"/>
        <v>0.7142857142857143</v>
      </c>
      <c r="AF27" s="126" t="str">
        <f t="shared" si="7"/>
        <v>C</v>
      </c>
      <c r="AG27" s="143">
        <f>SUM(AD23:AD27)</f>
        <v>34</v>
      </c>
      <c r="AH27" s="126" t="str">
        <f t="shared" si="8"/>
        <v>C</v>
      </c>
      <c r="AI27" s="104" t="s">
        <v>24</v>
      </c>
      <c r="AJ27" s="101" t="str">
        <f t="shared" si="9"/>
        <v>Vilvoorde</v>
      </c>
      <c r="AK27" s="102">
        <v>1</v>
      </c>
      <c r="AL27" s="99">
        <f t="shared" si="10"/>
        <v>1</v>
      </c>
      <c r="AM27" s="99">
        <f t="shared" si="11"/>
        <v>1</v>
      </c>
      <c r="AN27" s="99">
        <f t="shared" si="12"/>
        <v>0</v>
      </c>
      <c r="AO27" s="99">
        <f t="shared" si="13"/>
        <v>0</v>
      </c>
      <c r="AP27" s="236"/>
      <c r="AQ27" s="236"/>
      <c r="AR27" s="236"/>
      <c r="AS27" s="239"/>
      <c r="AT27" s="242"/>
      <c r="AU27" s="232"/>
      <c r="AV27" s="221"/>
      <c r="AW27" s="215"/>
    </row>
    <row r="28" spans="1:49" x14ac:dyDescent="0.3">
      <c r="A28" s="148" t="s">
        <v>10</v>
      </c>
      <c r="B28" s="148" t="s">
        <v>15</v>
      </c>
      <c r="C28" s="148" t="s">
        <v>25</v>
      </c>
      <c r="D28" s="139" t="s">
        <v>176</v>
      </c>
      <c r="E28" s="140">
        <v>13</v>
      </c>
      <c r="F28" s="141" t="str">
        <f t="shared" si="20"/>
        <v>B-D-L-M-V</v>
      </c>
      <c r="G28" s="142" t="str">
        <f t="shared" si="2"/>
        <v>B</v>
      </c>
      <c r="H28" s="142" t="str">
        <f t="shared" si="3"/>
        <v>B</v>
      </c>
      <c r="I28" s="143">
        <f>SUM(J28:J32)</f>
        <v>7.9858764511046081</v>
      </c>
      <c r="J28" s="126">
        <v>7.8380165289256194</v>
      </c>
      <c r="K28" s="126">
        <v>7.8000000000000007</v>
      </c>
      <c r="L28" s="126">
        <v>6.6300000000000008</v>
      </c>
      <c r="M28" s="126">
        <f>K28-J28</f>
        <v>-3.8016528925618687E-2</v>
      </c>
      <c r="N28" s="143">
        <f>SUM(O28:O32)</f>
        <v>-0.25819433189930896</v>
      </c>
      <c r="O28" s="126">
        <f t="shared" si="21"/>
        <v>-1.2080165289256186</v>
      </c>
      <c r="P28" s="144">
        <f>IF(SUM(L28:L32)&gt;0,SUM(O28:O32)/SUM(L28:L32), "Blinde vlek")</f>
        <v>-3.3411613976412013E-2</v>
      </c>
      <c r="Q28" s="145">
        <f t="shared" si="5"/>
        <v>-0.1822046046644975</v>
      </c>
      <c r="R28" s="126">
        <v>690</v>
      </c>
      <c r="S28" s="126">
        <v>7.8000000000000007</v>
      </c>
      <c r="T28" s="126">
        <v>26150.799999999999</v>
      </c>
      <c r="U28" s="126">
        <v>114.76542290035395</v>
      </c>
      <c r="V28" s="145">
        <f t="shared" si="28"/>
        <v>1.1304347826086957E-2</v>
      </c>
      <c r="W28" s="145">
        <f t="shared" si="29"/>
        <v>4.3886008420527846E-3</v>
      </c>
      <c r="X28" s="145" t="str">
        <f t="shared" si="30"/>
        <v>C</v>
      </c>
      <c r="Y28" s="143">
        <f>SUM(Z28:Z32)</f>
        <v>8</v>
      </c>
      <c r="Z28" s="140">
        <v>8</v>
      </c>
      <c r="AA28" s="140">
        <v>3</v>
      </c>
      <c r="AB28" s="140">
        <v>5</v>
      </c>
      <c r="AC28" s="140"/>
      <c r="AD28" s="126">
        <f t="shared" si="25"/>
        <v>5</v>
      </c>
      <c r="AE28" s="145">
        <f t="shared" si="6"/>
        <v>0.625</v>
      </c>
      <c r="AF28" s="126" t="str">
        <f t="shared" si="7"/>
        <v>C</v>
      </c>
      <c r="AG28" s="143">
        <f>SUM(AD28:AD32)</f>
        <v>1</v>
      </c>
      <c r="AH28" s="126" t="str">
        <f t="shared" si="8"/>
        <v>B</v>
      </c>
      <c r="AI28" s="105" t="s">
        <v>25</v>
      </c>
      <c r="AJ28" s="101" t="str">
        <f t="shared" si="9"/>
        <v>Brussel</v>
      </c>
      <c r="AK28" s="102">
        <v>1</v>
      </c>
      <c r="AL28" s="99">
        <f t="shared" si="10"/>
        <v>1</v>
      </c>
      <c r="AM28" s="99">
        <f t="shared" si="11"/>
        <v>1</v>
      </c>
      <c r="AN28" s="99">
        <f t="shared" si="12"/>
        <v>0</v>
      </c>
      <c r="AO28" s="99">
        <f t="shared" si="13"/>
        <v>1</v>
      </c>
      <c r="AP28" s="222">
        <f>N28+AG28</f>
        <v>0.74180566810069104</v>
      </c>
      <c r="AQ28" s="222">
        <f>SUM(AK28:AK32)+AP28</f>
        <v>5.7418056681006906</v>
      </c>
      <c r="AR28" s="222">
        <f>SUM(AA28:AA32,AC28:AC32)</f>
        <v>7</v>
      </c>
      <c r="AS28" s="225">
        <f>IF(AR28&gt;0,AP28/AR28,"Geen noden")</f>
        <v>0.10597223830009872</v>
      </c>
      <c r="AT28" s="228">
        <f>IF(P28= "Blinde vlek",IF(SUM(AK28:AK32)&lt;-AG28,SUM(AK28:AK32),-AG28),IF(N28&gt;0,0,IF(N28&lt;-SUM(AK28:AK32),SUM(AK28:AK32),-N28)))</f>
        <v>0.25819433189930896</v>
      </c>
      <c r="AU28" s="231">
        <f>AT28*$AZ$10*(AM28+AO28)</f>
        <v>1.0327773275972358</v>
      </c>
      <c r="AV28" s="220">
        <f>IF(AT28&gt;0,AU28/SUM(AK28:AK32),0)</f>
        <v>0.20655546551944717</v>
      </c>
      <c r="AW28" s="213" t="str">
        <f>IF(AV28&gt;=$AZ$5,$AZ$4,IF(AV28&gt;=$BA$5,$BA$4,IF(AV28&gt;=$BB$5,$BB$4,$BC$4)))</f>
        <v>D</v>
      </c>
    </row>
    <row r="29" spans="1:49" x14ac:dyDescent="0.3">
      <c r="A29" s="148" t="s">
        <v>10</v>
      </c>
      <c r="B29" s="148" t="s">
        <v>15</v>
      </c>
      <c r="C29" s="148" t="s">
        <v>25</v>
      </c>
      <c r="D29" s="139" t="s">
        <v>177</v>
      </c>
      <c r="E29" s="140">
        <v>12</v>
      </c>
      <c r="F29" s="141" t="str">
        <f t="shared" si="20"/>
        <v>B-D-L-M-V</v>
      </c>
      <c r="G29" s="142" t="str">
        <f t="shared" ref="G29:G92" si="34">IF(I29&gt;5,IF(P29&lt;$P$122,"A",IF(P29&gt;$P$124,"C","B")),"Blinde vlek")</f>
        <v>B</v>
      </c>
      <c r="H29" s="142" t="str">
        <f t="shared" ref="H29:H92" si="35">IF(J29&gt;5,IF(Q29&lt;$Q$122,"A",IF(Q29&gt;$Q$124,"C","B")),"Blinde vlek")</f>
        <v>Blinde vlek</v>
      </c>
      <c r="I29" s="143">
        <f>SUM(J28:J32)</f>
        <v>7.9858764511046081</v>
      </c>
      <c r="J29" s="126">
        <v>0</v>
      </c>
      <c r="K29" s="126">
        <v>0</v>
      </c>
      <c r="L29" s="126">
        <v>0</v>
      </c>
      <c r="M29" s="126">
        <f t="shared" ref="M29:M92" si="36">K29-J29</f>
        <v>0</v>
      </c>
      <c r="N29" s="143">
        <f>SUM(O28:O32)</f>
        <v>-0.25819433189930896</v>
      </c>
      <c r="O29" s="126">
        <f t="shared" si="21"/>
        <v>0</v>
      </c>
      <c r="P29" s="144">
        <f>IF(SUM(L28:L32)&gt;0,SUM(O28:O32)/SUM(L28:L32), "Blinde vlek")</f>
        <v>-3.3411613976412013E-2</v>
      </c>
      <c r="Q29" s="145" t="str">
        <f t="shared" ref="Q29:Q34" si="37">IF(L29&gt;0,(L29-J29)/L29,"Blinde vlek")</f>
        <v>Blinde vlek</v>
      </c>
      <c r="R29" s="126">
        <v>292.5</v>
      </c>
      <c r="S29" s="126">
        <v>0</v>
      </c>
      <c r="T29" s="126">
        <v>26150.799999999999</v>
      </c>
      <c r="U29" s="126">
        <v>114.76542290035395</v>
      </c>
      <c r="V29" s="145" t="str">
        <f t="shared" si="28"/>
        <v>Blinde vlek</v>
      </c>
      <c r="W29" s="145">
        <f t="shared" si="29"/>
        <v>4.3886008420527846E-3</v>
      </c>
      <c r="X29" s="145" t="str">
        <f t="shared" si="30"/>
        <v>Blinde vlek</v>
      </c>
      <c r="Y29" s="143">
        <f>SUM(Z28:Z32)</f>
        <v>8</v>
      </c>
      <c r="Z29" s="140"/>
      <c r="AA29" s="140"/>
      <c r="AB29" s="140"/>
      <c r="AC29" s="140">
        <v>2</v>
      </c>
      <c r="AD29" s="126">
        <f t="shared" si="25"/>
        <v>-2</v>
      </c>
      <c r="AE29" s="145" t="str">
        <f t="shared" si="6"/>
        <v>Blinde vlek</v>
      </c>
      <c r="AF29" s="126" t="str">
        <f t="shared" si="7"/>
        <v>Blinde vlek</v>
      </c>
      <c r="AG29" s="143">
        <f>SUM(AD28:AD32)</f>
        <v>1</v>
      </c>
      <c r="AH29" s="126" t="str">
        <f t="shared" si="8"/>
        <v>B</v>
      </c>
      <c r="AI29" s="105" t="s">
        <v>25</v>
      </c>
      <c r="AJ29" s="101" t="str">
        <f t="shared" si="9"/>
        <v>Dilbeek</v>
      </c>
      <c r="AK29" s="102">
        <v>1</v>
      </c>
      <c r="AL29" s="99">
        <f t="shared" si="10"/>
        <v>2</v>
      </c>
      <c r="AM29" s="99">
        <f t="shared" si="11"/>
        <v>1</v>
      </c>
      <c r="AN29" s="99">
        <f t="shared" ref="AN29:AN92" si="38">IF(AF29= "A",2,IF(AF29 = "Blinde vlek",2,IF(AF29 = "B",1,0)))</f>
        <v>2</v>
      </c>
      <c r="AO29" s="99">
        <f t="shared" ref="AO29:AO92" si="39">IF(AH29= "A",2,IF(AH29 = "Blinde vlek",2,IF(AH29 = "B",1,0)))</f>
        <v>1</v>
      </c>
      <c r="AP29" s="223"/>
      <c r="AQ29" s="223"/>
      <c r="AR29" s="223"/>
      <c r="AS29" s="226"/>
      <c r="AT29" s="229"/>
      <c r="AU29" s="232"/>
      <c r="AV29" s="221"/>
      <c r="AW29" s="214"/>
    </row>
    <row r="30" spans="1:49" x14ac:dyDescent="0.3">
      <c r="A30" s="148" t="s">
        <v>10</v>
      </c>
      <c r="B30" s="148" t="s">
        <v>15</v>
      </c>
      <c r="C30" s="148" t="s">
        <v>25</v>
      </c>
      <c r="D30" s="139" t="s">
        <v>178</v>
      </c>
      <c r="E30" s="140">
        <v>16</v>
      </c>
      <c r="F30" s="141" t="str">
        <f t="shared" si="20"/>
        <v>B-D-L-M-V</v>
      </c>
      <c r="G30" s="142" t="str">
        <f>IF(I30&gt;5,IF(P30&lt;$P$122,"A",IF(P30&gt;$P$124,"C","B")),"Blinde vlek")</f>
        <v>B</v>
      </c>
      <c r="H30" s="142" t="str">
        <f t="shared" si="35"/>
        <v>Blinde vlek</v>
      </c>
      <c r="I30" s="143">
        <f>SUM(J28:J32)</f>
        <v>7.9858764511046081</v>
      </c>
      <c r="J30" s="126">
        <v>0</v>
      </c>
      <c r="K30" s="126">
        <v>0</v>
      </c>
      <c r="L30" s="126">
        <v>0</v>
      </c>
      <c r="M30" s="126">
        <f t="shared" si="36"/>
        <v>0</v>
      </c>
      <c r="N30" s="143">
        <f>SUM(O28:O32)</f>
        <v>-0.25819433189930896</v>
      </c>
      <c r="O30" s="126">
        <f t="shared" si="21"/>
        <v>0</v>
      </c>
      <c r="P30" s="144">
        <f>IF(SUM(L28:L32)&gt;0,SUM(O28:O32)/SUM(L28:L32), "Blinde vlek")</f>
        <v>-3.3411613976412013E-2</v>
      </c>
      <c r="Q30" s="145" t="str">
        <f t="shared" si="37"/>
        <v>Blinde vlek</v>
      </c>
      <c r="R30" s="126">
        <v>893.6</v>
      </c>
      <c r="S30" s="126">
        <v>0</v>
      </c>
      <c r="T30" s="126">
        <v>26150.799999999999</v>
      </c>
      <c r="U30" s="126">
        <v>114.76542290035395</v>
      </c>
      <c r="V30" s="145" t="str">
        <f t="shared" si="28"/>
        <v>Blinde vlek</v>
      </c>
      <c r="W30" s="145">
        <f t="shared" si="29"/>
        <v>4.3886008420527846E-3</v>
      </c>
      <c r="X30" s="145" t="str">
        <f t="shared" si="30"/>
        <v>Blinde vlek</v>
      </c>
      <c r="Y30" s="143">
        <f>SUM(Z28:Z32)</f>
        <v>8</v>
      </c>
      <c r="Z30" s="140"/>
      <c r="AA30" s="140"/>
      <c r="AB30" s="140"/>
      <c r="AC30" s="140">
        <v>1</v>
      </c>
      <c r="AD30" s="126">
        <f t="shared" si="25"/>
        <v>-1</v>
      </c>
      <c r="AE30" s="145" t="str">
        <f t="shared" si="6"/>
        <v>Blinde vlek</v>
      </c>
      <c r="AF30" s="126" t="str">
        <f t="shared" si="7"/>
        <v>Blinde vlek</v>
      </c>
      <c r="AG30" s="143">
        <f>SUM(AD28:AD32)</f>
        <v>1</v>
      </c>
      <c r="AH30" s="126" t="str">
        <f t="shared" si="8"/>
        <v>B</v>
      </c>
      <c r="AI30" s="105" t="s">
        <v>25</v>
      </c>
      <c r="AJ30" s="101" t="str">
        <f t="shared" si="9"/>
        <v>Leuven</v>
      </c>
      <c r="AK30" s="102">
        <v>1</v>
      </c>
      <c r="AL30" s="99">
        <f t="shared" si="10"/>
        <v>2</v>
      </c>
      <c r="AM30" s="99">
        <f t="shared" si="11"/>
        <v>1</v>
      </c>
      <c r="AN30" s="99">
        <f t="shared" si="38"/>
        <v>2</v>
      </c>
      <c r="AO30" s="99">
        <f t="shared" si="39"/>
        <v>1</v>
      </c>
      <c r="AP30" s="223"/>
      <c r="AQ30" s="223"/>
      <c r="AR30" s="223"/>
      <c r="AS30" s="226"/>
      <c r="AT30" s="229"/>
      <c r="AU30" s="232"/>
      <c r="AV30" s="221"/>
      <c r="AW30" s="214"/>
    </row>
    <row r="31" spans="1:49" x14ac:dyDescent="0.3">
      <c r="A31" s="148" t="s">
        <v>10</v>
      </c>
      <c r="B31" s="148" t="s">
        <v>15</v>
      </c>
      <c r="C31" s="148" t="s">
        <v>25</v>
      </c>
      <c r="D31" s="139" t="s">
        <v>179</v>
      </c>
      <c r="E31" s="140">
        <v>7</v>
      </c>
      <c r="F31" s="141" t="str">
        <f t="shared" si="20"/>
        <v>B-D-L-M-V</v>
      </c>
      <c r="G31" s="142" t="str">
        <f t="shared" si="34"/>
        <v>B</v>
      </c>
      <c r="H31" s="142" t="str">
        <f t="shared" si="35"/>
        <v>Blinde vlek</v>
      </c>
      <c r="I31" s="143">
        <f>SUM(J28:J32)</f>
        <v>7.9858764511046081</v>
      </c>
      <c r="J31" s="126">
        <v>0.14785992217898847</v>
      </c>
      <c r="K31" s="126">
        <v>1.2913907284768213</v>
      </c>
      <c r="L31" s="126">
        <v>1.0976821192052981</v>
      </c>
      <c r="M31" s="126">
        <f t="shared" si="36"/>
        <v>1.1435308062978329</v>
      </c>
      <c r="N31" s="143">
        <f>SUM(O28:O32)</f>
        <v>-0.25819433189930896</v>
      </c>
      <c r="O31" s="126">
        <f t="shared" si="21"/>
        <v>0.94982219702630966</v>
      </c>
      <c r="P31" s="144">
        <f>IF(SUM(L28:L32)&gt;0,SUM(O28:O32)/SUM(L28:L32), "Blinde vlek")</f>
        <v>-3.3411613976412013E-2</v>
      </c>
      <c r="Q31" s="145">
        <f t="shared" si="37"/>
        <v>0.86529804977962443</v>
      </c>
      <c r="R31" s="126">
        <v>454</v>
      </c>
      <c r="S31" s="126">
        <v>1.2913907284768213</v>
      </c>
      <c r="T31" s="126">
        <v>26150.799999999999</v>
      </c>
      <c r="U31" s="126">
        <v>114.76542290035395</v>
      </c>
      <c r="V31" s="145">
        <f t="shared" si="28"/>
        <v>2.8444729702132628E-3</v>
      </c>
      <c r="W31" s="145">
        <f t="shared" si="29"/>
        <v>4.3886008420527846E-3</v>
      </c>
      <c r="X31" s="145" t="str">
        <f t="shared" si="30"/>
        <v>B</v>
      </c>
      <c r="Y31" s="143">
        <f>SUM(Z28:Z32)</f>
        <v>8</v>
      </c>
      <c r="Z31" s="140"/>
      <c r="AA31" s="140"/>
      <c r="AB31" s="140"/>
      <c r="AC31" s="140"/>
      <c r="AD31" s="126">
        <f t="shared" si="25"/>
        <v>0</v>
      </c>
      <c r="AE31" s="145" t="str">
        <f t="shared" si="6"/>
        <v>Blinde vlek</v>
      </c>
      <c r="AF31" s="126" t="str">
        <f t="shared" si="7"/>
        <v>Blinde vlek</v>
      </c>
      <c r="AG31" s="143">
        <f>SUM(AD28:AD32)</f>
        <v>1</v>
      </c>
      <c r="AH31" s="126" t="str">
        <f t="shared" si="8"/>
        <v>B</v>
      </c>
      <c r="AI31" s="105" t="s">
        <v>25</v>
      </c>
      <c r="AJ31" s="101" t="str">
        <f t="shared" si="9"/>
        <v>Mechelen</v>
      </c>
      <c r="AK31" s="102">
        <v>1</v>
      </c>
      <c r="AL31" s="99">
        <f t="shared" si="10"/>
        <v>2</v>
      </c>
      <c r="AM31" s="99">
        <f t="shared" si="11"/>
        <v>1</v>
      </c>
      <c r="AN31" s="99">
        <f t="shared" si="38"/>
        <v>2</v>
      </c>
      <c r="AO31" s="99">
        <f t="shared" si="39"/>
        <v>1</v>
      </c>
      <c r="AP31" s="223"/>
      <c r="AQ31" s="223"/>
      <c r="AR31" s="223"/>
      <c r="AS31" s="226"/>
      <c r="AT31" s="229"/>
      <c r="AU31" s="232"/>
      <c r="AV31" s="221"/>
      <c r="AW31" s="214"/>
    </row>
    <row r="32" spans="1:49" x14ac:dyDescent="0.3">
      <c r="A32" s="148" t="s">
        <v>10</v>
      </c>
      <c r="B32" s="148" t="s">
        <v>15</v>
      </c>
      <c r="C32" s="148" t="s">
        <v>25</v>
      </c>
      <c r="D32" s="139" t="s">
        <v>180</v>
      </c>
      <c r="E32" s="140">
        <v>18</v>
      </c>
      <c r="F32" s="141" t="str">
        <f t="shared" si="20"/>
        <v>B-D-L-M-V</v>
      </c>
      <c r="G32" s="142" t="str">
        <f t="shared" si="34"/>
        <v>B</v>
      </c>
      <c r="H32" s="142" t="str">
        <f t="shared" si="35"/>
        <v>Blinde vlek</v>
      </c>
      <c r="I32" s="143">
        <f>SUM(J28:J32)</f>
        <v>7.9858764511046081</v>
      </c>
      <c r="J32" s="126">
        <v>0</v>
      </c>
      <c r="K32" s="126">
        <v>0</v>
      </c>
      <c r="L32" s="126">
        <v>0</v>
      </c>
      <c r="M32" s="126">
        <f t="shared" si="36"/>
        <v>0</v>
      </c>
      <c r="N32" s="143">
        <f>SUM(O28:O32)</f>
        <v>-0.25819433189930896</v>
      </c>
      <c r="O32" s="126">
        <f t="shared" si="21"/>
        <v>0</v>
      </c>
      <c r="P32" s="144">
        <f>IF(SUM(L28:L32)&gt;0,SUM(O28:O32)/SUM(L28:L32), "Blinde vlek")</f>
        <v>-3.3411613976412013E-2</v>
      </c>
      <c r="Q32" s="145" t="str">
        <f t="shared" si="37"/>
        <v>Blinde vlek</v>
      </c>
      <c r="R32" s="126">
        <v>218</v>
      </c>
      <c r="S32" s="126">
        <v>0</v>
      </c>
      <c r="T32" s="126">
        <v>26150.799999999999</v>
      </c>
      <c r="U32" s="126">
        <v>114.76542290035395</v>
      </c>
      <c r="V32" s="145" t="str">
        <f t="shared" si="28"/>
        <v>Blinde vlek</v>
      </c>
      <c r="W32" s="145">
        <f t="shared" si="29"/>
        <v>4.3886008420527846E-3</v>
      </c>
      <c r="X32" s="145" t="str">
        <f t="shared" si="30"/>
        <v>Blinde vlek</v>
      </c>
      <c r="Y32" s="143">
        <f>SUM(Z28:Z32)</f>
        <v>8</v>
      </c>
      <c r="Z32" s="140"/>
      <c r="AA32" s="140"/>
      <c r="AB32" s="140"/>
      <c r="AC32" s="140">
        <v>1</v>
      </c>
      <c r="AD32" s="126">
        <f t="shared" si="25"/>
        <v>-1</v>
      </c>
      <c r="AE32" s="145" t="str">
        <f t="shared" si="6"/>
        <v>Blinde vlek</v>
      </c>
      <c r="AF32" s="126" t="str">
        <f t="shared" si="7"/>
        <v>Blinde vlek</v>
      </c>
      <c r="AG32" s="143">
        <f>SUM(AD28:AD32)</f>
        <v>1</v>
      </c>
      <c r="AH32" s="126" t="str">
        <f t="shared" si="8"/>
        <v>B</v>
      </c>
      <c r="AI32" s="105" t="s">
        <v>25</v>
      </c>
      <c r="AJ32" s="101" t="str">
        <f t="shared" si="9"/>
        <v>Vilvoorde</v>
      </c>
      <c r="AK32" s="102">
        <v>1</v>
      </c>
      <c r="AL32" s="99">
        <f t="shared" si="10"/>
        <v>2</v>
      </c>
      <c r="AM32" s="99">
        <f t="shared" si="11"/>
        <v>1</v>
      </c>
      <c r="AN32" s="99">
        <f t="shared" si="38"/>
        <v>2</v>
      </c>
      <c r="AO32" s="99">
        <f t="shared" si="39"/>
        <v>1</v>
      </c>
      <c r="AP32" s="224"/>
      <c r="AQ32" s="224"/>
      <c r="AR32" s="224"/>
      <c r="AS32" s="227"/>
      <c r="AT32" s="230"/>
      <c r="AU32" s="232"/>
      <c r="AV32" s="221"/>
      <c r="AW32" s="215"/>
    </row>
    <row r="33" spans="1:49" x14ac:dyDescent="0.3">
      <c r="A33" s="146" t="s">
        <v>10</v>
      </c>
      <c r="B33" s="146" t="s">
        <v>16</v>
      </c>
      <c r="C33" s="146" t="s">
        <v>26</v>
      </c>
      <c r="D33" s="139" t="s">
        <v>176</v>
      </c>
      <c r="E33" s="140">
        <v>13</v>
      </c>
      <c r="F33" s="141" t="str">
        <f t="shared" si="20"/>
        <v>B-D-L-M-V</v>
      </c>
      <c r="G33" s="142" t="str">
        <f t="shared" si="34"/>
        <v>A</v>
      </c>
      <c r="H33" s="142" t="str">
        <f t="shared" si="35"/>
        <v>Blinde vlek</v>
      </c>
      <c r="I33" s="143">
        <f>SUM(J33:J37)</f>
        <v>99.019904486111784</v>
      </c>
      <c r="J33" s="126">
        <v>0</v>
      </c>
      <c r="K33" s="126">
        <v>0</v>
      </c>
      <c r="L33" s="126">
        <v>0</v>
      </c>
      <c r="M33" s="126">
        <f t="shared" si="36"/>
        <v>0</v>
      </c>
      <c r="N33" s="143">
        <f>SUM(O33:O37)</f>
        <v>-35.78739828317029</v>
      </c>
      <c r="O33" s="126">
        <f t="shared" si="21"/>
        <v>0</v>
      </c>
      <c r="P33" s="144">
        <f>IF(SUM(L33:L37)&gt;0,SUM(O33:O37)/SUM(L33:L37), "Blinde vlek")</f>
        <v>-0.56596520416749685</v>
      </c>
      <c r="Q33" s="145" t="str">
        <f t="shared" si="37"/>
        <v>Blinde vlek</v>
      </c>
      <c r="R33" s="126">
        <v>690</v>
      </c>
      <c r="S33" s="126">
        <v>0</v>
      </c>
      <c r="T33" s="126">
        <v>26150.799999999999</v>
      </c>
      <c r="U33" s="126">
        <v>905.18154152830709</v>
      </c>
      <c r="V33" s="145" t="str">
        <f t="shared" si="28"/>
        <v>Blinde vlek</v>
      </c>
      <c r="W33" s="145">
        <f t="shared" si="29"/>
        <v>3.4613913973121552E-2</v>
      </c>
      <c r="X33" s="145" t="str">
        <f t="shared" si="30"/>
        <v>Blinde vlek</v>
      </c>
      <c r="Y33" s="143">
        <f>SUM(Z33:Z37)</f>
        <v>93</v>
      </c>
      <c r="Z33" s="140"/>
      <c r="AA33" s="140"/>
      <c r="AB33" s="140"/>
      <c r="AC33" s="140"/>
      <c r="AD33" s="126">
        <f t="shared" si="25"/>
        <v>0</v>
      </c>
      <c r="AE33" s="145" t="str">
        <f t="shared" si="6"/>
        <v>Blinde vlek</v>
      </c>
      <c r="AF33" s="126" t="str">
        <f t="shared" si="7"/>
        <v>Blinde vlek</v>
      </c>
      <c r="AG33" s="143">
        <f>SUM(AD33:AD37)</f>
        <v>12</v>
      </c>
      <c r="AH33" s="126" t="str">
        <f t="shared" si="8"/>
        <v>B</v>
      </c>
      <c r="AI33" s="103" t="s">
        <v>26</v>
      </c>
      <c r="AJ33" s="101" t="str">
        <f t="shared" si="9"/>
        <v>Brussel</v>
      </c>
      <c r="AK33" s="102">
        <v>1</v>
      </c>
      <c r="AL33" s="99">
        <f t="shared" si="10"/>
        <v>2</v>
      </c>
      <c r="AM33" s="99">
        <f t="shared" si="11"/>
        <v>2</v>
      </c>
      <c r="AN33" s="99">
        <f t="shared" si="38"/>
        <v>2</v>
      </c>
      <c r="AO33" s="99">
        <f t="shared" si="39"/>
        <v>1</v>
      </c>
      <c r="AP33" s="91">
        <f t="shared" ref="AP33:AP42" si="40">O33+AD33</f>
        <v>0</v>
      </c>
      <c r="AQ33" s="91">
        <f t="shared" ref="AQ33:AQ42" si="41">O33+AD33+AK33</f>
        <v>1</v>
      </c>
      <c r="AR33" s="91">
        <f t="shared" ref="AR33:AR96" si="42">AA33+AC33</f>
        <v>0</v>
      </c>
      <c r="AS33" s="100" t="str">
        <f t="shared" ref="AS33:AS96" si="43">IF(AR33&gt;0,AP33/AR33,"Geen noden")</f>
        <v>Geen noden</v>
      </c>
      <c r="AT33" s="166">
        <f t="shared" ref="AT33:AT92" si="44">IF(AP33&gt;0,0,IF(AP33&lt;-AK33,AK33,-AP33))</f>
        <v>0</v>
      </c>
      <c r="AU33" s="167">
        <f t="shared" ref="AU33:AU42" si="45">AT33*SUM(AL33:AO33)</f>
        <v>0</v>
      </c>
      <c r="AV33" s="168">
        <f t="shared" ref="AV33:AV96" si="46">IF(AT33&gt;0,AU33/AK33,0)</f>
        <v>0</v>
      </c>
      <c r="AW33" s="169" t="str">
        <f t="shared" ref="AW33:AW43" si="47">IF(AV33&gt;=$AZ$5,$AZ$4,IF(AV33&gt;=$BA$5,$BA$4,IF(AV33&gt;=$BB$5,$BB$4,$BC$4)))</f>
        <v>D</v>
      </c>
    </row>
    <row r="34" spans="1:49" x14ac:dyDescent="0.3">
      <c r="A34" s="146" t="s">
        <v>10</v>
      </c>
      <c r="B34" s="146" t="s">
        <v>16</v>
      </c>
      <c r="C34" s="146" t="s">
        <v>26</v>
      </c>
      <c r="D34" s="139" t="s">
        <v>177</v>
      </c>
      <c r="E34" s="140">
        <v>12</v>
      </c>
      <c r="F34" s="141" t="str">
        <f t="shared" si="20"/>
        <v>B-D-L-M-V</v>
      </c>
      <c r="G34" s="142" t="str">
        <f t="shared" si="34"/>
        <v>A</v>
      </c>
      <c r="H34" s="142" t="str">
        <f t="shared" si="35"/>
        <v>Blinde vlek</v>
      </c>
      <c r="I34" s="143">
        <f>SUM(J33:J37)</f>
        <v>99.019904486111784</v>
      </c>
      <c r="J34" s="126">
        <v>0</v>
      </c>
      <c r="K34" s="126">
        <v>0</v>
      </c>
      <c r="L34" s="126">
        <v>0</v>
      </c>
      <c r="M34" s="126">
        <f t="shared" si="36"/>
        <v>0</v>
      </c>
      <c r="N34" s="143">
        <f>SUM(O33:O37)</f>
        <v>-35.78739828317029</v>
      </c>
      <c r="O34" s="126">
        <f t="shared" si="21"/>
        <v>0</v>
      </c>
      <c r="P34" s="144">
        <f>IF(SUM(L33:L37)&gt;0,SUM(O33:O37)/SUM(L33:L37), "Blinde vlek")</f>
        <v>-0.56596520416749685</v>
      </c>
      <c r="Q34" s="145" t="str">
        <f t="shared" si="37"/>
        <v>Blinde vlek</v>
      </c>
      <c r="R34" s="126">
        <v>292.5</v>
      </c>
      <c r="S34" s="126">
        <v>0</v>
      </c>
      <c r="T34" s="126">
        <v>26150.799999999999</v>
      </c>
      <c r="U34" s="126">
        <v>905.18154152830709</v>
      </c>
      <c r="V34" s="145" t="str">
        <f t="shared" si="28"/>
        <v>Blinde vlek</v>
      </c>
      <c r="W34" s="145">
        <f t="shared" si="29"/>
        <v>3.4613913973121552E-2</v>
      </c>
      <c r="X34" s="145" t="str">
        <f t="shared" si="30"/>
        <v>Blinde vlek</v>
      </c>
      <c r="Y34" s="143">
        <f>SUM(Z33:Z37)</f>
        <v>93</v>
      </c>
      <c r="Z34" s="140"/>
      <c r="AA34" s="140"/>
      <c r="AB34" s="140"/>
      <c r="AC34" s="140">
        <v>5</v>
      </c>
      <c r="AD34" s="126">
        <f t="shared" si="25"/>
        <v>-5</v>
      </c>
      <c r="AE34" s="145" t="str">
        <f t="shared" si="6"/>
        <v>Blinde vlek</v>
      </c>
      <c r="AF34" s="126" t="str">
        <f t="shared" si="7"/>
        <v>Blinde vlek</v>
      </c>
      <c r="AG34" s="143">
        <f>SUM(AD33:AD37)</f>
        <v>12</v>
      </c>
      <c r="AH34" s="126" t="str">
        <f t="shared" si="8"/>
        <v>B</v>
      </c>
      <c r="AI34" s="103" t="s">
        <v>26</v>
      </c>
      <c r="AJ34" s="101" t="str">
        <f t="shared" si="9"/>
        <v>Dilbeek</v>
      </c>
      <c r="AK34" s="102">
        <v>1</v>
      </c>
      <c r="AL34" s="99">
        <f t="shared" si="10"/>
        <v>2</v>
      </c>
      <c r="AM34" s="99">
        <f t="shared" si="11"/>
        <v>2</v>
      </c>
      <c r="AN34" s="99">
        <f t="shared" si="38"/>
        <v>2</v>
      </c>
      <c r="AO34" s="99">
        <f t="shared" si="39"/>
        <v>1</v>
      </c>
      <c r="AP34" s="91">
        <f t="shared" si="40"/>
        <v>-5</v>
      </c>
      <c r="AQ34" s="91">
        <f t="shared" si="41"/>
        <v>-4</v>
      </c>
      <c r="AR34" s="91">
        <f t="shared" si="42"/>
        <v>5</v>
      </c>
      <c r="AS34" s="100">
        <f t="shared" si="43"/>
        <v>-1</v>
      </c>
      <c r="AT34" s="166">
        <f t="shared" si="44"/>
        <v>1</v>
      </c>
      <c r="AU34" s="167">
        <f t="shared" si="45"/>
        <v>7</v>
      </c>
      <c r="AV34" s="168">
        <f t="shared" si="46"/>
        <v>7</v>
      </c>
      <c r="AW34" s="169" t="str">
        <f t="shared" si="47"/>
        <v>A</v>
      </c>
    </row>
    <row r="35" spans="1:49" x14ac:dyDescent="0.3">
      <c r="A35" s="146" t="s">
        <v>10</v>
      </c>
      <c r="B35" s="146" t="s">
        <v>16</v>
      </c>
      <c r="C35" s="146" t="s">
        <v>26</v>
      </c>
      <c r="D35" s="139" t="s">
        <v>178</v>
      </c>
      <c r="E35" s="140">
        <v>16</v>
      </c>
      <c r="F35" s="141" t="str">
        <f t="shared" si="20"/>
        <v>B-D-L-M-V</v>
      </c>
      <c r="G35" s="142" t="str">
        <f t="shared" si="34"/>
        <v>A</v>
      </c>
      <c r="H35" s="142" t="str">
        <f t="shared" si="35"/>
        <v>A</v>
      </c>
      <c r="I35" s="143">
        <f>SUM(J33:J37)</f>
        <v>99.019904486111784</v>
      </c>
      <c r="J35" s="126">
        <v>72.689165186500887</v>
      </c>
      <c r="K35" s="126">
        <v>45.885110893672532</v>
      </c>
      <c r="L35" s="126">
        <v>39.002344259621651</v>
      </c>
      <c r="M35" s="126">
        <f t="shared" si="36"/>
        <v>-26.804054292828354</v>
      </c>
      <c r="N35" s="143">
        <f>SUM(O33:O37)</f>
        <v>-35.78739828317029</v>
      </c>
      <c r="O35" s="126">
        <f t="shared" si="21"/>
        <v>-33.686820926879236</v>
      </c>
      <c r="P35" s="144">
        <f>IF(SUM(L33:L37)&gt;0,SUM(O33:O37)/SUM(L33:L37), "Blinde vlek")</f>
        <v>-0.56596520416749685</v>
      </c>
      <c r="Q35" s="145">
        <f>IF(L35&gt;0,(L35-J35)/L35,"Blinde vlek")</f>
        <v>-0.86371272205180061</v>
      </c>
      <c r="R35" s="126">
        <v>893.6</v>
      </c>
      <c r="S35" s="126">
        <v>45.885110893672532</v>
      </c>
      <c r="T35" s="126">
        <v>26150.799999999999</v>
      </c>
      <c r="U35" s="126">
        <v>905.18154152830709</v>
      </c>
      <c r="V35" s="145">
        <f t="shared" si="28"/>
        <v>5.1348602163912863E-2</v>
      </c>
      <c r="W35" s="145">
        <f t="shared" si="29"/>
        <v>3.4613913973121552E-2</v>
      </c>
      <c r="X35" s="145" t="str">
        <f t="shared" si="30"/>
        <v>B</v>
      </c>
      <c r="Y35" s="143">
        <f>SUM(Z33:Z37)</f>
        <v>93</v>
      </c>
      <c r="Z35" s="140">
        <v>68</v>
      </c>
      <c r="AA35" s="140">
        <v>17</v>
      </c>
      <c r="AB35" s="140">
        <v>51</v>
      </c>
      <c r="AC35" s="140">
        <v>2</v>
      </c>
      <c r="AD35" s="126">
        <f t="shared" si="25"/>
        <v>49</v>
      </c>
      <c r="AE35" s="145">
        <f t="shared" si="6"/>
        <v>0.72058823529411764</v>
      </c>
      <c r="AF35" s="126" t="str">
        <f t="shared" si="7"/>
        <v>C</v>
      </c>
      <c r="AG35" s="143">
        <f>SUM(AD33:AD37)</f>
        <v>12</v>
      </c>
      <c r="AH35" s="126" t="str">
        <f t="shared" si="8"/>
        <v>B</v>
      </c>
      <c r="AI35" s="103" t="s">
        <v>26</v>
      </c>
      <c r="AJ35" s="101" t="str">
        <f t="shared" si="9"/>
        <v>Leuven</v>
      </c>
      <c r="AK35" s="102">
        <v>1</v>
      </c>
      <c r="AL35" s="99">
        <f t="shared" si="10"/>
        <v>2</v>
      </c>
      <c r="AM35" s="99">
        <f t="shared" si="11"/>
        <v>2</v>
      </c>
      <c r="AN35" s="99">
        <f t="shared" si="38"/>
        <v>0</v>
      </c>
      <c r="AO35" s="99">
        <f t="shared" si="39"/>
        <v>1</v>
      </c>
      <c r="AP35" s="91">
        <f t="shared" si="40"/>
        <v>15.313179073120764</v>
      </c>
      <c r="AQ35" s="91">
        <f t="shared" si="41"/>
        <v>16.313179073120764</v>
      </c>
      <c r="AR35" s="91">
        <f t="shared" si="42"/>
        <v>19</v>
      </c>
      <c r="AS35" s="100">
        <f t="shared" si="43"/>
        <v>0.80595679332214554</v>
      </c>
      <c r="AT35" s="166">
        <f t="shared" si="44"/>
        <v>0</v>
      </c>
      <c r="AU35" s="167">
        <f t="shared" si="45"/>
        <v>0</v>
      </c>
      <c r="AV35" s="168">
        <f t="shared" si="46"/>
        <v>0</v>
      </c>
      <c r="AW35" s="169" t="str">
        <f t="shared" si="47"/>
        <v>D</v>
      </c>
    </row>
    <row r="36" spans="1:49" x14ac:dyDescent="0.3">
      <c r="A36" s="146" t="s">
        <v>10</v>
      </c>
      <c r="B36" s="146" t="s">
        <v>16</v>
      </c>
      <c r="C36" s="146" t="s">
        <v>26</v>
      </c>
      <c r="D36" s="139" t="s">
        <v>179</v>
      </c>
      <c r="E36" s="140">
        <v>7</v>
      </c>
      <c r="F36" s="141" t="str">
        <f t="shared" si="20"/>
        <v>B-D-L-M-V</v>
      </c>
      <c r="G36" s="142" t="str">
        <f t="shared" si="34"/>
        <v>A</v>
      </c>
      <c r="H36" s="142" t="str">
        <f t="shared" si="35"/>
        <v>B</v>
      </c>
      <c r="I36" s="143">
        <f>SUM(J33:J37)</f>
        <v>99.019904486111784</v>
      </c>
      <c r="J36" s="126">
        <v>26.330739299610897</v>
      </c>
      <c r="K36" s="126">
        <v>28.506072874493928</v>
      </c>
      <c r="L36" s="126">
        <v>24.230161943319839</v>
      </c>
      <c r="M36" s="126">
        <f t="shared" si="36"/>
        <v>2.1753335748830303</v>
      </c>
      <c r="N36" s="143">
        <f>SUM(O33:O37)</f>
        <v>-35.78739828317029</v>
      </c>
      <c r="O36" s="126">
        <f t="shared" si="21"/>
        <v>-2.1005773562910584</v>
      </c>
      <c r="P36" s="144">
        <f>IF(SUM(L33:L37)&gt;0,SUM(O33:O37)/SUM(L33:L37), "Blinde vlek")</f>
        <v>-0.56596520416749685</v>
      </c>
      <c r="Q36" s="145">
        <f t="shared" ref="Q36:Q99" si="48">IF(L36&gt;0,(L36-J36)/L36,"Blinde vlek")</f>
        <v>-8.6692666817696579E-2</v>
      </c>
      <c r="R36" s="126">
        <v>454</v>
      </c>
      <c r="S36" s="126">
        <v>28.506072874493928</v>
      </c>
      <c r="T36" s="126">
        <v>26150.799999999999</v>
      </c>
      <c r="U36" s="126">
        <v>905.18154152830709</v>
      </c>
      <c r="V36" s="145">
        <f t="shared" si="28"/>
        <v>6.278870677201305E-2</v>
      </c>
      <c r="W36" s="145">
        <f t="shared" si="29"/>
        <v>3.4613913973121552E-2</v>
      </c>
      <c r="X36" s="145" t="str">
        <f t="shared" si="30"/>
        <v>B</v>
      </c>
      <c r="Y36" s="143">
        <f>SUM(Z33:Z37)</f>
        <v>93</v>
      </c>
      <c r="Z36" s="140">
        <v>25</v>
      </c>
      <c r="AA36" s="140">
        <v>16</v>
      </c>
      <c r="AB36" s="140">
        <v>9</v>
      </c>
      <c r="AC36" s="140">
        <v>29</v>
      </c>
      <c r="AD36" s="126">
        <f t="shared" si="25"/>
        <v>-20</v>
      </c>
      <c r="AE36" s="145">
        <f t="shared" ref="AE36:AE99" si="49">IF(AA36=0,"Blinde vlek",AD36/Z36)</f>
        <v>-0.8</v>
      </c>
      <c r="AF36" s="126" t="str">
        <f t="shared" ref="AF36:AF99" si="50">IF(Z36=0,"Blinde vlek",IF(AD36/Z36&lt;$AG$122,"A",IF(AD36/Z36&gt;$AG$124,"C","B")))</f>
        <v>A</v>
      </c>
      <c r="AG36" s="143">
        <f>SUM(AD33:AD37)</f>
        <v>12</v>
      </c>
      <c r="AH36" s="126" t="str">
        <f t="shared" ref="AH36:AH99" si="51">IF(Y36=0,"Blinde vlek",IF(AG36/Y36&lt;$AH$122,"A",IF(AG36/Y36&gt;$AH$124,"C","B")))</f>
        <v>B</v>
      </c>
      <c r="AI36" s="103" t="s">
        <v>26</v>
      </c>
      <c r="AJ36" s="101" t="str">
        <f t="shared" si="9"/>
        <v>Mechelen</v>
      </c>
      <c r="AK36" s="102">
        <v>1</v>
      </c>
      <c r="AL36" s="99">
        <f t="shared" si="10"/>
        <v>1</v>
      </c>
      <c r="AM36" s="99">
        <f t="shared" si="11"/>
        <v>2</v>
      </c>
      <c r="AN36" s="99">
        <f t="shared" si="38"/>
        <v>2</v>
      </c>
      <c r="AO36" s="99">
        <f t="shared" si="39"/>
        <v>1</v>
      </c>
      <c r="AP36" s="91">
        <f t="shared" si="40"/>
        <v>-22.100577356291058</v>
      </c>
      <c r="AQ36" s="91">
        <f t="shared" si="41"/>
        <v>-21.100577356291058</v>
      </c>
      <c r="AR36" s="91">
        <f t="shared" si="42"/>
        <v>45</v>
      </c>
      <c r="AS36" s="100">
        <f t="shared" si="43"/>
        <v>-0.49112394125091241</v>
      </c>
      <c r="AT36" s="166">
        <f t="shared" si="44"/>
        <v>1</v>
      </c>
      <c r="AU36" s="167">
        <f t="shared" si="45"/>
        <v>6</v>
      </c>
      <c r="AV36" s="168">
        <f t="shared" si="46"/>
        <v>6</v>
      </c>
      <c r="AW36" s="169" t="str">
        <f t="shared" si="47"/>
        <v>A</v>
      </c>
    </row>
    <row r="37" spans="1:49" x14ac:dyDescent="0.3">
      <c r="A37" s="146" t="s">
        <v>10</v>
      </c>
      <c r="B37" s="146" t="s">
        <v>16</v>
      </c>
      <c r="C37" s="146" t="s">
        <v>26</v>
      </c>
      <c r="D37" s="139" t="s">
        <v>180</v>
      </c>
      <c r="E37" s="140">
        <v>18</v>
      </c>
      <c r="F37" s="141" t="str">
        <f t="shared" si="20"/>
        <v>B-D-L-M-V</v>
      </c>
      <c r="G37" s="142" t="str">
        <f t="shared" si="34"/>
        <v>A</v>
      </c>
      <c r="H37" s="142" t="str">
        <f t="shared" si="35"/>
        <v>Blinde vlek</v>
      </c>
      <c r="I37" s="143">
        <f>SUM(J33:J37)</f>
        <v>99.019904486111784</v>
      </c>
      <c r="J37" s="126">
        <v>0</v>
      </c>
      <c r="K37" s="126">
        <v>0</v>
      </c>
      <c r="L37" s="126">
        <v>0</v>
      </c>
      <c r="M37" s="126">
        <f t="shared" si="36"/>
        <v>0</v>
      </c>
      <c r="N37" s="143">
        <f>SUM(O33:O37)</f>
        <v>-35.78739828317029</v>
      </c>
      <c r="O37" s="126">
        <f t="shared" si="21"/>
        <v>0</v>
      </c>
      <c r="P37" s="144">
        <f>IF(SUM(L33:L37)&gt;0,SUM(O33:O37)/SUM(L33:L37), "Blinde vlek")</f>
        <v>-0.56596520416749685</v>
      </c>
      <c r="Q37" s="145" t="str">
        <f t="shared" si="48"/>
        <v>Blinde vlek</v>
      </c>
      <c r="R37" s="126">
        <v>218</v>
      </c>
      <c r="S37" s="126">
        <v>0</v>
      </c>
      <c r="T37" s="126">
        <v>26150.799999999999</v>
      </c>
      <c r="U37" s="126">
        <v>905.18154152830709</v>
      </c>
      <c r="V37" s="145" t="str">
        <f t="shared" si="28"/>
        <v>Blinde vlek</v>
      </c>
      <c r="W37" s="145">
        <f t="shared" si="29"/>
        <v>3.4613913973121552E-2</v>
      </c>
      <c r="X37" s="145" t="str">
        <f t="shared" si="30"/>
        <v>Blinde vlek</v>
      </c>
      <c r="Y37" s="143">
        <f>SUM(Z33:Z37)</f>
        <v>93</v>
      </c>
      <c r="Z37" s="140"/>
      <c r="AA37" s="140"/>
      <c r="AB37" s="140"/>
      <c r="AC37" s="140">
        <v>12</v>
      </c>
      <c r="AD37" s="126">
        <f t="shared" si="25"/>
        <v>-12</v>
      </c>
      <c r="AE37" s="145" t="str">
        <f t="shared" si="49"/>
        <v>Blinde vlek</v>
      </c>
      <c r="AF37" s="126" t="str">
        <f t="shared" si="50"/>
        <v>Blinde vlek</v>
      </c>
      <c r="AG37" s="143">
        <f>SUM(AD33:AD37)</f>
        <v>12</v>
      </c>
      <c r="AH37" s="126" t="str">
        <f t="shared" si="51"/>
        <v>B</v>
      </c>
      <c r="AI37" s="103" t="s">
        <v>26</v>
      </c>
      <c r="AJ37" s="101" t="str">
        <f t="shared" si="9"/>
        <v>Vilvoorde</v>
      </c>
      <c r="AK37" s="102">
        <v>1</v>
      </c>
      <c r="AL37" s="99">
        <f t="shared" si="10"/>
        <v>2</v>
      </c>
      <c r="AM37" s="99">
        <f t="shared" si="11"/>
        <v>2</v>
      </c>
      <c r="AN37" s="99">
        <f t="shared" si="38"/>
        <v>2</v>
      </c>
      <c r="AO37" s="99">
        <f t="shared" si="39"/>
        <v>1</v>
      </c>
      <c r="AP37" s="91">
        <f t="shared" si="40"/>
        <v>-12</v>
      </c>
      <c r="AQ37" s="91">
        <f t="shared" si="41"/>
        <v>-11</v>
      </c>
      <c r="AR37" s="91">
        <f t="shared" si="42"/>
        <v>12</v>
      </c>
      <c r="AS37" s="100">
        <f t="shared" si="43"/>
        <v>-1</v>
      </c>
      <c r="AT37" s="166">
        <f t="shared" si="44"/>
        <v>1</v>
      </c>
      <c r="AU37" s="167">
        <f t="shared" si="45"/>
        <v>7</v>
      </c>
      <c r="AV37" s="168">
        <f t="shared" si="46"/>
        <v>7</v>
      </c>
      <c r="AW37" s="169" t="str">
        <f t="shared" si="47"/>
        <v>A</v>
      </c>
    </row>
    <row r="38" spans="1:49" x14ac:dyDescent="0.3">
      <c r="A38" s="149" t="s">
        <v>17</v>
      </c>
      <c r="B38" s="149" t="s">
        <v>11</v>
      </c>
      <c r="C38" s="149" t="s">
        <v>27</v>
      </c>
      <c r="D38" s="139" t="s">
        <v>176</v>
      </c>
      <c r="E38" s="140">
        <v>13</v>
      </c>
      <c r="F38" s="141" t="str">
        <f t="shared" si="20"/>
        <v>B-D-L-M-V</v>
      </c>
      <c r="G38" s="142" t="str">
        <f t="shared" si="34"/>
        <v>B</v>
      </c>
      <c r="H38" s="142" t="str">
        <f t="shared" si="35"/>
        <v>B</v>
      </c>
      <c r="I38" s="143">
        <f>SUM(J38:J42)</f>
        <v>202.71869044839985</v>
      </c>
      <c r="J38" s="126">
        <v>57.750413223140498</v>
      </c>
      <c r="K38" s="126">
        <v>57.389810069339767</v>
      </c>
      <c r="L38" s="126">
        <v>48.781338558938799</v>
      </c>
      <c r="M38" s="126">
        <f t="shared" si="36"/>
        <v>-0.36060315380073149</v>
      </c>
      <c r="N38" s="143">
        <f>SUM(O38:O42)</f>
        <v>-14.188553402566974</v>
      </c>
      <c r="O38" s="126">
        <f t="shared" si="21"/>
        <v>-8.969074664201699</v>
      </c>
      <c r="P38" s="144">
        <f>IF(SUM(L38:L42)&gt;0,SUM(O38:O42)/SUM(L38:L42), "Blinde vlek")</f>
        <v>-7.5258808087099865E-2</v>
      </c>
      <c r="Q38" s="145">
        <f t="shared" si="48"/>
        <v>-0.18386282396423059</v>
      </c>
      <c r="R38" s="126">
        <v>690</v>
      </c>
      <c r="S38" s="126">
        <v>57.389810069339767</v>
      </c>
      <c r="T38" s="126">
        <v>26150.799999999999</v>
      </c>
      <c r="U38" s="126">
        <v>2480.8366546223519</v>
      </c>
      <c r="V38" s="145">
        <f t="shared" si="28"/>
        <v>8.3173637781651835E-2</v>
      </c>
      <c r="W38" s="145">
        <f t="shared" si="29"/>
        <v>9.486656831234043E-2</v>
      </c>
      <c r="X38" s="145" t="str">
        <f t="shared" si="30"/>
        <v>B</v>
      </c>
      <c r="Y38" s="143">
        <f>SUM(Z38:Z42)</f>
        <v>184</v>
      </c>
      <c r="Z38" s="140">
        <v>59</v>
      </c>
      <c r="AA38" s="140">
        <v>30</v>
      </c>
      <c r="AB38" s="140">
        <v>29</v>
      </c>
      <c r="AC38" s="140">
        <v>4</v>
      </c>
      <c r="AD38" s="126">
        <f t="shared" si="25"/>
        <v>25</v>
      </c>
      <c r="AE38" s="145">
        <f t="shared" si="49"/>
        <v>0.42372881355932202</v>
      </c>
      <c r="AF38" s="126" t="str">
        <f t="shared" si="50"/>
        <v>C</v>
      </c>
      <c r="AG38" s="143">
        <f>SUM(AD38:AD42)</f>
        <v>20</v>
      </c>
      <c r="AH38" s="126" t="str">
        <f t="shared" si="51"/>
        <v>B</v>
      </c>
      <c r="AI38" s="106" t="s">
        <v>27</v>
      </c>
      <c r="AJ38" s="101" t="str">
        <f t="shared" si="9"/>
        <v>Brussel</v>
      </c>
      <c r="AK38" s="102">
        <v>1</v>
      </c>
      <c r="AL38" s="99">
        <f t="shared" si="10"/>
        <v>1</v>
      </c>
      <c r="AM38" s="99">
        <f t="shared" si="11"/>
        <v>1</v>
      </c>
      <c r="AN38" s="99">
        <f t="shared" si="38"/>
        <v>0</v>
      </c>
      <c r="AO38" s="99">
        <f t="shared" si="39"/>
        <v>1</v>
      </c>
      <c r="AP38" s="91">
        <f t="shared" si="40"/>
        <v>16.030925335798301</v>
      </c>
      <c r="AQ38" s="91">
        <f t="shared" si="41"/>
        <v>17.030925335798301</v>
      </c>
      <c r="AR38" s="91">
        <f t="shared" si="42"/>
        <v>34</v>
      </c>
      <c r="AS38" s="100">
        <f t="shared" si="43"/>
        <v>0.47149780399406765</v>
      </c>
      <c r="AT38" s="166">
        <f t="shared" si="44"/>
        <v>0</v>
      </c>
      <c r="AU38" s="167">
        <f t="shared" si="45"/>
        <v>0</v>
      </c>
      <c r="AV38" s="168">
        <f t="shared" si="46"/>
        <v>0</v>
      </c>
      <c r="AW38" s="169" t="str">
        <f t="shared" si="47"/>
        <v>D</v>
      </c>
    </row>
    <row r="39" spans="1:49" x14ac:dyDescent="0.3">
      <c r="A39" s="149" t="s">
        <v>17</v>
      </c>
      <c r="B39" s="149" t="s">
        <v>11</v>
      </c>
      <c r="C39" s="149" t="s">
        <v>27</v>
      </c>
      <c r="D39" s="139" t="s">
        <v>177</v>
      </c>
      <c r="E39" s="140">
        <v>12</v>
      </c>
      <c r="F39" s="141" t="str">
        <f t="shared" si="20"/>
        <v>B-D-L-M-V</v>
      </c>
      <c r="G39" s="142" t="str">
        <f t="shared" si="34"/>
        <v>B</v>
      </c>
      <c r="H39" s="142" t="str">
        <f t="shared" si="35"/>
        <v>Blinde vlek</v>
      </c>
      <c r="I39" s="143">
        <f>SUM(J38:J42)</f>
        <v>202.71869044839985</v>
      </c>
      <c r="J39" s="126">
        <v>0</v>
      </c>
      <c r="K39" s="126">
        <v>0</v>
      </c>
      <c r="L39" s="126">
        <v>0</v>
      </c>
      <c r="M39" s="126">
        <f t="shared" si="36"/>
        <v>0</v>
      </c>
      <c r="N39" s="143">
        <f>SUM(O38:O42)</f>
        <v>-14.188553402566974</v>
      </c>
      <c r="O39" s="126">
        <f t="shared" si="21"/>
        <v>0</v>
      </c>
      <c r="P39" s="144">
        <f>IF(SUM(L38:L42)&gt;0,SUM(O38:O42)/SUM(L38:L42), "Blinde vlek")</f>
        <v>-7.5258808087099865E-2</v>
      </c>
      <c r="Q39" s="145" t="str">
        <f t="shared" si="48"/>
        <v>Blinde vlek</v>
      </c>
      <c r="R39" s="126">
        <v>292.5</v>
      </c>
      <c r="S39" s="126">
        <v>0</v>
      </c>
      <c r="T39" s="126">
        <v>26150.799999999999</v>
      </c>
      <c r="U39" s="126">
        <v>2480.8366546223519</v>
      </c>
      <c r="V39" s="145" t="str">
        <f t="shared" si="28"/>
        <v>Blinde vlek</v>
      </c>
      <c r="W39" s="145">
        <f t="shared" si="29"/>
        <v>9.486656831234043E-2</v>
      </c>
      <c r="X39" s="145" t="str">
        <f t="shared" si="30"/>
        <v>Blinde vlek</v>
      </c>
      <c r="Y39" s="143">
        <f>SUM(Z38:Z42)</f>
        <v>184</v>
      </c>
      <c r="Z39" s="140"/>
      <c r="AA39" s="140"/>
      <c r="AB39" s="140"/>
      <c r="AC39" s="140">
        <v>23</v>
      </c>
      <c r="AD39" s="126">
        <f t="shared" si="25"/>
        <v>-23</v>
      </c>
      <c r="AE39" s="145" t="str">
        <f t="shared" si="49"/>
        <v>Blinde vlek</v>
      </c>
      <c r="AF39" s="126" t="str">
        <f t="shared" si="50"/>
        <v>Blinde vlek</v>
      </c>
      <c r="AG39" s="143">
        <f>SUM(AD38:AD42)</f>
        <v>20</v>
      </c>
      <c r="AH39" s="126" t="str">
        <f t="shared" si="51"/>
        <v>B</v>
      </c>
      <c r="AI39" s="106" t="s">
        <v>27</v>
      </c>
      <c r="AJ39" s="101" t="str">
        <f t="shared" si="9"/>
        <v>Dilbeek</v>
      </c>
      <c r="AK39" s="102">
        <v>1</v>
      </c>
      <c r="AL39" s="99">
        <f t="shared" si="10"/>
        <v>2</v>
      </c>
      <c r="AM39" s="99">
        <f t="shared" si="11"/>
        <v>1</v>
      </c>
      <c r="AN39" s="99">
        <f t="shared" si="38"/>
        <v>2</v>
      </c>
      <c r="AO39" s="99">
        <f t="shared" si="39"/>
        <v>1</v>
      </c>
      <c r="AP39" s="91">
        <f t="shared" si="40"/>
        <v>-23</v>
      </c>
      <c r="AQ39" s="91">
        <f t="shared" si="41"/>
        <v>-22</v>
      </c>
      <c r="AR39" s="91">
        <f t="shared" si="42"/>
        <v>23</v>
      </c>
      <c r="AS39" s="100">
        <f t="shared" si="43"/>
        <v>-1</v>
      </c>
      <c r="AT39" s="166">
        <f t="shared" si="44"/>
        <v>1</v>
      </c>
      <c r="AU39" s="167">
        <f t="shared" si="45"/>
        <v>6</v>
      </c>
      <c r="AV39" s="168">
        <f t="shared" si="46"/>
        <v>6</v>
      </c>
      <c r="AW39" s="169" t="str">
        <f t="shared" si="47"/>
        <v>A</v>
      </c>
    </row>
    <row r="40" spans="1:49" x14ac:dyDescent="0.3">
      <c r="A40" s="149" t="s">
        <v>17</v>
      </c>
      <c r="B40" s="149" t="s">
        <v>11</v>
      </c>
      <c r="C40" s="149" t="s">
        <v>27</v>
      </c>
      <c r="D40" s="139" t="s">
        <v>178</v>
      </c>
      <c r="E40" s="140">
        <v>16</v>
      </c>
      <c r="F40" s="141" t="str">
        <f t="shared" si="20"/>
        <v>B-D-L-M-V</v>
      </c>
      <c r="G40" s="142" t="str">
        <f t="shared" si="34"/>
        <v>B</v>
      </c>
      <c r="H40" s="142" t="str">
        <f t="shared" si="35"/>
        <v>B</v>
      </c>
      <c r="I40" s="143">
        <f>SUM(J38:J42)</f>
        <v>202.71869044839985</v>
      </c>
      <c r="J40" s="126">
        <v>83.026642984014202</v>
      </c>
      <c r="K40" s="126">
        <v>91.716568819308549</v>
      </c>
      <c r="L40" s="126">
        <v>77.959083496412262</v>
      </c>
      <c r="M40" s="126">
        <f t="shared" si="36"/>
        <v>8.6899258352943463</v>
      </c>
      <c r="N40" s="143">
        <f>SUM(O38:O42)</f>
        <v>-14.188553402566974</v>
      </c>
      <c r="O40" s="126">
        <f t="shared" si="21"/>
        <v>-5.0675594876019403</v>
      </c>
      <c r="P40" s="144">
        <f>IF(SUM(L38:L42)&gt;0,SUM(O38:O42)/SUM(L38:L42), "Blinde vlek")</f>
        <v>-7.5258808087099865E-2</v>
      </c>
      <c r="Q40" s="145">
        <f t="shared" si="48"/>
        <v>-6.5002809939846889E-2</v>
      </c>
      <c r="R40" s="126">
        <v>893.6</v>
      </c>
      <c r="S40" s="126">
        <v>91.716568819308549</v>
      </c>
      <c r="T40" s="126">
        <v>26150.799999999999</v>
      </c>
      <c r="U40" s="126">
        <v>2480.8366546223519</v>
      </c>
      <c r="V40" s="145">
        <f t="shared" si="28"/>
        <v>0.10263716295804448</v>
      </c>
      <c r="W40" s="145">
        <f t="shared" si="29"/>
        <v>9.486656831234043E-2</v>
      </c>
      <c r="X40" s="145" t="str">
        <f t="shared" si="30"/>
        <v>B</v>
      </c>
      <c r="Y40" s="143">
        <f>SUM(Z38:Z42)</f>
        <v>184</v>
      </c>
      <c r="Z40" s="140">
        <v>74</v>
      </c>
      <c r="AA40" s="140">
        <v>28</v>
      </c>
      <c r="AB40" s="140">
        <v>46</v>
      </c>
      <c r="AC40" s="140"/>
      <c r="AD40" s="126">
        <f t="shared" si="25"/>
        <v>46</v>
      </c>
      <c r="AE40" s="145">
        <f t="shared" si="49"/>
        <v>0.6216216216216216</v>
      </c>
      <c r="AF40" s="126" t="str">
        <f t="shared" si="50"/>
        <v>C</v>
      </c>
      <c r="AG40" s="143">
        <f>SUM(AD38:AD42)</f>
        <v>20</v>
      </c>
      <c r="AH40" s="126" t="str">
        <f t="shared" si="51"/>
        <v>B</v>
      </c>
      <c r="AI40" s="106" t="s">
        <v>27</v>
      </c>
      <c r="AJ40" s="101" t="str">
        <f t="shared" ref="AJ40:AJ71" si="52">D40</f>
        <v>Leuven</v>
      </c>
      <c r="AK40" s="102">
        <v>1</v>
      </c>
      <c r="AL40" s="99">
        <f t="shared" ref="AL40:AL71" si="53">IF(H40= "A",2,IF(H40 = "Blinde vlek",2,IF(H40 = "B",1,0)))</f>
        <v>1</v>
      </c>
      <c r="AM40" s="99">
        <f t="shared" ref="AM40:AM71" si="54">IF(G40= "A",2,IF(G40 = "Blinde vlek",2,IF(G40 = "B",1,0)))</f>
        <v>1</v>
      </c>
      <c r="AN40" s="99">
        <f t="shared" si="38"/>
        <v>0</v>
      </c>
      <c r="AO40" s="99">
        <f t="shared" si="39"/>
        <v>1</v>
      </c>
      <c r="AP40" s="91">
        <f t="shared" si="40"/>
        <v>40.93244051239806</v>
      </c>
      <c r="AQ40" s="91">
        <f t="shared" si="41"/>
        <v>41.93244051239806</v>
      </c>
      <c r="AR40" s="91">
        <f t="shared" si="42"/>
        <v>28</v>
      </c>
      <c r="AS40" s="100">
        <f t="shared" si="43"/>
        <v>1.4618728754427879</v>
      </c>
      <c r="AT40" s="166">
        <f t="shared" si="44"/>
        <v>0</v>
      </c>
      <c r="AU40" s="167">
        <f t="shared" si="45"/>
        <v>0</v>
      </c>
      <c r="AV40" s="168">
        <f t="shared" si="46"/>
        <v>0</v>
      </c>
      <c r="AW40" s="169" t="str">
        <f t="shared" si="47"/>
        <v>D</v>
      </c>
    </row>
    <row r="41" spans="1:49" x14ac:dyDescent="0.3">
      <c r="A41" s="149" t="s">
        <v>17</v>
      </c>
      <c r="B41" s="149" t="s">
        <v>11</v>
      </c>
      <c r="C41" s="149" t="s">
        <v>27</v>
      </c>
      <c r="D41" s="139" t="s">
        <v>179</v>
      </c>
      <c r="E41" s="140">
        <v>7</v>
      </c>
      <c r="F41" s="141" t="str">
        <f t="shared" si="20"/>
        <v>B-D-L-M-V</v>
      </c>
      <c r="G41" s="142" t="str">
        <f t="shared" si="34"/>
        <v>B</v>
      </c>
      <c r="H41" s="142" t="str">
        <f t="shared" si="35"/>
        <v>B</v>
      </c>
      <c r="I41" s="143">
        <f>SUM(J38:J42)</f>
        <v>202.71869044839985</v>
      </c>
      <c r="J41" s="126">
        <v>61.94163424124514</v>
      </c>
      <c r="K41" s="126">
        <v>72.693782341743315</v>
      </c>
      <c r="L41" s="126">
        <v>61.789714990481805</v>
      </c>
      <c r="M41" s="126">
        <f t="shared" si="36"/>
        <v>10.752148100498175</v>
      </c>
      <c r="N41" s="143">
        <f>SUM(O38:O42)</f>
        <v>-14.188553402566974</v>
      </c>
      <c r="O41" s="126">
        <f t="shared" si="21"/>
        <v>-0.1519192507633349</v>
      </c>
      <c r="P41" s="144">
        <f>IF(SUM(L38:L42)&gt;0,SUM(O38:O42)/SUM(L38:L42), "Blinde vlek")</f>
        <v>-7.5258808087099865E-2</v>
      </c>
      <c r="Q41" s="145">
        <f t="shared" si="48"/>
        <v>-2.4586494821466128E-3</v>
      </c>
      <c r="R41" s="126">
        <v>454</v>
      </c>
      <c r="S41" s="126">
        <v>72.693782341743315</v>
      </c>
      <c r="T41" s="126">
        <v>26150.799999999999</v>
      </c>
      <c r="U41" s="126">
        <v>2480.8366546223519</v>
      </c>
      <c r="V41" s="145">
        <f t="shared" si="28"/>
        <v>0.16011846330780466</v>
      </c>
      <c r="W41" s="145">
        <f t="shared" si="29"/>
        <v>9.486656831234043E-2</v>
      </c>
      <c r="X41" s="145" t="str">
        <f t="shared" si="30"/>
        <v>B</v>
      </c>
      <c r="Y41" s="143">
        <f>SUM(Z38:Z42)</f>
        <v>184</v>
      </c>
      <c r="Z41" s="140">
        <v>51</v>
      </c>
      <c r="AA41" s="140">
        <v>38</v>
      </c>
      <c r="AB41" s="140">
        <v>13</v>
      </c>
      <c r="AC41" s="140">
        <v>13</v>
      </c>
      <c r="AD41" s="126">
        <f t="shared" si="25"/>
        <v>0</v>
      </c>
      <c r="AE41" s="145">
        <f t="shared" si="49"/>
        <v>0</v>
      </c>
      <c r="AF41" s="126" t="str">
        <f t="shared" si="50"/>
        <v>B</v>
      </c>
      <c r="AG41" s="143">
        <f>SUM(AD38:AD42)</f>
        <v>20</v>
      </c>
      <c r="AH41" s="126" t="str">
        <f t="shared" si="51"/>
        <v>B</v>
      </c>
      <c r="AI41" s="106" t="s">
        <v>27</v>
      </c>
      <c r="AJ41" s="101" t="str">
        <f t="shared" si="52"/>
        <v>Mechelen</v>
      </c>
      <c r="AK41" s="102">
        <v>1</v>
      </c>
      <c r="AL41" s="99">
        <f t="shared" si="53"/>
        <v>1</v>
      </c>
      <c r="AM41" s="99">
        <f t="shared" si="54"/>
        <v>1</v>
      </c>
      <c r="AN41" s="99">
        <f t="shared" si="38"/>
        <v>1</v>
      </c>
      <c r="AO41" s="99">
        <f t="shared" si="39"/>
        <v>1</v>
      </c>
      <c r="AP41" s="91">
        <f t="shared" si="40"/>
        <v>-0.1519192507633349</v>
      </c>
      <c r="AQ41" s="91">
        <f t="shared" si="41"/>
        <v>0.8480807492366651</v>
      </c>
      <c r="AR41" s="91">
        <f t="shared" si="42"/>
        <v>51</v>
      </c>
      <c r="AS41" s="100">
        <f t="shared" si="43"/>
        <v>-2.9788088384967628E-3</v>
      </c>
      <c r="AT41" s="166">
        <f t="shared" si="44"/>
        <v>0.1519192507633349</v>
      </c>
      <c r="AU41" s="167">
        <f t="shared" si="45"/>
        <v>0.6076770030533396</v>
      </c>
      <c r="AV41" s="168">
        <f t="shared" si="46"/>
        <v>0.6076770030533396</v>
      </c>
      <c r="AW41" s="169" t="str">
        <f t="shared" si="47"/>
        <v>D</v>
      </c>
    </row>
    <row r="42" spans="1:49" x14ac:dyDescent="0.3">
      <c r="A42" s="149" t="s">
        <v>17</v>
      </c>
      <c r="B42" s="149" t="s">
        <v>11</v>
      </c>
      <c r="C42" s="149" t="s">
        <v>27</v>
      </c>
      <c r="D42" s="139" t="s">
        <v>180</v>
      </c>
      <c r="E42" s="140">
        <v>18</v>
      </c>
      <c r="F42" s="141" t="str">
        <f t="shared" si="20"/>
        <v>B-D-L-M-V</v>
      </c>
      <c r="G42" s="142" t="str">
        <f t="shared" si="34"/>
        <v>B</v>
      </c>
      <c r="H42" s="142" t="str">
        <f t="shared" si="35"/>
        <v>Blinde vlek</v>
      </c>
      <c r="I42" s="143">
        <f>SUM(J38:J42)</f>
        <v>202.71869044839985</v>
      </c>
      <c r="J42" s="126">
        <v>0</v>
      </c>
      <c r="K42" s="126">
        <v>0</v>
      </c>
      <c r="L42" s="126">
        <v>0</v>
      </c>
      <c r="M42" s="126">
        <f t="shared" si="36"/>
        <v>0</v>
      </c>
      <c r="N42" s="143">
        <f>SUM(O38:O42)</f>
        <v>-14.188553402566974</v>
      </c>
      <c r="O42" s="126">
        <f t="shared" si="21"/>
        <v>0</v>
      </c>
      <c r="P42" s="144">
        <f>IF(SUM(L38:L42)&gt;0,SUM(O38:O42)/SUM(L38:L42), "Blinde vlek")</f>
        <v>-7.5258808087099865E-2</v>
      </c>
      <c r="Q42" s="145" t="str">
        <f t="shared" si="48"/>
        <v>Blinde vlek</v>
      </c>
      <c r="R42" s="126">
        <v>218</v>
      </c>
      <c r="S42" s="126">
        <v>0</v>
      </c>
      <c r="T42" s="126">
        <v>26150.799999999999</v>
      </c>
      <c r="U42" s="126">
        <v>2480.8366546223519</v>
      </c>
      <c r="V42" s="145" t="str">
        <f t="shared" si="28"/>
        <v>Blinde vlek</v>
      </c>
      <c r="W42" s="145">
        <f t="shared" si="29"/>
        <v>9.486656831234043E-2</v>
      </c>
      <c r="X42" s="145" t="str">
        <f t="shared" si="30"/>
        <v>Blinde vlek</v>
      </c>
      <c r="Y42" s="143">
        <f>SUM(Z38:Z42)</f>
        <v>184</v>
      </c>
      <c r="Z42" s="140"/>
      <c r="AA42" s="140"/>
      <c r="AB42" s="140"/>
      <c r="AC42" s="140">
        <v>28</v>
      </c>
      <c r="AD42" s="126">
        <f t="shared" si="25"/>
        <v>-28</v>
      </c>
      <c r="AE42" s="145" t="str">
        <f t="shared" si="49"/>
        <v>Blinde vlek</v>
      </c>
      <c r="AF42" s="126" t="str">
        <f t="shared" si="50"/>
        <v>Blinde vlek</v>
      </c>
      <c r="AG42" s="143">
        <f>SUM(AD38:AD42)</f>
        <v>20</v>
      </c>
      <c r="AH42" s="126" t="str">
        <f t="shared" si="51"/>
        <v>B</v>
      </c>
      <c r="AI42" s="106" t="s">
        <v>27</v>
      </c>
      <c r="AJ42" s="101" t="str">
        <f t="shared" si="52"/>
        <v>Vilvoorde</v>
      </c>
      <c r="AK42" s="102">
        <v>1</v>
      </c>
      <c r="AL42" s="99">
        <f t="shared" si="53"/>
        <v>2</v>
      </c>
      <c r="AM42" s="99">
        <f t="shared" si="54"/>
        <v>1</v>
      </c>
      <c r="AN42" s="99">
        <f t="shared" si="38"/>
        <v>2</v>
      </c>
      <c r="AO42" s="99">
        <f t="shared" si="39"/>
        <v>1</v>
      </c>
      <c r="AP42" s="91">
        <f t="shared" si="40"/>
        <v>-28</v>
      </c>
      <c r="AQ42" s="91">
        <f t="shared" si="41"/>
        <v>-27</v>
      </c>
      <c r="AR42" s="91">
        <f t="shared" si="42"/>
        <v>28</v>
      </c>
      <c r="AS42" s="100">
        <f t="shared" si="43"/>
        <v>-1</v>
      </c>
      <c r="AT42" s="166">
        <f t="shared" si="44"/>
        <v>1</v>
      </c>
      <c r="AU42" s="167">
        <f t="shared" si="45"/>
        <v>6</v>
      </c>
      <c r="AV42" s="168">
        <f t="shared" si="46"/>
        <v>6</v>
      </c>
      <c r="AW42" s="169" t="str">
        <f t="shared" si="47"/>
        <v>A</v>
      </c>
    </row>
    <row r="43" spans="1:49" x14ac:dyDescent="0.3">
      <c r="A43" s="146" t="s">
        <v>17</v>
      </c>
      <c r="B43" s="146" t="s">
        <v>12</v>
      </c>
      <c r="C43" s="146" t="s">
        <v>28</v>
      </c>
      <c r="D43" s="139" t="s">
        <v>176</v>
      </c>
      <c r="E43" s="140">
        <v>13</v>
      </c>
      <c r="F43" s="141" t="str">
        <f t="shared" si="20"/>
        <v>B-D-L-M-V</v>
      </c>
      <c r="G43" s="142" t="str">
        <f t="shared" si="34"/>
        <v>A</v>
      </c>
      <c r="H43" s="142" t="str">
        <f t="shared" si="35"/>
        <v>Blinde vlek</v>
      </c>
      <c r="I43" s="143">
        <f>SUM(J43:J47)</f>
        <v>5.1478599221789878</v>
      </c>
      <c r="J43" s="126">
        <v>0</v>
      </c>
      <c r="K43" s="126">
        <v>0</v>
      </c>
      <c r="L43" s="126">
        <v>0</v>
      </c>
      <c r="M43" s="126">
        <f t="shared" si="36"/>
        <v>0</v>
      </c>
      <c r="N43" s="143">
        <f>SUM(O43:O47)</f>
        <v>-4.0501778029736899</v>
      </c>
      <c r="O43" s="126">
        <f t="shared" si="21"/>
        <v>0</v>
      </c>
      <c r="P43" s="144">
        <f>IF(SUM(L43:L47)&gt;0,SUM(O43:O47)/SUM(L43:L47), "Blinde vlek")</f>
        <v>-3.6897547405672828</v>
      </c>
      <c r="Q43" s="145" t="str">
        <f t="shared" si="48"/>
        <v>Blinde vlek</v>
      </c>
      <c r="R43" s="126">
        <v>690</v>
      </c>
      <c r="S43" s="126">
        <v>0</v>
      </c>
      <c r="T43" s="126">
        <v>26150.799999999999</v>
      </c>
      <c r="U43" s="126">
        <v>184.43253604003627</v>
      </c>
      <c r="V43" s="145" t="str">
        <f t="shared" si="28"/>
        <v>Blinde vlek</v>
      </c>
      <c r="W43" s="145">
        <f t="shared" si="29"/>
        <v>7.0526536870778823E-3</v>
      </c>
      <c r="X43" s="145" t="str">
        <f t="shared" si="30"/>
        <v>Blinde vlek</v>
      </c>
      <c r="Y43" s="143">
        <f>SUM(Z43:Z47)</f>
        <v>5</v>
      </c>
      <c r="Z43" s="140"/>
      <c r="AA43" s="140"/>
      <c r="AB43" s="140"/>
      <c r="AC43" s="140"/>
      <c r="AD43" s="126">
        <f t="shared" si="25"/>
        <v>0</v>
      </c>
      <c r="AE43" s="145" t="str">
        <f t="shared" si="49"/>
        <v>Blinde vlek</v>
      </c>
      <c r="AF43" s="126" t="str">
        <f t="shared" si="50"/>
        <v>Blinde vlek</v>
      </c>
      <c r="AG43" s="143">
        <f>SUM(AD43:AD47)</f>
        <v>-5</v>
      </c>
      <c r="AH43" s="126" t="str">
        <f t="shared" si="51"/>
        <v>A</v>
      </c>
      <c r="AI43" s="103" t="s">
        <v>28</v>
      </c>
      <c r="AJ43" s="101" t="str">
        <f t="shared" si="52"/>
        <v>Brussel</v>
      </c>
      <c r="AK43" s="102">
        <v>1</v>
      </c>
      <c r="AL43" s="99">
        <f t="shared" si="53"/>
        <v>2</v>
      </c>
      <c r="AM43" s="99">
        <f t="shared" si="54"/>
        <v>2</v>
      </c>
      <c r="AN43" s="99">
        <f t="shared" si="38"/>
        <v>2</v>
      </c>
      <c r="AO43" s="99">
        <f t="shared" si="39"/>
        <v>2</v>
      </c>
      <c r="AP43" s="247">
        <f>N43+AG43</f>
        <v>-9.050177802973689</v>
      </c>
      <c r="AQ43" s="247">
        <f>SUM(AK43:AK47)+AP43</f>
        <v>-4.050177802973689</v>
      </c>
      <c r="AR43" s="247">
        <f>SUM(AA43:AA47,AC43:AC47)</f>
        <v>10</v>
      </c>
      <c r="AS43" s="250">
        <f>IF(AR43&gt;0,AP43/AR43,"Geen noden")</f>
        <v>-0.9050177802973689</v>
      </c>
      <c r="AT43" s="253">
        <f>SUM(AK43:AK47)</f>
        <v>5</v>
      </c>
      <c r="AU43" s="231">
        <f>AT43*$AZ$10*(AM43+AO43)</f>
        <v>40</v>
      </c>
      <c r="AV43" s="220">
        <f>IF(AT43&gt;0,AU43/SUM(AK43:AK47),0)</f>
        <v>8</v>
      </c>
      <c r="AW43" s="213" t="str">
        <f t="shared" si="47"/>
        <v>A</v>
      </c>
    </row>
    <row r="44" spans="1:49" x14ac:dyDescent="0.3">
      <c r="A44" s="146" t="s">
        <v>17</v>
      </c>
      <c r="B44" s="146" t="s">
        <v>12</v>
      </c>
      <c r="C44" s="146" t="s">
        <v>28</v>
      </c>
      <c r="D44" s="139" t="s">
        <v>177</v>
      </c>
      <c r="E44" s="140">
        <v>12</v>
      </c>
      <c r="F44" s="141" t="str">
        <f t="shared" si="20"/>
        <v>B-D-L-M-V</v>
      </c>
      <c r="G44" s="142" t="str">
        <f t="shared" si="34"/>
        <v>A</v>
      </c>
      <c r="H44" s="142" t="str">
        <f t="shared" si="35"/>
        <v>Blinde vlek</v>
      </c>
      <c r="I44" s="143">
        <f>SUM(J43:J47)</f>
        <v>5.1478599221789878</v>
      </c>
      <c r="J44" s="126">
        <v>0</v>
      </c>
      <c r="K44" s="126">
        <v>0</v>
      </c>
      <c r="L44" s="126">
        <v>0</v>
      </c>
      <c r="M44" s="126">
        <f t="shared" si="36"/>
        <v>0</v>
      </c>
      <c r="N44" s="143">
        <f>SUM(O43:O47)</f>
        <v>-4.0501778029736899</v>
      </c>
      <c r="O44" s="126">
        <f t="shared" si="21"/>
        <v>0</v>
      </c>
      <c r="P44" s="144">
        <f>IF(SUM(L43:L47)&gt;0,SUM(O43:O47)/SUM(L43:L47), "Blinde vlek")</f>
        <v>-3.6897547405672828</v>
      </c>
      <c r="Q44" s="145" t="str">
        <f t="shared" si="48"/>
        <v>Blinde vlek</v>
      </c>
      <c r="R44" s="126">
        <v>292.5</v>
      </c>
      <c r="S44" s="126">
        <v>0</v>
      </c>
      <c r="T44" s="126">
        <v>26150.799999999999</v>
      </c>
      <c r="U44" s="126">
        <v>184.43253604003627</v>
      </c>
      <c r="V44" s="145" t="str">
        <f t="shared" si="28"/>
        <v>Blinde vlek</v>
      </c>
      <c r="W44" s="145">
        <f t="shared" si="29"/>
        <v>7.0526536870778823E-3</v>
      </c>
      <c r="X44" s="145" t="str">
        <f t="shared" si="30"/>
        <v>Blinde vlek</v>
      </c>
      <c r="Y44" s="143">
        <f>SUM(Z43:Z47)</f>
        <v>5</v>
      </c>
      <c r="Z44" s="140"/>
      <c r="AA44" s="140"/>
      <c r="AB44" s="140"/>
      <c r="AC44" s="140">
        <v>1</v>
      </c>
      <c r="AD44" s="126">
        <f t="shared" si="25"/>
        <v>-1</v>
      </c>
      <c r="AE44" s="145" t="str">
        <f t="shared" si="49"/>
        <v>Blinde vlek</v>
      </c>
      <c r="AF44" s="126" t="str">
        <f t="shared" si="50"/>
        <v>Blinde vlek</v>
      </c>
      <c r="AG44" s="143">
        <f>SUM(AD43:AD47)</f>
        <v>-5</v>
      </c>
      <c r="AH44" s="126" t="str">
        <f t="shared" si="51"/>
        <v>A</v>
      </c>
      <c r="AI44" s="103" t="s">
        <v>28</v>
      </c>
      <c r="AJ44" s="101" t="str">
        <f t="shared" si="52"/>
        <v>Dilbeek</v>
      </c>
      <c r="AK44" s="102">
        <v>1</v>
      </c>
      <c r="AL44" s="99">
        <f t="shared" si="53"/>
        <v>2</v>
      </c>
      <c r="AM44" s="99">
        <f t="shared" si="54"/>
        <v>2</v>
      </c>
      <c r="AN44" s="99">
        <f t="shared" si="38"/>
        <v>2</v>
      </c>
      <c r="AO44" s="99">
        <f t="shared" si="39"/>
        <v>2</v>
      </c>
      <c r="AP44" s="248"/>
      <c r="AQ44" s="248"/>
      <c r="AR44" s="248"/>
      <c r="AS44" s="251"/>
      <c r="AT44" s="254"/>
      <c r="AU44" s="232"/>
      <c r="AV44" s="221"/>
      <c r="AW44" s="214"/>
    </row>
    <row r="45" spans="1:49" x14ac:dyDescent="0.3">
      <c r="A45" s="146" t="s">
        <v>17</v>
      </c>
      <c r="B45" s="146" t="s">
        <v>12</v>
      </c>
      <c r="C45" s="146" t="s">
        <v>28</v>
      </c>
      <c r="D45" s="139" t="s">
        <v>178</v>
      </c>
      <c r="E45" s="140">
        <v>16</v>
      </c>
      <c r="F45" s="141" t="str">
        <f t="shared" si="20"/>
        <v>B-D-L-M-V</v>
      </c>
      <c r="G45" s="142" t="str">
        <f t="shared" si="34"/>
        <v>A</v>
      </c>
      <c r="H45" s="142" t="str">
        <f t="shared" si="35"/>
        <v>Blinde vlek</v>
      </c>
      <c r="I45" s="143">
        <f>SUM(J43:J47)</f>
        <v>5.1478599221789878</v>
      </c>
      <c r="J45" s="126">
        <v>0</v>
      </c>
      <c r="K45" s="126">
        <v>0</v>
      </c>
      <c r="L45" s="126">
        <v>0</v>
      </c>
      <c r="M45" s="126">
        <f t="shared" si="36"/>
        <v>0</v>
      </c>
      <c r="N45" s="143">
        <f>SUM(O43:O47)</f>
        <v>-4.0501778029736899</v>
      </c>
      <c r="O45" s="126">
        <f t="shared" si="21"/>
        <v>0</v>
      </c>
      <c r="P45" s="144">
        <f>IF(SUM(L43:L47)&gt;0,SUM(O43:O47)/SUM(L43:L47), "Blinde vlek")</f>
        <v>-3.6897547405672828</v>
      </c>
      <c r="Q45" s="145" t="str">
        <f t="shared" si="48"/>
        <v>Blinde vlek</v>
      </c>
      <c r="R45" s="126">
        <v>893.6</v>
      </c>
      <c r="S45" s="126">
        <v>0</v>
      </c>
      <c r="T45" s="126">
        <v>26150.799999999999</v>
      </c>
      <c r="U45" s="126">
        <v>184.43253604003627</v>
      </c>
      <c r="V45" s="145" t="str">
        <f t="shared" si="28"/>
        <v>Blinde vlek</v>
      </c>
      <c r="W45" s="145">
        <f t="shared" si="29"/>
        <v>7.0526536870778823E-3</v>
      </c>
      <c r="X45" s="145" t="str">
        <f t="shared" si="30"/>
        <v>Blinde vlek</v>
      </c>
      <c r="Y45" s="143">
        <f>SUM(Z43:Z47)</f>
        <v>5</v>
      </c>
      <c r="Z45" s="140"/>
      <c r="AA45" s="140"/>
      <c r="AB45" s="140"/>
      <c r="AC45" s="140"/>
      <c r="AD45" s="126">
        <f t="shared" si="25"/>
        <v>0</v>
      </c>
      <c r="AE45" s="145" t="str">
        <f t="shared" si="49"/>
        <v>Blinde vlek</v>
      </c>
      <c r="AF45" s="126" t="str">
        <f t="shared" si="50"/>
        <v>Blinde vlek</v>
      </c>
      <c r="AG45" s="143">
        <f>SUM(AD43:AD47)</f>
        <v>-5</v>
      </c>
      <c r="AH45" s="126" t="str">
        <f t="shared" si="51"/>
        <v>A</v>
      </c>
      <c r="AI45" s="103" t="s">
        <v>28</v>
      </c>
      <c r="AJ45" s="101" t="str">
        <f t="shared" si="52"/>
        <v>Leuven</v>
      </c>
      <c r="AK45" s="102">
        <v>1</v>
      </c>
      <c r="AL45" s="99">
        <f t="shared" si="53"/>
        <v>2</v>
      </c>
      <c r="AM45" s="99">
        <f t="shared" si="54"/>
        <v>2</v>
      </c>
      <c r="AN45" s="99">
        <f t="shared" si="38"/>
        <v>2</v>
      </c>
      <c r="AO45" s="99">
        <f t="shared" si="39"/>
        <v>2</v>
      </c>
      <c r="AP45" s="248"/>
      <c r="AQ45" s="248"/>
      <c r="AR45" s="248"/>
      <c r="AS45" s="251"/>
      <c r="AT45" s="254"/>
      <c r="AU45" s="232"/>
      <c r="AV45" s="221"/>
      <c r="AW45" s="214"/>
    </row>
    <row r="46" spans="1:49" x14ac:dyDescent="0.3">
      <c r="A46" s="146" t="s">
        <v>17</v>
      </c>
      <c r="B46" s="146" t="s">
        <v>12</v>
      </c>
      <c r="C46" s="146" t="s">
        <v>28</v>
      </c>
      <c r="D46" s="139" t="s">
        <v>179</v>
      </c>
      <c r="E46" s="140">
        <v>7</v>
      </c>
      <c r="F46" s="141" t="str">
        <f t="shared" si="20"/>
        <v>B-D-L-M-V</v>
      </c>
      <c r="G46" s="142" t="str">
        <f t="shared" si="34"/>
        <v>A</v>
      </c>
      <c r="H46" s="142" t="str">
        <f t="shared" si="35"/>
        <v>A</v>
      </c>
      <c r="I46" s="143">
        <f>SUM(J43:J47)</f>
        <v>5.1478599221789878</v>
      </c>
      <c r="J46" s="126">
        <v>5.1478599221789878</v>
      </c>
      <c r="K46" s="126">
        <v>1.2913907284768213</v>
      </c>
      <c r="L46" s="126">
        <v>1.0976821192052981</v>
      </c>
      <c r="M46" s="126">
        <f t="shared" si="36"/>
        <v>-3.8564691937021665</v>
      </c>
      <c r="N46" s="143">
        <f>SUM(O43:O47)</f>
        <v>-4.0501778029736899</v>
      </c>
      <c r="O46" s="126">
        <f t="shared" si="21"/>
        <v>-4.0501778029736899</v>
      </c>
      <c r="P46" s="144">
        <f>IF(SUM(L43:L47)&gt;0,SUM(O43:O47)/SUM(L43:L47), "Blinde vlek")</f>
        <v>-3.6897547405672828</v>
      </c>
      <c r="Q46" s="145">
        <f t="shared" si="48"/>
        <v>-3.6897547405672828</v>
      </c>
      <c r="R46" s="126">
        <v>454</v>
      </c>
      <c r="S46" s="126">
        <v>1.2913907284768213</v>
      </c>
      <c r="T46" s="126">
        <v>26150.799999999999</v>
      </c>
      <c r="U46" s="126">
        <v>184.43253604003627</v>
      </c>
      <c r="V46" s="145">
        <f t="shared" si="28"/>
        <v>2.8444729702132628E-3</v>
      </c>
      <c r="W46" s="145">
        <f t="shared" si="29"/>
        <v>7.0526536870778823E-3</v>
      </c>
      <c r="X46" s="145" t="str">
        <f t="shared" si="30"/>
        <v>A</v>
      </c>
      <c r="Y46" s="143">
        <f>SUM(Z43:Z47)</f>
        <v>5</v>
      </c>
      <c r="Z46" s="140">
        <v>5</v>
      </c>
      <c r="AA46" s="140">
        <v>5</v>
      </c>
      <c r="AB46" s="140">
        <v>0</v>
      </c>
      <c r="AC46" s="140">
        <v>4</v>
      </c>
      <c r="AD46" s="126">
        <f t="shared" si="25"/>
        <v>-4</v>
      </c>
      <c r="AE46" s="145">
        <f t="shared" si="49"/>
        <v>-0.8</v>
      </c>
      <c r="AF46" s="126" t="str">
        <f t="shared" si="50"/>
        <v>A</v>
      </c>
      <c r="AG46" s="143">
        <f>SUM(AD43:AD47)</f>
        <v>-5</v>
      </c>
      <c r="AH46" s="126" t="str">
        <f t="shared" si="51"/>
        <v>A</v>
      </c>
      <c r="AI46" s="103" t="s">
        <v>28</v>
      </c>
      <c r="AJ46" s="101" t="str">
        <f t="shared" si="52"/>
        <v>Mechelen</v>
      </c>
      <c r="AK46" s="102">
        <v>1</v>
      </c>
      <c r="AL46" s="99">
        <f t="shared" si="53"/>
        <v>2</v>
      </c>
      <c r="AM46" s="99">
        <f t="shared" si="54"/>
        <v>2</v>
      </c>
      <c r="AN46" s="99">
        <f t="shared" si="38"/>
        <v>2</v>
      </c>
      <c r="AO46" s="99">
        <f t="shared" si="39"/>
        <v>2</v>
      </c>
      <c r="AP46" s="248"/>
      <c r="AQ46" s="248"/>
      <c r="AR46" s="248"/>
      <c r="AS46" s="251"/>
      <c r="AT46" s="254"/>
      <c r="AU46" s="232"/>
      <c r="AV46" s="221"/>
      <c r="AW46" s="214"/>
    </row>
    <row r="47" spans="1:49" x14ac:dyDescent="0.3">
      <c r="A47" s="146" t="s">
        <v>17</v>
      </c>
      <c r="B47" s="146" t="s">
        <v>12</v>
      </c>
      <c r="C47" s="146" t="s">
        <v>28</v>
      </c>
      <c r="D47" s="139" t="s">
        <v>180</v>
      </c>
      <c r="E47" s="140">
        <v>18</v>
      </c>
      <c r="F47" s="141" t="str">
        <f t="shared" si="20"/>
        <v>B-D-L-M-V</v>
      </c>
      <c r="G47" s="142" t="str">
        <f t="shared" si="34"/>
        <v>A</v>
      </c>
      <c r="H47" s="142" t="str">
        <f t="shared" si="35"/>
        <v>Blinde vlek</v>
      </c>
      <c r="I47" s="143">
        <f>SUM(J43:J47)</f>
        <v>5.1478599221789878</v>
      </c>
      <c r="J47" s="126">
        <v>0</v>
      </c>
      <c r="K47" s="126">
        <v>0</v>
      </c>
      <c r="L47" s="126">
        <v>0</v>
      </c>
      <c r="M47" s="126">
        <f t="shared" si="36"/>
        <v>0</v>
      </c>
      <c r="N47" s="143">
        <f>SUM(O43:O47)</f>
        <v>-4.0501778029736899</v>
      </c>
      <c r="O47" s="126">
        <f t="shared" si="21"/>
        <v>0</v>
      </c>
      <c r="P47" s="144">
        <f>IF(SUM(L43:L47)&gt;0,SUM(O43:O47)/SUM(L43:L47), "Blinde vlek")</f>
        <v>-3.6897547405672828</v>
      </c>
      <c r="Q47" s="145" t="str">
        <f t="shared" si="48"/>
        <v>Blinde vlek</v>
      </c>
      <c r="R47" s="126">
        <v>218</v>
      </c>
      <c r="S47" s="126">
        <v>0</v>
      </c>
      <c r="T47" s="126">
        <v>26150.799999999999</v>
      </c>
      <c r="U47" s="126">
        <v>184.43253604003627</v>
      </c>
      <c r="V47" s="145" t="str">
        <f t="shared" si="28"/>
        <v>Blinde vlek</v>
      </c>
      <c r="W47" s="145">
        <f t="shared" si="29"/>
        <v>7.0526536870778823E-3</v>
      </c>
      <c r="X47" s="145" t="str">
        <f t="shared" si="30"/>
        <v>Blinde vlek</v>
      </c>
      <c r="Y47" s="143">
        <f>SUM(Z43:Z47)</f>
        <v>5</v>
      </c>
      <c r="Z47" s="140"/>
      <c r="AA47" s="140"/>
      <c r="AB47" s="140"/>
      <c r="AC47" s="140"/>
      <c r="AD47" s="126">
        <f t="shared" si="25"/>
        <v>0</v>
      </c>
      <c r="AE47" s="145" t="str">
        <f t="shared" si="49"/>
        <v>Blinde vlek</v>
      </c>
      <c r="AF47" s="126" t="str">
        <f t="shared" si="50"/>
        <v>Blinde vlek</v>
      </c>
      <c r="AG47" s="143">
        <f>SUM(AD43:AD47)</f>
        <v>-5</v>
      </c>
      <c r="AH47" s="126" t="str">
        <f t="shared" si="51"/>
        <v>A</v>
      </c>
      <c r="AI47" s="103" t="s">
        <v>28</v>
      </c>
      <c r="AJ47" s="101" t="str">
        <f t="shared" si="52"/>
        <v>Vilvoorde</v>
      </c>
      <c r="AK47" s="102">
        <v>1</v>
      </c>
      <c r="AL47" s="99">
        <f t="shared" si="53"/>
        <v>2</v>
      </c>
      <c r="AM47" s="99">
        <f t="shared" si="54"/>
        <v>2</v>
      </c>
      <c r="AN47" s="99">
        <f t="shared" si="38"/>
        <v>2</v>
      </c>
      <c r="AO47" s="99">
        <f t="shared" si="39"/>
        <v>2</v>
      </c>
      <c r="AP47" s="249"/>
      <c r="AQ47" s="249"/>
      <c r="AR47" s="249"/>
      <c r="AS47" s="252"/>
      <c r="AT47" s="255"/>
      <c r="AU47" s="232"/>
      <c r="AV47" s="258"/>
      <c r="AW47" s="215"/>
    </row>
    <row r="48" spans="1:49" x14ac:dyDescent="0.3">
      <c r="A48" s="138" t="s">
        <v>17</v>
      </c>
      <c r="B48" s="138" t="s">
        <v>13</v>
      </c>
      <c r="C48" s="138" t="s">
        <v>29</v>
      </c>
      <c r="D48" s="139" t="s">
        <v>176</v>
      </c>
      <c r="E48" s="140">
        <v>13</v>
      </c>
      <c r="F48" s="141" t="str">
        <f t="shared" si="20"/>
        <v>B-D-L-M-V</v>
      </c>
      <c r="G48" s="142" t="str">
        <f t="shared" si="34"/>
        <v>B</v>
      </c>
      <c r="H48" s="142" t="str">
        <f t="shared" si="35"/>
        <v>Blinde vlek</v>
      </c>
      <c r="I48" s="143">
        <f>SUM(J48:J52)</f>
        <v>7.8102477488219266</v>
      </c>
      <c r="J48" s="126">
        <v>2.9537190082644624</v>
      </c>
      <c r="K48" s="126">
        <v>2.3551401869158881</v>
      </c>
      <c r="L48" s="126">
        <v>2.0018691588785047</v>
      </c>
      <c r="M48" s="126">
        <f t="shared" si="36"/>
        <v>-0.59857882134857432</v>
      </c>
      <c r="N48" s="143">
        <f>SUM(O48:O52)</f>
        <v>0.7512648827953976</v>
      </c>
      <c r="O48" s="126">
        <f t="shared" si="21"/>
        <v>-0.95184984938595774</v>
      </c>
      <c r="P48" s="144">
        <f>IF(SUM(L48:L52)&gt;0,SUM(O48:O52)/SUM(L48:L52), "Blinde vlek")</f>
        <v>8.774908303247797E-2</v>
      </c>
      <c r="Q48" s="145">
        <f t="shared" si="48"/>
        <v>-0.47548055034686032</v>
      </c>
      <c r="R48" s="126">
        <v>690</v>
      </c>
      <c r="S48" s="126">
        <v>2.3551401869158881</v>
      </c>
      <c r="T48" s="126">
        <v>26150.799999999999</v>
      </c>
      <c r="U48" s="126">
        <v>189.76498596200634</v>
      </c>
      <c r="V48" s="145">
        <f t="shared" si="28"/>
        <v>3.4132466477041858E-3</v>
      </c>
      <c r="W48" s="145">
        <f t="shared" si="29"/>
        <v>7.2565652279091399E-3</v>
      </c>
      <c r="X48" s="145" t="str">
        <f t="shared" si="30"/>
        <v>A</v>
      </c>
      <c r="Y48" s="143">
        <f>SUM(Z48:Z52)</f>
        <v>7</v>
      </c>
      <c r="Z48" s="140">
        <v>3</v>
      </c>
      <c r="AA48" s="140">
        <v>1</v>
      </c>
      <c r="AB48" s="140">
        <v>2</v>
      </c>
      <c r="AC48" s="140">
        <v>1</v>
      </c>
      <c r="AD48" s="126">
        <f t="shared" si="25"/>
        <v>1</v>
      </c>
      <c r="AE48" s="145">
        <f t="shared" si="49"/>
        <v>0.33333333333333331</v>
      </c>
      <c r="AF48" s="126" t="str">
        <f t="shared" si="50"/>
        <v>C</v>
      </c>
      <c r="AG48" s="143">
        <f>SUM(AD48:AD52)</f>
        <v>-4</v>
      </c>
      <c r="AH48" s="126" t="str">
        <f t="shared" si="51"/>
        <v>A</v>
      </c>
      <c r="AI48" s="98" t="s">
        <v>29</v>
      </c>
      <c r="AJ48" s="101" t="str">
        <f t="shared" si="52"/>
        <v>Brussel</v>
      </c>
      <c r="AK48" s="102">
        <v>1</v>
      </c>
      <c r="AL48" s="99">
        <f t="shared" si="53"/>
        <v>2</v>
      </c>
      <c r="AM48" s="99">
        <f t="shared" si="54"/>
        <v>1</v>
      </c>
      <c r="AN48" s="99">
        <f t="shared" si="38"/>
        <v>0</v>
      </c>
      <c r="AO48" s="99">
        <f t="shared" si="39"/>
        <v>2</v>
      </c>
      <c r="AP48" s="268">
        <f>N48+AG48</f>
        <v>-3.2487351172046024</v>
      </c>
      <c r="AQ48" s="268">
        <f>SUM(AK48:AK52)+AP48</f>
        <v>1.7512648827953976</v>
      </c>
      <c r="AR48" s="268">
        <f>SUM(AA48:AA52,AC48:AC52)</f>
        <v>11</v>
      </c>
      <c r="AS48" s="271">
        <f>IF(AR48&gt;0,AP48/AR48,"Geen noden")</f>
        <v>-0.29533955610950929</v>
      </c>
      <c r="AT48" s="274">
        <f>SUM(AK48:AK52)</f>
        <v>5</v>
      </c>
      <c r="AU48" s="231">
        <f>AT48*$AZ$10*(AM48+AO48)</f>
        <v>30</v>
      </c>
      <c r="AV48" s="220">
        <f>IF(AT48&gt;0,AU48/SUM(AK48:AK52),0)</f>
        <v>6</v>
      </c>
      <c r="AW48" s="213" t="str">
        <f t="shared" ref="AW48" si="55">IF(AV48&gt;=$AZ$5,$AZ$4,IF(AV48&gt;=$BA$5,$BA$4,IF(AV48&gt;=$BB$5,$BB$4,$BC$4)))</f>
        <v>A</v>
      </c>
    </row>
    <row r="49" spans="1:49" x14ac:dyDescent="0.3">
      <c r="A49" s="138" t="s">
        <v>17</v>
      </c>
      <c r="B49" s="138" t="s">
        <v>13</v>
      </c>
      <c r="C49" s="138" t="s">
        <v>29</v>
      </c>
      <c r="D49" s="139" t="s">
        <v>177</v>
      </c>
      <c r="E49" s="140">
        <v>12</v>
      </c>
      <c r="F49" s="141" t="str">
        <f t="shared" si="20"/>
        <v>B-D-L-M-V</v>
      </c>
      <c r="G49" s="142" t="str">
        <f t="shared" si="34"/>
        <v>B</v>
      </c>
      <c r="H49" s="142" t="str">
        <f t="shared" si="35"/>
        <v>Blinde vlek</v>
      </c>
      <c r="I49" s="143">
        <f>SUM(J48:J52)</f>
        <v>7.8102477488219266</v>
      </c>
      <c r="J49" s="126">
        <v>0</v>
      </c>
      <c r="K49" s="126">
        <v>0</v>
      </c>
      <c r="L49" s="126">
        <v>0</v>
      </c>
      <c r="M49" s="126">
        <f t="shared" si="36"/>
        <v>0</v>
      </c>
      <c r="N49" s="143">
        <f>SUM(O48:O52)</f>
        <v>0.7512648827953976</v>
      </c>
      <c r="O49" s="126">
        <f t="shared" si="21"/>
        <v>0</v>
      </c>
      <c r="P49" s="144">
        <f>IF(SUM(L48:L52)&gt;0,SUM(O48:O52)/SUM(L48:L52), "Blinde vlek")</f>
        <v>8.774908303247797E-2</v>
      </c>
      <c r="Q49" s="145" t="str">
        <f t="shared" si="48"/>
        <v>Blinde vlek</v>
      </c>
      <c r="R49" s="126">
        <v>292.5</v>
      </c>
      <c r="S49" s="126">
        <v>0</v>
      </c>
      <c r="T49" s="126">
        <v>26150.799999999999</v>
      </c>
      <c r="U49" s="126">
        <v>189.76498596200634</v>
      </c>
      <c r="V49" s="145" t="str">
        <f t="shared" si="28"/>
        <v>Blinde vlek</v>
      </c>
      <c r="W49" s="145">
        <f t="shared" si="29"/>
        <v>7.2565652279091399E-3</v>
      </c>
      <c r="X49" s="145" t="str">
        <f t="shared" si="30"/>
        <v>Blinde vlek</v>
      </c>
      <c r="Y49" s="143">
        <f>SUM(Z48:Z52)</f>
        <v>7</v>
      </c>
      <c r="Z49" s="140"/>
      <c r="AA49" s="140"/>
      <c r="AB49" s="140"/>
      <c r="AC49" s="140"/>
      <c r="AD49" s="126">
        <f t="shared" si="25"/>
        <v>0</v>
      </c>
      <c r="AE49" s="145" t="str">
        <f t="shared" si="49"/>
        <v>Blinde vlek</v>
      </c>
      <c r="AF49" s="126" t="str">
        <f t="shared" si="50"/>
        <v>Blinde vlek</v>
      </c>
      <c r="AG49" s="143">
        <f>SUM(AD48:AD52)</f>
        <v>-4</v>
      </c>
      <c r="AH49" s="126" t="str">
        <f t="shared" si="51"/>
        <v>A</v>
      </c>
      <c r="AI49" s="98" t="s">
        <v>29</v>
      </c>
      <c r="AJ49" s="101" t="str">
        <f t="shared" si="52"/>
        <v>Dilbeek</v>
      </c>
      <c r="AK49" s="102">
        <v>1</v>
      </c>
      <c r="AL49" s="99">
        <f t="shared" si="53"/>
        <v>2</v>
      </c>
      <c r="AM49" s="99">
        <f t="shared" si="54"/>
        <v>1</v>
      </c>
      <c r="AN49" s="99">
        <f t="shared" si="38"/>
        <v>2</v>
      </c>
      <c r="AO49" s="99">
        <f t="shared" si="39"/>
        <v>2</v>
      </c>
      <c r="AP49" s="269"/>
      <c r="AQ49" s="269"/>
      <c r="AR49" s="269"/>
      <c r="AS49" s="272"/>
      <c r="AT49" s="275"/>
      <c r="AU49" s="232"/>
      <c r="AV49" s="221"/>
      <c r="AW49" s="214"/>
    </row>
    <row r="50" spans="1:49" x14ac:dyDescent="0.3">
      <c r="A50" s="138" t="s">
        <v>17</v>
      </c>
      <c r="B50" s="138" t="s">
        <v>13</v>
      </c>
      <c r="C50" s="138" t="s">
        <v>29</v>
      </c>
      <c r="D50" s="139" t="s">
        <v>178</v>
      </c>
      <c r="E50" s="140">
        <v>16</v>
      </c>
      <c r="F50" s="141" t="str">
        <f t="shared" si="20"/>
        <v>B-D-L-M-V</v>
      </c>
      <c r="G50" s="142" t="str">
        <f t="shared" si="34"/>
        <v>B</v>
      </c>
      <c r="H50" s="142" t="str">
        <f t="shared" si="35"/>
        <v>Blinde vlek</v>
      </c>
      <c r="I50" s="143">
        <f>SUM(J48:J52)</f>
        <v>7.8102477488219266</v>
      </c>
      <c r="J50" s="126">
        <v>2.1172291296625221</v>
      </c>
      <c r="K50" s="126">
        <v>1.2602739726027397</v>
      </c>
      <c r="L50" s="126">
        <v>1.0712328767123287</v>
      </c>
      <c r="M50" s="126">
        <f t="shared" si="36"/>
        <v>-0.85695515705978242</v>
      </c>
      <c r="N50" s="143">
        <f>SUM(O48:O52)</f>
        <v>0.7512648827953976</v>
      </c>
      <c r="O50" s="126">
        <f t="shared" si="21"/>
        <v>-1.0459962529501934</v>
      </c>
      <c r="P50" s="144">
        <f>IF(SUM(L48:L52)&gt;0,SUM(O48:O52)/SUM(L48:L52), "Blinde vlek")</f>
        <v>8.774908303247797E-2</v>
      </c>
      <c r="Q50" s="145">
        <f t="shared" si="48"/>
        <v>-0.97644151490235453</v>
      </c>
      <c r="R50" s="126">
        <v>893.6</v>
      </c>
      <c r="S50" s="126">
        <v>1.2602739726027397</v>
      </c>
      <c r="T50" s="126">
        <v>26150.799999999999</v>
      </c>
      <c r="U50" s="126">
        <v>189.76498596200634</v>
      </c>
      <c r="V50" s="145">
        <f t="shared" si="28"/>
        <v>1.4103334518831016E-3</v>
      </c>
      <c r="W50" s="145">
        <f t="shared" si="29"/>
        <v>7.2565652279091399E-3</v>
      </c>
      <c r="X50" s="145" t="str">
        <f t="shared" si="30"/>
        <v>A</v>
      </c>
      <c r="Y50" s="143">
        <f>SUM(Z48:Z52)</f>
        <v>7</v>
      </c>
      <c r="Z50" s="140">
        <v>2</v>
      </c>
      <c r="AA50" s="140">
        <v>1</v>
      </c>
      <c r="AB50" s="140">
        <v>1</v>
      </c>
      <c r="AC50" s="140">
        <v>1</v>
      </c>
      <c r="AD50" s="126">
        <f t="shared" si="25"/>
        <v>0</v>
      </c>
      <c r="AE50" s="145">
        <f t="shared" si="49"/>
        <v>0</v>
      </c>
      <c r="AF50" s="126" t="str">
        <f t="shared" si="50"/>
        <v>B</v>
      </c>
      <c r="AG50" s="143">
        <f>SUM(AD48:AD52)</f>
        <v>-4</v>
      </c>
      <c r="AH50" s="126" t="str">
        <f t="shared" si="51"/>
        <v>A</v>
      </c>
      <c r="AI50" s="98" t="s">
        <v>29</v>
      </c>
      <c r="AJ50" s="101" t="str">
        <f t="shared" si="52"/>
        <v>Leuven</v>
      </c>
      <c r="AK50" s="102">
        <v>1</v>
      </c>
      <c r="AL50" s="99">
        <f t="shared" si="53"/>
        <v>2</v>
      </c>
      <c r="AM50" s="99">
        <f t="shared" si="54"/>
        <v>1</v>
      </c>
      <c r="AN50" s="99">
        <f t="shared" si="38"/>
        <v>1</v>
      </c>
      <c r="AO50" s="99">
        <f t="shared" si="39"/>
        <v>2</v>
      </c>
      <c r="AP50" s="269"/>
      <c r="AQ50" s="269"/>
      <c r="AR50" s="269"/>
      <c r="AS50" s="272"/>
      <c r="AT50" s="275"/>
      <c r="AU50" s="232"/>
      <c r="AV50" s="221"/>
      <c r="AW50" s="214"/>
    </row>
    <row r="51" spans="1:49" x14ac:dyDescent="0.3">
      <c r="A51" s="138" t="s">
        <v>17</v>
      </c>
      <c r="B51" s="138" t="s">
        <v>13</v>
      </c>
      <c r="C51" s="138" t="s">
        <v>29</v>
      </c>
      <c r="D51" s="139" t="s">
        <v>179</v>
      </c>
      <c r="E51" s="140">
        <v>7</v>
      </c>
      <c r="F51" s="141" t="str">
        <f t="shared" si="20"/>
        <v>B-D-L-M-V</v>
      </c>
      <c r="G51" s="142" t="str">
        <f t="shared" si="34"/>
        <v>B</v>
      </c>
      <c r="H51" s="142" t="str">
        <f t="shared" si="35"/>
        <v>Blinde vlek</v>
      </c>
      <c r="I51" s="143">
        <f>SUM(J48:J52)</f>
        <v>7.8102477488219266</v>
      </c>
      <c r="J51" s="126">
        <v>2.7392996108949417</v>
      </c>
      <c r="K51" s="126">
        <v>6.4569536423841063</v>
      </c>
      <c r="L51" s="126">
        <v>5.4884105960264904</v>
      </c>
      <c r="M51" s="126">
        <f t="shared" si="36"/>
        <v>3.7176540314891646</v>
      </c>
      <c r="N51" s="143">
        <f>SUM(O48:O52)</f>
        <v>0.7512648827953976</v>
      </c>
      <c r="O51" s="126">
        <f t="shared" si="21"/>
        <v>2.7491109851315487</v>
      </c>
      <c r="P51" s="144">
        <f>IF(SUM(L48:L52)&gt;0,SUM(O48:O52)/SUM(L48:L52), "Blinde vlek")</f>
        <v>8.774908303247797E-2</v>
      </c>
      <c r="Q51" s="145">
        <f t="shared" si="48"/>
        <v>0.50089382655187187</v>
      </c>
      <c r="R51" s="126">
        <v>454</v>
      </c>
      <c r="S51" s="126">
        <v>6.4569536423841063</v>
      </c>
      <c r="T51" s="126">
        <v>26150.799999999999</v>
      </c>
      <c r="U51" s="126">
        <v>189.76498596200634</v>
      </c>
      <c r="V51" s="145">
        <f t="shared" si="28"/>
        <v>1.4222364851066314E-2</v>
      </c>
      <c r="W51" s="145">
        <f t="shared" si="29"/>
        <v>7.2565652279091399E-3</v>
      </c>
      <c r="X51" s="145" t="str">
        <f t="shared" si="30"/>
        <v>B</v>
      </c>
      <c r="Y51" s="143">
        <f>SUM(Z48:Z52)</f>
        <v>7</v>
      </c>
      <c r="Z51" s="140">
        <v>2</v>
      </c>
      <c r="AA51" s="140">
        <v>2</v>
      </c>
      <c r="AB51" s="140">
        <v>0</v>
      </c>
      <c r="AC51" s="140">
        <v>3</v>
      </c>
      <c r="AD51" s="126">
        <f t="shared" si="25"/>
        <v>-3</v>
      </c>
      <c r="AE51" s="145">
        <f t="shared" si="49"/>
        <v>-1.5</v>
      </c>
      <c r="AF51" s="126" t="str">
        <f t="shared" si="50"/>
        <v>A</v>
      </c>
      <c r="AG51" s="143">
        <f>SUM(AD48:AD52)</f>
        <v>-4</v>
      </c>
      <c r="AH51" s="126" t="str">
        <f t="shared" si="51"/>
        <v>A</v>
      </c>
      <c r="AI51" s="98" t="s">
        <v>29</v>
      </c>
      <c r="AJ51" s="101" t="str">
        <f t="shared" si="52"/>
        <v>Mechelen</v>
      </c>
      <c r="AK51" s="102">
        <v>1</v>
      </c>
      <c r="AL51" s="99">
        <f t="shared" si="53"/>
        <v>2</v>
      </c>
      <c r="AM51" s="99">
        <f t="shared" si="54"/>
        <v>1</v>
      </c>
      <c r="AN51" s="99">
        <f t="shared" si="38"/>
        <v>2</v>
      </c>
      <c r="AO51" s="99">
        <f t="shared" si="39"/>
        <v>2</v>
      </c>
      <c r="AP51" s="269"/>
      <c r="AQ51" s="269"/>
      <c r="AR51" s="269"/>
      <c r="AS51" s="272"/>
      <c r="AT51" s="275"/>
      <c r="AU51" s="232"/>
      <c r="AV51" s="221"/>
      <c r="AW51" s="214"/>
    </row>
    <row r="52" spans="1:49" x14ac:dyDescent="0.3">
      <c r="A52" s="138" t="s">
        <v>17</v>
      </c>
      <c r="B52" s="138" t="s">
        <v>13</v>
      </c>
      <c r="C52" s="138" t="s">
        <v>29</v>
      </c>
      <c r="D52" s="139" t="s">
        <v>180</v>
      </c>
      <c r="E52" s="140">
        <v>18</v>
      </c>
      <c r="F52" s="141" t="str">
        <f t="shared" si="20"/>
        <v>B-D-L-M-V</v>
      </c>
      <c r="G52" s="142" t="str">
        <f t="shared" si="34"/>
        <v>B</v>
      </c>
      <c r="H52" s="142" t="str">
        <f t="shared" si="35"/>
        <v>Blinde vlek</v>
      </c>
      <c r="I52" s="143">
        <f>SUM(J48:J52)</f>
        <v>7.8102477488219266</v>
      </c>
      <c r="J52" s="126">
        <v>0</v>
      </c>
      <c r="K52" s="126">
        <v>0</v>
      </c>
      <c r="L52" s="126">
        <v>0</v>
      </c>
      <c r="M52" s="126">
        <f t="shared" si="36"/>
        <v>0</v>
      </c>
      <c r="N52" s="143">
        <f>SUM(O48:O52)</f>
        <v>0.7512648827953976</v>
      </c>
      <c r="O52" s="126">
        <f t="shared" si="21"/>
        <v>0</v>
      </c>
      <c r="P52" s="144">
        <f>IF(SUM(L48:L52)&gt;0,SUM(O48:O52)/SUM(L48:L52), "Blinde vlek")</f>
        <v>8.774908303247797E-2</v>
      </c>
      <c r="Q52" s="145" t="str">
        <f t="shared" si="48"/>
        <v>Blinde vlek</v>
      </c>
      <c r="R52" s="126">
        <v>218</v>
      </c>
      <c r="S52" s="126">
        <v>0</v>
      </c>
      <c r="T52" s="126">
        <v>26150.799999999999</v>
      </c>
      <c r="U52" s="126">
        <v>189.76498596200634</v>
      </c>
      <c r="V52" s="145" t="str">
        <f t="shared" si="28"/>
        <v>Blinde vlek</v>
      </c>
      <c r="W52" s="145">
        <f t="shared" si="29"/>
        <v>7.2565652279091399E-3</v>
      </c>
      <c r="X52" s="145" t="str">
        <f t="shared" si="30"/>
        <v>Blinde vlek</v>
      </c>
      <c r="Y52" s="143">
        <f>SUM(Z48:Z52)</f>
        <v>7</v>
      </c>
      <c r="Z52" s="140"/>
      <c r="AA52" s="140"/>
      <c r="AB52" s="140"/>
      <c r="AC52" s="140">
        <v>2</v>
      </c>
      <c r="AD52" s="126">
        <f t="shared" si="25"/>
        <v>-2</v>
      </c>
      <c r="AE52" s="145" t="str">
        <f t="shared" si="49"/>
        <v>Blinde vlek</v>
      </c>
      <c r="AF52" s="126" t="str">
        <f t="shared" si="50"/>
        <v>Blinde vlek</v>
      </c>
      <c r="AG52" s="143">
        <f>SUM(AD48:AD52)</f>
        <v>-4</v>
      </c>
      <c r="AH52" s="126" t="str">
        <f t="shared" si="51"/>
        <v>A</v>
      </c>
      <c r="AI52" s="98" t="s">
        <v>29</v>
      </c>
      <c r="AJ52" s="101" t="str">
        <f t="shared" si="52"/>
        <v>Vilvoorde</v>
      </c>
      <c r="AK52" s="102">
        <v>1</v>
      </c>
      <c r="AL52" s="99">
        <f t="shared" si="53"/>
        <v>2</v>
      </c>
      <c r="AM52" s="99">
        <f t="shared" si="54"/>
        <v>1</v>
      </c>
      <c r="AN52" s="99">
        <f t="shared" si="38"/>
        <v>2</v>
      </c>
      <c r="AO52" s="99">
        <f t="shared" si="39"/>
        <v>2</v>
      </c>
      <c r="AP52" s="270"/>
      <c r="AQ52" s="270"/>
      <c r="AR52" s="270"/>
      <c r="AS52" s="273"/>
      <c r="AT52" s="276"/>
      <c r="AU52" s="233"/>
      <c r="AV52" s="258"/>
      <c r="AW52" s="215"/>
    </row>
    <row r="53" spans="1:49" x14ac:dyDescent="0.3">
      <c r="A53" s="147" t="s">
        <v>17</v>
      </c>
      <c r="B53" s="147" t="s">
        <v>14</v>
      </c>
      <c r="C53" s="147" t="s">
        <v>30</v>
      </c>
      <c r="D53" s="139" t="s">
        <v>176</v>
      </c>
      <c r="E53" s="140">
        <v>13</v>
      </c>
      <c r="F53" s="141" t="str">
        <f t="shared" si="20"/>
        <v>B-D-L-M-V</v>
      </c>
      <c r="G53" s="142" t="str">
        <f t="shared" si="34"/>
        <v>Blinde vlek</v>
      </c>
      <c r="H53" s="142" t="str">
        <f t="shared" si="35"/>
        <v>Blinde vlek</v>
      </c>
      <c r="I53" s="143">
        <f>SUM(J53:J57)</f>
        <v>0</v>
      </c>
      <c r="J53" s="126">
        <v>0</v>
      </c>
      <c r="K53" s="126">
        <v>0</v>
      </c>
      <c r="L53" s="126">
        <v>0</v>
      </c>
      <c r="M53" s="126">
        <f t="shared" si="36"/>
        <v>0</v>
      </c>
      <c r="N53" s="143">
        <f>SUM(O53:O57)</f>
        <v>0</v>
      </c>
      <c r="O53" s="126">
        <f t="shared" si="21"/>
        <v>0</v>
      </c>
      <c r="P53" s="144" t="str">
        <f>IF(SUM(L53:L57)&gt;0,SUM(O53:O57)/SUM(L53:L57), "Blinde vlek")</f>
        <v>Blinde vlek</v>
      </c>
      <c r="Q53" s="145" t="str">
        <f t="shared" si="48"/>
        <v>Blinde vlek</v>
      </c>
      <c r="R53" s="126">
        <v>690</v>
      </c>
      <c r="S53" s="126">
        <v>0</v>
      </c>
      <c r="T53" s="126">
        <v>26150.799999999999</v>
      </c>
      <c r="U53" s="126">
        <v>16.574561403508774</v>
      </c>
      <c r="V53" s="145" t="str">
        <f t="shared" si="28"/>
        <v>Blinde vlek</v>
      </c>
      <c r="W53" s="145">
        <f t="shared" si="29"/>
        <v>6.3380705001410181E-4</v>
      </c>
      <c r="X53" s="145" t="str">
        <f t="shared" si="30"/>
        <v>Blinde vlek</v>
      </c>
      <c r="Y53" s="143">
        <f>SUM(Z53:Z57)</f>
        <v>0</v>
      </c>
      <c r="Z53" s="140"/>
      <c r="AA53" s="140"/>
      <c r="AB53" s="140"/>
      <c r="AC53" s="140"/>
      <c r="AD53" s="126">
        <f t="shared" si="25"/>
        <v>0</v>
      </c>
      <c r="AE53" s="145" t="str">
        <f t="shared" si="49"/>
        <v>Blinde vlek</v>
      </c>
      <c r="AF53" s="126" t="str">
        <f t="shared" si="50"/>
        <v>Blinde vlek</v>
      </c>
      <c r="AG53" s="143">
        <f>SUM(AD53:AD57)</f>
        <v>0</v>
      </c>
      <c r="AH53" s="126" t="str">
        <f t="shared" si="51"/>
        <v>Blinde vlek</v>
      </c>
      <c r="AI53" s="104" t="s">
        <v>30</v>
      </c>
      <c r="AJ53" s="101" t="str">
        <f t="shared" si="52"/>
        <v>Brussel</v>
      </c>
      <c r="AK53" s="102">
        <v>1</v>
      </c>
      <c r="AL53" s="99">
        <f t="shared" si="53"/>
        <v>2</v>
      </c>
      <c r="AM53" s="99">
        <f t="shared" si="54"/>
        <v>2</v>
      </c>
      <c r="AN53" s="99">
        <f t="shared" si="38"/>
        <v>2</v>
      </c>
      <c r="AO53" s="99">
        <f t="shared" si="39"/>
        <v>2</v>
      </c>
      <c r="AP53" s="234">
        <f>N53+AG53</f>
        <v>0</v>
      </c>
      <c r="AQ53" s="234">
        <f>SUM(AK53:AK57)+AP53</f>
        <v>5</v>
      </c>
      <c r="AR53" s="234">
        <f>SUM(AA53:AA57,AC53:AC57)</f>
        <v>0</v>
      </c>
      <c r="AS53" s="237" t="str">
        <f>IF(AR53&gt;0,AP53/AR53,"Geen noden")</f>
        <v>Geen noden</v>
      </c>
      <c r="AT53" s="240">
        <f>IF(P53= "Blinde vlek",IF(SUM(AK53:AK57)&lt;-AG53,SUM(AK53:AK57),-AG53),IF(N53&gt;0,0,IF(N53&lt;-SUM(AK53:AK57),SUM(AK53:AK57),-N53)))</f>
        <v>0</v>
      </c>
      <c r="AU53" s="231">
        <f>AT53*$AZ$10*(AM53+AO53)</f>
        <v>0</v>
      </c>
      <c r="AV53" s="220">
        <f>IF(AT53&gt;0,AU53/SUM(AK53:AK57),0)</f>
        <v>0</v>
      </c>
      <c r="AW53" s="213" t="str">
        <f>IF(AV53&gt;=$AZ$5,$AZ$4,IF(AV53&gt;=$BA$5,$BA$4,IF(AV53&gt;=$BB$5,$BB$4,$BC$4)))</f>
        <v>D</v>
      </c>
    </row>
    <row r="54" spans="1:49" x14ac:dyDescent="0.3">
      <c r="A54" s="147" t="s">
        <v>17</v>
      </c>
      <c r="B54" s="147" t="s">
        <v>14</v>
      </c>
      <c r="C54" s="147" t="s">
        <v>30</v>
      </c>
      <c r="D54" s="139" t="s">
        <v>177</v>
      </c>
      <c r="E54" s="140">
        <v>12</v>
      </c>
      <c r="F54" s="141" t="str">
        <f t="shared" si="20"/>
        <v>B-D-L-M-V</v>
      </c>
      <c r="G54" s="142" t="str">
        <f t="shared" si="34"/>
        <v>Blinde vlek</v>
      </c>
      <c r="H54" s="142" t="str">
        <f t="shared" si="35"/>
        <v>Blinde vlek</v>
      </c>
      <c r="I54" s="143">
        <f>SUM(J53:J57)</f>
        <v>0</v>
      </c>
      <c r="J54" s="126">
        <v>0</v>
      </c>
      <c r="K54" s="126">
        <v>0</v>
      </c>
      <c r="L54" s="126">
        <v>0</v>
      </c>
      <c r="M54" s="126">
        <f t="shared" si="36"/>
        <v>0</v>
      </c>
      <c r="N54" s="143">
        <f>SUM(O53:O57)</f>
        <v>0</v>
      </c>
      <c r="O54" s="126">
        <f t="shared" si="21"/>
        <v>0</v>
      </c>
      <c r="P54" s="144" t="str">
        <f>IF(SUM(L53:L57)&gt;0,SUM(O53:O57)/SUM(L53:L57), "Blinde vlek")</f>
        <v>Blinde vlek</v>
      </c>
      <c r="Q54" s="145" t="str">
        <f t="shared" si="48"/>
        <v>Blinde vlek</v>
      </c>
      <c r="R54" s="126">
        <v>292.5</v>
      </c>
      <c r="S54" s="126">
        <v>0</v>
      </c>
      <c r="T54" s="126">
        <v>26150.799999999999</v>
      </c>
      <c r="U54" s="126">
        <v>16.574561403508774</v>
      </c>
      <c r="V54" s="145" t="str">
        <f t="shared" si="28"/>
        <v>Blinde vlek</v>
      </c>
      <c r="W54" s="145">
        <f t="shared" si="29"/>
        <v>6.3380705001410181E-4</v>
      </c>
      <c r="X54" s="145" t="str">
        <f t="shared" si="30"/>
        <v>Blinde vlek</v>
      </c>
      <c r="Y54" s="143">
        <f>SUM(Z53:Z57)</f>
        <v>0</v>
      </c>
      <c r="Z54" s="140"/>
      <c r="AA54" s="140"/>
      <c r="AB54" s="140"/>
      <c r="AC54" s="140"/>
      <c r="AD54" s="126">
        <f t="shared" si="25"/>
        <v>0</v>
      </c>
      <c r="AE54" s="145" t="str">
        <f t="shared" si="49"/>
        <v>Blinde vlek</v>
      </c>
      <c r="AF54" s="126" t="str">
        <f t="shared" si="50"/>
        <v>Blinde vlek</v>
      </c>
      <c r="AG54" s="143">
        <f>SUM(AD53:AD57)</f>
        <v>0</v>
      </c>
      <c r="AH54" s="126" t="str">
        <f t="shared" si="51"/>
        <v>Blinde vlek</v>
      </c>
      <c r="AI54" s="104" t="s">
        <v>30</v>
      </c>
      <c r="AJ54" s="101" t="str">
        <f t="shared" si="52"/>
        <v>Dilbeek</v>
      </c>
      <c r="AK54" s="102">
        <v>1</v>
      </c>
      <c r="AL54" s="99">
        <f t="shared" si="53"/>
        <v>2</v>
      </c>
      <c r="AM54" s="99">
        <f t="shared" si="54"/>
        <v>2</v>
      </c>
      <c r="AN54" s="99">
        <f t="shared" si="38"/>
        <v>2</v>
      </c>
      <c r="AO54" s="99">
        <f t="shared" si="39"/>
        <v>2</v>
      </c>
      <c r="AP54" s="235"/>
      <c r="AQ54" s="235"/>
      <c r="AR54" s="235"/>
      <c r="AS54" s="238"/>
      <c r="AT54" s="241"/>
      <c r="AU54" s="232"/>
      <c r="AV54" s="221"/>
      <c r="AW54" s="214"/>
    </row>
    <row r="55" spans="1:49" x14ac:dyDescent="0.3">
      <c r="A55" s="147" t="s">
        <v>17</v>
      </c>
      <c r="B55" s="147" t="s">
        <v>14</v>
      </c>
      <c r="C55" s="147" t="s">
        <v>30</v>
      </c>
      <c r="D55" s="139" t="s">
        <v>178</v>
      </c>
      <c r="E55" s="140">
        <v>16</v>
      </c>
      <c r="F55" s="141" t="str">
        <f t="shared" si="20"/>
        <v>B-D-L-M-V</v>
      </c>
      <c r="G55" s="142" t="str">
        <f t="shared" si="34"/>
        <v>Blinde vlek</v>
      </c>
      <c r="H55" s="142" t="str">
        <f t="shared" si="35"/>
        <v>Blinde vlek</v>
      </c>
      <c r="I55" s="143">
        <f>SUM(J53:J57)</f>
        <v>0</v>
      </c>
      <c r="J55" s="126">
        <v>0</v>
      </c>
      <c r="K55" s="126">
        <v>0</v>
      </c>
      <c r="L55" s="126">
        <v>0</v>
      </c>
      <c r="M55" s="126">
        <f t="shared" si="36"/>
        <v>0</v>
      </c>
      <c r="N55" s="143">
        <f>SUM(O53:O57)</f>
        <v>0</v>
      </c>
      <c r="O55" s="126">
        <f t="shared" si="21"/>
        <v>0</v>
      </c>
      <c r="P55" s="144" t="str">
        <f>IF(SUM(L53:L57)&gt;0,SUM(O53:O57)/SUM(L53:L57), "Blinde vlek")</f>
        <v>Blinde vlek</v>
      </c>
      <c r="Q55" s="145" t="str">
        <f t="shared" si="48"/>
        <v>Blinde vlek</v>
      </c>
      <c r="R55" s="126">
        <v>893.6</v>
      </c>
      <c r="S55" s="126">
        <v>0</v>
      </c>
      <c r="T55" s="126">
        <v>26150.799999999999</v>
      </c>
      <c r="U55" s="126">
        <v>16.574561403508774</v>
      </c>
      <c r="V55" s="145" t="str">
        <f t="shared" si="28"/>
        <v>Blinde vlek</v>
      </c>
      <c r="W55" s="145">
        <f t="shared" si="29"/>
        <v>6.3380705001410181E-4</v>
      </c>
      <c r="X55" s="145" t="str">
        <f t="shared" si="30"/>
        <v>Blinde vlek</v>
      </c>
      <c r="Y55" s="143">
        <f>SUM(Z53:Z57)</f>
        <v>0</v>
      </c>
      <c r="Z55" s="140"/>
      <c r="AA55" s="140"/>
      <c r="AB55" s="140"/>
      <c r="AC55" s="140"/>
      <c r="AD55" s="126">
        <f t="shared" si="25"/>
        <v>0</v>
      </c>
      <c r="AE55" s="145" t="str">
        <f t="shared" si="49"/>
        <v>Blinde vlek</v>
      </c>
      <c r="AF55" s="126" t="str">
        <f t="shared" si="50"/>
        <v>Blinde vlek</v>
      </c>
      <c r="AG55" s="143">
        <f>SUM(AD53:AD57)</f>
        <v>0</v>
      </c>
      <c r="AH55" s="126" t="str">
        <f t="shared" si="51"/>
        <v>Blinde vlek</v>
      </c>
      <c r="AI55" s="104" t="s">
        <v>30</v>
      </c>
      <c r="AJ55" s="101" t="str">
        <f t="shared" si="52"/>
        <v>Leuven</v>
      </c>
      <c r="AK55" s="102">
        <v>1</v>
      </c>
      <c r="AL55" s="99">
        <f t="shared" si="53"/>
        <v>2</v>
      </c>
      <c r="AM55" s="99">
        <f t="shared" si="54"/>
        <v>2</v>
      </c>
      <c r="AN55" s="99">
        <f t="shared" si="38"/>
        <v>2</v>
      </c>
      <c r="AO55" s="99">
        <f t="shared" si="39"/>
        <v>2</v>
      </c>
      <c r="AP55" s="235"/>
      <c r="AQ55" s="235"/>
      <c r="AR55" s="235"/>
      <c r="AS55" s="238"/>
      <c r="AT55" s="241"/>
      <c r="AU55" s="232"/>
      <c r="AV55" s="221"/>
      <c r="AW55" s="214"/>
    </row>
    <row r="56" spans="1:49" x14ac:dyDescent="0.3">
      <c r="A56" s="147" t="s">
        <v>17</v>
      </c>
      <c r="B56" s="147" t="s">
        <v>14</v>
      </c>
      <c r="C56" s="147" t="s">
        <v>30</v>
      </c>
      <c r="D56" s="139" t="s">
        <v>179</v>
      </c>
      <c r="E56" s="140">
        <v>7</v>
      </c>
      <c r="F56" s="141" t="str">
        <f t="shared" si="20"/>
        <v>B-D-L-M-V</v>
      </c>
      <c r="G56" s="142" t="str">
        <f t="shared" si="34"/>
        <v>Blinde vlek</v>
      </c>
      <c r="H56" s="142" t="str">
        <f t="shared" si="35"/>
        <v>Blinde vlek</v>
      </c>
      <c r="I56" s="143">
        <f>SUM(J53:J57)</f>
        <v>0</v>
      </c>
      <c r="J56" s="126">
        <v>0</v>
      </c>
      <c r="K56" s="126">
        <v>0</v>
      </c>
      <c r="L56" s="126">
        <v>0</v>
      </c>
      <c r="M56" s="126">
        <f t="shared" si="36"/>
        <v>0</v>
      </c>
      <c r="N56" s="143">
        <f>SUM(O53:O57)</f>
        <v>0</v>
      </c>
      <c r="O56" s="126">
        <f t="shared" si="21"/>
        <v>0</v>
      </c>
      <c r="P56" s="144" t="str">
        <f>IF(SUM(L53:L57)&gt;0,SUM(O53:O57)/SUM(L53:L57), "Blinde vlek")</f>
        <v>Blinde vlek</v>
      </c>
      <c r="Q56" s="145" t="str">
        <f t="shared" si="48"/>
        <v>Blinde vlek</v>
      </c>
      <c r="R56" s="126">
        <v>454</v>
      </c>
      <c r="S56" s="126">
        <v>0</v>
      </c>
      <c r="T56" s="126">
        <v>26150.799999999999</v>
      </c>
      <c r="U56" s="126">
        <v>16.574561403508774</v>
      </c>
      <c r="V56" s="145" t="str">
        <f t="shared" si="28"/>
        <v>Blinde vlek</v>
      </c>
      <c r="W56" s="145">
        <f t="shared" si="29"/>
        <v>6.3380705001410181E-4</v>
      </c>
      <c r="X56" s="145" t="str">
        <f t="shared" si="30"/>
        <v>Blinde vlek</v>
      </c>
      <c r="Y56" s="143">
        <f>SUM(Z53:Z57)</f>
        <v>0</v>
      </c>
      <c r="Z56" s="140"/>
      <c r="AA56" s="140"/>
      <c r="AB56" s="140"/>
      <c r="AC56" s="140"/>
      <c r="AD56" s="126">
        <f t="shared" si="25"/>
        <v>0</v>
      </c>
      <c r="AE56" s="145" t="str">
        <f t="shared" si="49"/>
        <v>Blinde vlek</v>
      </c>
      <c r="AF56" s="126" t="str">
        <f t="shared" si="50"/>
        <v>Blinde vlek</v>
      </c>
      <c r="AG56" s="143">
        <f>SUM(AD53:AD57)</f>
        <v>0</v>
      </c>
      <c r="AH56" s="126" t="str">
        <f t="shared" si="51"/>
        <v>Blinde vlek</v>
      </c>
      <c r="AI56" s="104" t="s">
        <v>30</v>
      </c>
      <c r="AJ56" s="101" t="str">
        <f t="shared" si="52"/>
        <v>Mechelen</v>
      </c>
      <c r="AK56" s="102">
        <v>1</v>
      </c>
      <c r="AL56" s="99">
        <f t="shared" si="53"/>
        <v>2</v>
      </c>
      <c r="AM56" s="99">
        <f t="shared" si="54"/>
        <v>2</v>
      </c>
      <c r="AN56" s="99">
        <f t="shared" si="38"/>
        <v>2</v>
      </c>
      <c r="AO56" s="99">
        <f t="shared" si="39"/>
        <v>2</v>
      </c>
      <c r="AP56" s="235"/>
      <c r="AQ56" s="235"/>
      <c r="AR56" s="235"/>
      <c r="AS56" s="238"/>
      <c r="AT56" s="241"/>
      <c r="AU56" s="232"/>
      <c r="AV56" s="221"/>
      <c r="AW56" s="214"/>
    </row>
    <row r="57" spans="1:49" x14ac:dyDescent="0.3">
      <c r="A57" s="147" t="s">
        <v>17</v>
      </c>
      <c r="B57" s="147" t="s">
        <v>14</v>
      </c>
      <c r="C57" s="147" t="s">
        <v>30</v>
      </c>
      <c r="D57" s="139" t="s">
        <v>180</v>
      </c>
      <c r="E57" s="140">
        <v>18</v>
      </c>
      <c r="F57" s="141" t="str">
        <f t="shared" si="20"/>
        <v>B-D-L-M-V</v>
      </c>
      <c r="G57" s="142" t="str">
        <f t="shared" si="34"/>
        <v>Blinde vlek</v>
      </c>
      <c r="H57" s="142" t="str">
        <f t="shared" si="35"/>
        <v>Blinde vlek</v>
      </c>
      <c r="I57" s="143">
        <f>SUM(J53:J57)</f>
        <v>0</v>
      </c>
      <c r="J57" s="126">
        <v>0</v>
      </c>
      <c r="K57" s="126">
        <v>0</v>
      </c>
      <c r="L57" s="126">
        <v>0</v>
      </c>
      <c r="M57" s="126">
        <f t="shared" si="36"/>
        <v>0</v>
      </c>
      <c r="N57" s="143">
        <f>SUM(O53:O57)</f>
        <v>0</v>
      </c>
      <c r="O57" s="126">
        <f t="shared" si="21"/>
        <v>0</v>
      </c>
      <c r="P57" s="144" t="str">
        <f>IF(SUM(L53:L57)&gt;0,SUM(O53:O57)/SUM(L53:L57), "Blinde vlek")</f>
        <v>Blinde vlek</v>
      </c>
      <c r="Q57" s="145" t="str">
        <f t="shared" si="48"/>
        <v>Blinde vlek</v>
      </c>
      <c r="R57" s="126">
        <v>218</v>
      </c>
      <c r="S57" s="126">
        <v>0</v>
      </c>
      <c r="T57" s="126">
        <v>26150.799999999999</v>
      </c>
      <c r="U57" s="126">
        <v>16.574561403508774</v>
      </c>
      <c r="V57" s="145" t="str">
        <f t="shared" si="28"/>
        <v>Blinde vlek</v>
      </c>
      <c r="W57" s="145">
        <f t="shared" si="29"/>
        <v>6.3380705001410181E-4</v>
      </c>
      <c r="X57" s="145" t="str">
        <f t="shared" si="30"/>
        <v>Blinde vlek</v>
      </c>
      <c r="Y57" s="143">
        <f>SUM(Z53:Z57)</f>
        <v>0</v>
      </c>
      <c r="Z57" s="140"/>
      <c r="AA57" s="140"/>
      <c r="AB57" s="140"/>
      <c r="AC57" s="140"/>
      <c r="AD57" s="126">
        <f t="shared" si="25"/>
        <v>0</v>
      </c>
      <c r="AE57" s="145" t="str">
        <f t="shared" si="49"/>
        <v>Blinde vlek</v>
      </c>
      <c r="AF57" s="126" t="str">
        <f t="shared" si="50"/>
        <v>Blinde vlek</v>
      </c>
      <c r="AG57" s="143">
        <f>SUM(AD53:AD57)</f>
        <v>0</v>
      </c>
      <c r="AH57" s="126" t="str">
        <f t="shared" si="51"/>
        <v>Blinde vlek</v>
      </c>
      <c r="AI57" s="104" t="s">
        <v>30</v>
      </c>
      <c r="AJ57" s="101" t="str">
        <f t="shared" si="52"/>
        <v>Vilvoorde</v>
      </c>
      <c r="AK57" s="102">
        <v>1</v>
      </c>
      <c r="AL57" s="99">
        <f t="shared" si="53"/>
        <v>2</v>
      </c>
      <c r="AM57" s="99">
        <f t="shared" si="54"/>
        <v>2</v>
      </c>
      <c r="AN57" s="99">
        <f t="shared" si="38"/>
        <v>2</v>
      </c>
      <c r="AO57" s="99">
        <f t="shared" si="39"/>
        <v>2</v>
      </c>
      <c r="AP57" s="236"/>
      <c r="AQ57" s="236"/>
      <c r="AR57" s="236"/>
      <c r="AS57" s="239"/>
      <c r="AT57" s="242"/>
      <c r="AU57" s="233"/>
      <c r="AV57" s="221"/>
      <c r="AW57" s="215"/>
    </row>
    <row r="58" spans="1:49" x14ac:dyDescent="0.3">
      <c r="A58" s="148" t="s">
        <v>17</v>
      </c>
      <c r="B58" s="148" t="s">
        <v>15</v>
      </c>
      <c r="C58" s="148" t="s">
        <v>31</v>
      </c>
      <c r="D58" s="139" t="s">
        <v>176</v>
      </c>
      <c r="E58" s="140">
        <v>13</v>
      </c>
      <c r="F58" s="141" t="str">
        <f t="shared" si="20"/>
        <v>B-D-L-M-V</v>
      </c>
      <c r="G58" s="142" t="str">
        <f t="shared" si="34"/>
        <v>C</v>
      </c>
      <c r="H58" s="142" t="str">
        <f t="shared" si="35"/>
        <v>C</v>
      </c>
      <c r="I58" s="143">
        <f>SUM(J58:J62)</f>
        <v>22.375206611570249</v>
      </c>
      <c r="J58" s="126">
        <v>22.375206611570249</v>
      </c>
      <c r="K58" s="126">
        <v>30.085714285714285</v>
      </c>
      <c r="L58" s="126">
        <v>25.572857142857142</v>
      </c>
      <c r="M58" s="126">
        <f t="shared" si="36"/>
        <v>7.7105076741440364</v>
      </c>
      <c r="N58" s="143">
        <f>SUM(O58:O62)</f>
        <v>3.197650531286893</v>
      </c>
      <c r="O58" s="126">
        <f t="shared" si="21"/>
        <v>3.197650531286893</v>
      </c>
      <c r="P58" s="144">
        <f>IF(SUM(L58:L62)&gt;0,SUM(O58:O62)/SUM(L58:L62), "Blinde vlek")</f>
        <v>0.12504080062012318</v>
      </c>
      <c r="Q58" s="145">
        <f t="shared" si="48"/>
        <v>0.12504080062012318</v>
      </c>
      <c r="R58" s="126">
        <v>690</v>
      </c>
      <c r="S58" s="126">
        <v>30.085714285714285</v>
      </c>
      <c r="T58" s="126">
        <v>26150.799999999999</v>
      </c>
      <c r="U58" s="126">
        <v>52.07706251931198</v>
      </c>
      <c r="V58" s="145">
        <f t="shared" si="28"/>
        <v>4.3602484472049688E-2</v>
      </c>
      <c r="W58" s="145">
        <f t="shared" si="29"/>
        <v>1.9914137433390939E-3</v>
      </c>
      <c r="X58" s="145" t="str">
        <f t="shared" si="30"/>
        <v>C</v>
      </c>
      <c r="Y58" s="143">
        <f>SUM(Z58:Z62)</f>
        <v>23</v>
      </c>
      <c r="Z58" s="140">
        <v>23</v>
      </c>
      <c r="AA58" s="140">
        <v>7</v>
      </c>
      <c r="AB58" s="140">
        <v>16</v>
      </c>
      <c r="AC58" s="140"/>
      <c r="AD58" s="126">
        <f t="shared" si="25"/>
        <v>16</v>
      </c>
      <c r="AE58" s="145">
        <f t="shared" si="49"/>
        <v>0.69565217391304346</v>
      </c>
      <c r="AF58" s="126" t="str">
        <f t="shared" si="50"/>
        <v>C</v>
      </c>
      <c r="AG58" s="143">
        <f>SUM(AD58:AD62)</f>
        <v>10</v>
      </c>
      <c r="AH58" s="126" t="str">
        <f t="shared" si="51"/>
        <v>C</v>
      </c>
      <c r="AI58" s="105" t="s">
        <v>31</v>
      </c>
      <c r="AJ58" s="101" t="str">
        <f t="shared" si="52"/>
        <v>Brussel</v>
      </c>
      <c r="AK58" s="102">
        <v>1</v>
      </c>
      <c r="AL58" s="99">
        <f t="shared" si="53"/>
        <v>0</v>
      </c>
      <c r="AM58" s="99">
        <f t="shared" si="54"/>
        <v>0</v>
      </c>
      <c r="AN58" s="99">
        <f t="shared" si="38"/>
        <v>0</v>
      </c>
      <c r="AO58" s="99">
        <f t="shared" si="39"/>
        <v>0</v>
      </c>
      <c r="AP58" s="222">
        <f>N58+AG58</f>
        <v>13.197650531286893</v>
      </c>
      <c r="AQ58" s="222">
        <f>SUM(AK58:AK62)+AP58</f>
        <v>18.197650531286893</v>
      </c>
      <c r="AR58" s="222">
        <f>SUM(AA58:AA62,AC58:AC62)</f>
        <v>13</v>
      </c>
      <c r="AS58" s="225">
        <f>IF(AR58&gt;0,AP58/AR58,"Geen noden")</f>
        <v>1.0152038870220688</v>
      </c>
      <c r="AT58" s="228">
        <f>IF(P58= "Blinde vlek",IF(SUM(AK58:AK62)&lt;-AG58,SUM(AK58:AK62),-AG58),IF(N58&gt;0,0,IF(N58&lt;-SUM(AK58:AK62),SUM(AK58:AK62),-N58)))</f>
        <v>0</v>
      </c>
      <c r="AU58" s="231">
        <f>AT58*$AZ$10*(AM58+AO58)</f>
        <v>0</v>
      </c>
      <c r="AV58" s="220">
        <f>IF(AT58&gt;0,AU58/SUM(AK58:AK62),0)</f>
        <v>0</v>
      </c>
      <c r="AW58" s="213" t="str">
        <f>IF(AV58&gt;=$AZ$5,$AZ$4,IF(AV58&gt;=$BA$5,$BA$4,IF(AV58&gt;=$BB$5,$BB$4,$BC$4)))</f>
        <v>D</v>
      </c>
    </row>
    <row r="59" spans="1:49" x14ac:dyDescent="0.3">
      <c r="A59" s="148" t="s">
        <v>17</v>
      </c>
      <c r="B59" s="148" t="s">
        <v>15</v>
      </c>
      <c r="C59" s="148" t="s">
        <v>31</v>
      </c>
      <c r="D59" s="139" t="s">
        <v>177</v>
      </c>
      <c r="E59" s="140">
        <v>12</v>
      </c>
      <c r="F59" s="141" t="str">
        <f t="shared" si="20"/>
        <v>B-D-L-M-V</v>
      </c>
      <c r="G59" s="142" t="str">
        <f t="shared" si="34"/>
        <v>C</v>
      </c>
      <c r="H59" s="142" t="str">
        <f t="shared" si="35"/>
        <v>Blinde vlek</v>
      </c>
      <c r="I59" s="143">
        <f>SUM(J58:J62)</f>
        <v>22.375206611570249</v>
      </c>
      <c r="J59" s="126">
        <v>0</v>
      </c>
      <c r="K59" s="126">
        <v>0</v>
      </c>
      <c r="L59" s="126">
        <v>0</v>
      </c>
      <c r="M59" s="126">
        <f t="shared" si="36"/>
        <v>0</v>
      </c>
      <c r="N59" s="143">
        <f>SUM(O58:O62)</f>
        <v>3.197650531286893</v>
      </c>
      <c r="O59" s="126">
        <f t="shared" si="21"/>
        <v>0</v>
      </c>
      <c r="P59" s="144">
        <f>IF(SUM(L58:L62)&gt;0,SUM(O58:O62)/SUM(L58:L62), "Blinde vlek")</f>
        <v>0.12504080062012318</v>
      </c>
      <c r="Q59" s="145" t="str">
        <f t="shared" si="48"/>
        <v>Blinde vlek</v>
      </c>
      <c r="R59" s="126">
        <v>292.5</v>
      </c>
      <c r="S59" s="126">
        <v>0</v>
      </c>
      <c r="T59" s="126">
        <v>26150.799999999999</v>
      </c>
      <c r="U59" s="126">
        <v>52.07706251931198</v>
      </c>
      <c r="V59" s="145" t="str">
        <f t="shared" si="28"/>
        <v>Blinde vlek</v>
      </c>
      <c r="W59" s="145">
        <f t="shared" si="29"/>
        <v>1.9914137433390939E-3</v>
      </c>
      <c r="X59" s="145" t="str">
        <f t="shared" si="30"/>
        <v>Blinde vlek</v>
      </c>
      <c r="Y59" s="143">
        <f>SUM(Z58:Z62)</f>
        <v>23</v>
      </c>
      <c r="Z59" s="140"/>
      <c r="AA59" s="140"/>
      <c r="AB59" s="140"/>
      <c r="AC59" s="140">
        <v>6</v>
      </c>
      <c r="AD59" s="126">
        <f t="shared" si="25"/>
        <v>-6</v>
      </c>
      <c r="AE59" s="145" t="str">
        <f t="shared" si="49"/>
        <v>Blinde vlek</v>
      </c>
      <c r="AF59" s="126" t="str">
        <f t="shared" si="50"/>
        <v>Blinde vlek</v>
      </c>
      <c r="AG59" s="143">
        <f>SUM(AD58:AD62)</f>
        <v>10</v>
      </c>
      <c r="AH59" s="126" t="str">
        <f t="shared" si="51"/>
        <v>C</v>
      </c>
      <c r="AI59" s="105" t="s">
        <v>31</v>
      </c>
      <c r="AJ59" s="101" t="str">
        <f t="shared" si="52"/>
        <v>Dilbeek</v>
      </c>
      <c r="AK59" s="102">
        <v>1</v>
      </c>
      <c r="AL59" s="99">
        <f t="shared" si="53"/>
        <v>2</v>
      </c>
      <c r="AM59" s="99">
        <f t="shared" si="54"/>
        <v>0</v>
      </c>
      <c r="AN59" s="99">
        <f t="shared" si="38"/>
        <v>2</v>
      </c>
      <c r="AO59" s="99">
        <f t="shared" si="39"/>
        <v>0</v>
      </c>
      <c r="AP59" s="223"/>
      <c r="AQ59" s="223"/>
      <c r="AR59" s="223"/>
      <c r="AS59" s="226"/>
      <c r="AT59" s="229"/>
      <c r="AU59" s="232"/>
      <c r="AV59" s="221"/>
      <c r="AW59" s="214"/>
    </row>
    <row r="60" spans="1:49" x14ac:dyDescent="0.3">
      <c r="A60" s="148" t="s">
        <v>17</v>
      </c>
      <c r="B60" s="148" t="s">
        <v>15</v>
      </c>
      <c r="C60" s="148" t="s">
        <v>31</v>
      </c>
      <c r="D60" s="139" t="s">
        <v>178</v>
      </c>
      <c r="E60" s="140">
        <v>16</v>
      </c>
      <c r="F60" s="141" t="str">
        <f t="shared" si="20"/>
        <v>B-D-L-M-V</v>
      </c>
      <c r="G60" s="142" t="str">
        <f t="shared" si="34"/>
        <v>C</v>
      </c>
      <c r="H60" s="142" t="str">
        <f t="shared" si="35"/>
        <v>Blinde vlek</v>
      </c>
      <c r="I60" s="143">
        <f>SUM(J58:J62)</f>
        <v>22.375206611570249</v>
      </c>
      <c r="J60" s="126">
        <v>0</v>
      </c>
      <c r="K60" s="126">
        <v>0</v>
      </c>
      <c r="L60" s="126">
        <v>0</v>
      </c>
      <c r="M60" s="126">
        <f t="shared" si="36"/>
        <v>0</v>
      </c>
      <c r="N60" s="143">
        <f>SUM(O58:O62)</f>
        <v>3.197650531286893</v>
      </c>
      <c r="O60" s="126">
        <f t="shared" si="21"/>
        <v>0</v>
      </c>
      <c r="P60" s="144">
        <f>IF(SUM(L58:L62)&gt;0,SUM(O58:O62)/SUM(L58:L62), "Blinde vlek")</f>
        <v>0.12504080062012318</v>
      </c>
      <c r="Q60" s="145" t="str">
        <f t="shared" si="48"/>
        <v>Blinde vlek</v>
      </c>
      <c r="R60" s="126">
        <v>893.6</v>
      </c>
      <c r="S60" s="126">
        <v>0</v>
      </c>
      <c r="T60" s="126">
        <v>26150.799999999999</v>
      </c>
      <c r="U60" s="126">
        <v>52.07706251931198</v>
      </c>
      <c r="V60" s="145" t="str">
        <f t="shared" si="28"/>
        <v>Blinde vlek</v>
      </c>
      <c r="W60" s="145">
        <f t="shared" si="29"/>
        <v>1.9914137433390939E-3</v>
      </c>
      <c r="X60" s="145" t="str">
        <f t="shared" si="30"/>
        <v>Blinde vlek</v>
      </c>
      <c r="Y60" s="143">
        <f>SUM(Z58:Z62)</f>
        <v>23</v>
      </c>
      <c r="Z60" s="140"/>
      <c r="AA60" s="140"/>
      <c r="AB60" s="140"/>
      <c r="AC60" s="140"/>
      <c r="AD60" s="126">
        <f t="shared" si="25"/>
        <v>0</v>
      </c>
      <c r="AE60" s="145" t="str">
        <f t="shared" si="49"/>
        <v>Blinde vlek</v>
      </c>
      <c r="AF60" s="126" t="str">
        <f t="shared" si="50"/>
        <v>Blinde vlek</v>
      </c>
      <c r="AG60" s="143">
        <f>SUM(AD58:AD62)</f>
        <v>10</v>
      </c>
      <c r="AH60" s="126" t="str">
        <f t="shared" si="51"/>
        <v>C</v>
      </c>
      <c r="AI60" s="105" t="s">
        <v>31</v>
      </c>
      <c r="AJ60" s="101" t="str">
        <f t="shared" si="52"/>
        <v>Leuven</v>
      </c>
      <c r="AK60" s="102">
        <v>1</v>
      </c>
      <c r="AL60" s="99">
        <f t="shared" si="53"/>
        <v>2</v>
      </c>
      <c r="AM60" s="99">
        <f t="shared" si="54"/>
        <v>0</v>
      </c>
      <c r="AN60" s="99">
        <f t="shared" si="38"/>
        <v>2</v>
      </c>
      <c r="AO60" s="99">
        <f t="shared" si="39"/>
        <v>0</v>
      </c>
      <c r="AP60" s="223"/>
      <c r="AQ60" s="223"/>
      <c r="AR60" s="223"/>
      <c r="AS60" s="226"/>
      <c r="AT60" s="229"/>
      <c r="AU60" s="232"/>
      <c r="AV60" s="221"/>
      <c r="AW60" s="214"/>
    </row>
    <row r="61" spans="1:49" x14ac:dyDescent="0.3">
      <c r="A61" s="148" t="s">
        <v>17</v>
      </c>
      <c r="B61" s="148" t="s">
        <v>15</v>
      </c>
      <c r="C61" s="148" t="s">
        <v>31</v>
      </c>
      <c r="D61" s="139" t="s">
        <v>179</v>
      </c>
      <c r="E61" s="140">
        <v>7</v>
      </c>
      <c r="F61" s="141" t="str">
        <f t="shared" si="20"/>
        <v>B-D-L-M-V</v>
      </c>
      <c r="G61" s="142" t="str">
        <f t="shared" si="34"/>
        <v>C</v>
      </c>
      <c r="H61" s="142" t="str">
        <f t="shared" si="35"/>
        <v>Blinde vlek</v>
      </c>
      <c r="I61" s="143">
        <f>SUM(J58:J62)</f>
        <v>22.375206611570249</v>
      </c>
      <c r="J61" s="126">
        <v>0</v>
      </c>
      <c r="K61" s="126">
        <v>0</v>
      </c>
      <c r="L61" s="126">
        <v>0</v>
      </c>
      <c r="M61" s="126">
        <f t="shared" si="36"/>
        <v>0</v>
      </c>
      <c r="N61" s="143">
        <f>SUM(O58:O62)</f>
        <v>3.197650531286893</v>
      </c>
      <c r="O61" s="126">
        <f t="shared" si="21"/>
        <v>0</v>
      </c>
      <c r="P61" s="144">
        <f>IF(SUM(L58:L62)&gt;0,SUM(O58:O62)/SUM(L58:L62), "Blinde vlek")</f>
        <v>0.12504080062012318</v>
      </c>
      <c r="Q61" s="145" t="str">
        <f t="shared" si="48"/>
        <v>Blinde vlek</v>
      </c>
      <c r="R61" s="126">
        <v>454</v>
      </c>
      <c r="S61" s="126">
        <v>0</v>
      </c>
      <c r="T61" s="126">
        <v>26150.799999999999</v>
      </c>
      <c r="U61" s="126">
        <v>52.07706251931198</v>
      </c>
      <c r="V61" s="145" t="str">
        <f t="shared" si="28"/>
        <v>Blinde vlek</v>
      </c>
      <c r="W61" s="145">
        <f t="shared" si="29"/>
        <v>1.9914137433390939E-3</v>
      </c>
      <c r="X61" s="145" t="str">
        <f t="shared" si="30"/>
        <v>Blinde vlek</v>
      </c>
      <c r="Y61" s="143">
        <f>SUM(Z58:Z62)</f>
        <v>23</v>
      </c>
      <c r="Z61" s="140"/>
      <c r="AA61" s="140"/>
      <c r="AB61" s="140"/>
      <c r="AC61" s="140"/>
      <c r="AD61" s="126">
        <f t="shared" si="25"/>
        <v>0</v>
      </c>
      <c r="AE61" s="145" t="str">
        <f t="shared" si="49"/>
        <v>Blinde vlek</v>
      </c>
      <c r="AF61" s="126" t="str">
        <f t="shared" si="50"/>
        <v>Blinde vlek</v>
      </c>
      <c r="AG61" s="143">
        <f>SUM(AD58:AD62)</f>
        <v>10</v>
      </c>
      <c r="AH61" s="126" t="str">
        <f t="shared" si="51"/>
        <v>C</v>
      </c>
      <c r="AI61" s="105" t="s">
        <v>31</v>
      </c>
      <c r="AJ61" s="101" t="str">
        <f t="shared" si="52"/>
        <v>Mechelen</v>
      </c>
      <c r="AK61" s="102">
        <v>1</v>
      </c>
      <c r="AL61" s="99">
        <f t="shared" si="53"/>
        <v>2</v>
      </c>
      <c r="AM61" s="99">
        <f t="shared" si="54"/>
        <v>0</v>
      </c>
      <c r="AN61" s="99">
        <f t="shared" si="38"/>
        <v>2</v>
      </c>
      <c r="AO61" s="99">
        <f t="shared" si="39"/>
        <v>0</v>
      </c>
      <c r="AP61" s="223"/>
      <c r="AQ61" s="223"/>
      <c r="AR61" s="223"/>
      <c r="AS61" s="226"/>
      <c r="AT61" s="229"/>
      <c r="AU61" s="232"/>
      <c r="AV61" s="221"/>
      <c r="AW61" s="214"/>
    </row>
    <row r="62" spans="1:49" x14ac:dyDescent="0.3">
      <c r="A62" s="148" t="s">
        <v>17</v>
      </c>
      <c r="B62" s="148" t="s">
        <v>15</v>
      </c>
      <c r="C62" s="148" t="s">
        <v>31</v>
      </c>
      <c r="D62" s="139" t="s">
        <v>180</v>
      </c>
      <c r="E62" s="140">
        <v>18</v>
      </c>
      <c r="F62" s="141" t="str">
        <f t="shared" si="20"/>
        <v>B-D-L-M-V</v>
      </c>
      <c r="G62" s="142" t="str">
        <f t="shared" si="34"/>
        <v>C</v>
      </c>
      <c r="H62" s="142" t="str">
        <f t="shared" si="35"/>
        <v>Blinde vlek</v>
      </c>
      <c r="I62" s="143">
        <f>SUM(J58:J62)</f>
        <v>22.375206611570249</v>
      </c>
      <c r="J62" s="126">
        <v>0</v>
      </c>
      <c r="K62" s="126">
        <v>0</v>
      </c>
      <c r="L62" s="126">
        <v>0</v>
      </c>
      <c r="M62" s="126">
        <f t="shared" si="36"/>
        <v>0</v>
      </c>
      <c r="N62" s="143">
        <f>SUM(O58:O62)</f>
        <v>3.197650531286893</v>
      </c>
      <c r="O62" s="126">
        <f t="shared" si="21"/>
        <v>0</v>
      </c>
      <c r="P62" s="144">
        <f>IF(SUM(L58:L62)&gt;0,SUM(O58:O62)/SUM(L58:L62), "Blinde vlek")</f>
        <v>0.12504080062012318</v>
      </c>
      <c r="Q62" s="145" t="str">
        <f t="shared" si="48"/>
        <v>Blinde vlek</v>
      </c>
      <c r="R62" s="126">
        <v>218</v>
      </c>
      <c r="S62" s="126">
        <v>0</v>
      </c>
      <c r="T62" s="126">
        <v>26150.799999999999</v>
      </c>
      <c r="U62" s="126">
        <v>52.07706251931198</v>
      </c>
      <c r="V62" s="145" t="str">
        <f t="shared" si="28"/>
        <v>Blinde vlek</v>
      </c>
      <c r="W62" s="145">
        <f t="shared" si="29"/>
        <v>1.9914137433390939E-3</v>
      </c>
      <c r="X62" s="145" t="str">
        <f t="shared" si="30"/>
        <v>Blinde vlek</v>
      </c>
      <c r="Y62" s="143">
        <f>SUM(Z58:Z62)</f>
        <v>23</v>
      </c>
      <c r="Z62" s="140"/>
      <c r="AA62" s="140"/>
      <c r="AB62" s="140"/>
      <c r="AC62" s="140"/>
      <c r="AD62" s="126">
        <f t="shared" si="25"/>
        <v>0</v>
      </c>
      <c r="AE62" s="145" t="str">
        <f t="shared" si="49"/>
        <v>Blinde vlek</v>
      </c>
      <c r="AF62" s="126" t="str">
        <f t="shared" si="50"/>
        <v>Blinde vlek</v>
      </c>
      <c r="AG62" s="143">
        <f>SUM(AD58:AD62)</f>
        <v>10</v>
      </c>
      <c r="AH62" s="126" t="str">
        <f t="shared" si="51"/>
        <v>C</v>
      </c>
      <c r="AI62" s="105" t="s">
        <v>31</v>
      </c>
      <c r="AJ62" s="101" t="str">
        <f t="shared" si="52"/>
        <v>Vilvoorde</v>
      </c>
      <c r="AK62" s="102">
        <v>1</v>
      </c>
      <c r="AL62" s="99">
        <f t="shared" si="53"/>
        <v>2</v>
      </c>
      <c r="AM62" s="99">
        <f t="shared" si="54"/>
        <v>0</v>
      </c>
      <c r="AN62" s="99">
        <f t="shared" si="38"/>
        <v>2</v>
      </c>
      <c r="AO62" s="99">
        <f t="shared" si="39"/>
        <v>0</v>
      </c>
      <c r="AP62" s="224"/>
      <c r="AQ62" s="224"/>
      <c r="AR62" s="224"/>
      <c r="AS62" s="227"/>
      <c r="AT62" s="230"/>
      <c r="AU62" s="233"/>
      <c r="AV62" s="221"/>
      <c r="AW62" s="215"/>
    </row>
    <row r="63" spans="1:49" x14ac:dyDescent="0.3">
      <c r="A63" s="146" t="s">
        <v>17</v>
      </c>
      <c r="B63" s="146" t="s">
        <v>16</v>
      </c>
      <c r="C63" s="146" t="s">
        <v>32</v>
      </c>
      <c r="D63" s="139" t="s">
        <v>176</v>
      </c>
      <c r="E63" s="140">
        <v>13</v>
      </c>
      <c r="F63" s="141" t="str">
        <f t="shared" si="20"/>
        <v>B-D-L-M-V</v>
      </c>
      <c r="G63" s="142" t="str">
        <f t="shared" si="34"/>
        <v>A</v>
      </c>
      <c r="H63" s="142" t="str">
        <f t="shared" si="35"/>
        <v>C</v>
      </c>
      <c r="I63" s="143">
        <f>SUM(J63:J67)</f>
        <v>55.241616117698754</v>
      </c>
      <c r="J63" s="126">
        <v>11.652892561983471</v>
      </c>
      <c r="K63" s="126">
        <v>16.714285714285712</v>
      </c>
      <c r="L63" s="126">
        <v>14.207142857142854</v>
      </c>
      <c r="M63" s="126">
        <f t="shared" si="36"/>
        <v>5.0613931523022408</v>
      </c>
      <c r="N63" s="143">
        <f>SUM(O63:O67)</f>
        <v>-15.342089855388613</v>
      </c>
      <c r="O63" s="126">
        <f t="shared" si="21"/>
        <v>2.5542502951593828</v>
      </c>
      <c r="P63" s="144">
        <f>IF(SUM(L63:L67)&gt;0,SUM(O63:O67)/SUM(L63:L67), "Blinde vlek")</f>
        <v>-0.38451809564167799</v>
      </c>
      <c r="Q63" s="145">
        <f t="shared" si="48"/>
        <v>0.17978634556174644</v>
      </c>
      <c r="R63" s="126">
        <v>690</v>
      </c>
      <c r="S63" s="126">
        <v>16.714285714285712</v>
      </c>
      <c r="T63" s="126">
        <v>26150.799999999999</v>
      </c>
      <c r="U63" s="126">
        <v>393.70486527643408</v>
      </c>
      <c r="V63" s="145">
        <f t="shared" si="28"/>
        <v>2.4223602484472046E-2</v>
      </c>
      <c r="W63" s="145">
        <f t="shared" si="29"/>
        <v>1.5055174804458529E-2</v>
      </c>
      <c r="X63" s="145" t="str">
        <f t="shared" si="30"/>
        <v>B</v>
      </c>
      <c r="Y63" s="143">
        <f>SUM(Z63:Z67)</f>
        <v>52</v>
      </c>
      <c r="Z63" s="140">
        <v>12</v>
      </c>
      <c r="AA63" s="140">
        <v>4</v>
      </c>
      <c r="AB63" s="140">
        <v>8</v>
      </c>
      <c r="AC63" s="140">
        <v>1</v>
      </c>
      <c r="AD63" s="126">
        <f t="shared" si="25"/>
        <v>7</v>
      </c>
      <c r="AE63" s="145">
        <f t="shared" si="49"/>
        <v>0.58333333333333337</v>
      </c>
      <c r="AF63" s="126" t="str">
        <f t="shared" si="50"/>
        <v>C</v>
      </c>
      <c r="AG63" s="143">
        <f>SUM(AD63:AD67)</f>
        <v>10</v>
      </c>
      <c r="AH63" s="126" t="str">
        <f t="shared" si="51"/>
        <v>B</v>
      </c>
      <c r="AI63" s="103" t="s">
        <v>32</v>
      </c>
      <c r="AJ63" s="101" t="str">
        <f t="shared" si="52"/>
        <v>Brussel</v>
      </c>
      <c r="AK63" s="102">
        <v>1</v>
      </c>
      <c r="AL63" s="99">
        <f t="shared" si="53"/>
        <v>0</v>
      </c>
      <c r="AM63" s="99">
        <f t="shared" si="54"/>
        <v>2</v>
      </c>
      <c r="AN63" s="99">
        <f t="shared" si="38"/>
        <v>0</v>
      </c>
      <c r="AO63" s="99">
        <f t="shared" si="39"/>
        <v>1</v>
      </c>
      <c r="AP63" s="91">
        <f t="shared" ref="AP63:AP72" si="56">O63+AD63</f>
        <v>9.5542502951593828</v>
      </c>
      <c r="AQ63" s="91">
        <f t="shared" ref="AQ63:AQ72" si="57">O63+AD63+AK63</f>
        <v>10.554250295159383</v>
      </c>
      <c r="AR63" s="91">
        <f t="shared" si="42"/>
        <v>5</v>
      </c>
      <c r="AS63" s="100">
        <f t="shared" si="43"/>
        <v>1.9108500590318767</v>
      </c>
      <c r="AT63" s="166">
        <f t="shared" si="44"/>
        <v>0</v>
      </c>
      <c r="AU63" s="167">
        <f t="shared" ref="AU63:AU72" si="58">AT63*SUM(AL63:AO63)</f>
        <v>0</v>
      </c>
      <c r="AV63" s="168">
        <f t="shared" si="46"/>
        <v>0</v>
      </c>
      <c r="AW63" s="169" t="str">
        <f t="shared" ref="AW63:AW73" si="59">IF(AV63&gt;=$AZ$5,$AZ$4,IF(AV63&gt;=$BA$5,$BA$4,IF(AV63&gt;=$BB$5,$BB$4,$BC$4)))</f>
        <v>D</v>
      </c>
    </row>
    <row r="64" spans="1:49" x14ac:dyDescent="0.3">
      <c r="A64" s="146" t="s">
        <v>17</v>
      </c>
      <c r="B64" s="146" t="s">
        <v>16</v>
      </c>
      <c r="C64" s="146" t="s">
        <v>32</v>
      </c>
      <c r="D64" s="139" t="s">
        <v>177</v>
      </c>
      <c r="E64" s="140">
        <v>12</v>
      </c>
      <c r="F64" s="141" t="str">
        <f t="shared" si="20"/>
        <v>B-D-L-M-V</v>
      </c>
      <c r="G64" s="142" t="str">
        <f t="shared" si="34"/>
        <v>A</v>
      </c>
      <c r="H64" s="142" t="str">
        <f t="shared" si="35"/>
        <v>Blinde vlek</v>
      </c>
      <c r="I64" s="143">
        <f>SUM(J63:J67)</f>
        <v>55.241616117698754</v>
      </c>
      <c r="J64" s="126">
        <v>0</v>
      </c>
      <c r="K64" s="126">
        <v>0</v>
      </c>
      <c r="L64" s="126">
        <v>0</v>
      </c>
      <c r="M64" s="126">
        <f t="shared" si="36"/>
        <v>0</v>
      </c>
      <c r="N64" s="143">
        <f>SUM(O63:O67)</f>
        <v>-15.342089855388613</v>
      </c>
      <c r="O64" s="126">
        <f t="shared" si="21"/>
        <v>0</v>
      </c>
      <c r="P64" s="144">
        <f>IF(SUM(L63:L67)&gt;0,SUM(O63:O67)/SUM(L63:L67), "Blinde vlek")</f>
        <v>-0.38451809564167799</v>
      </c>
      <c r="Q64" s="145" t="str">
        <f t="shared" si="48"/>
        <v>Blinde vlek</v>
      </c>
      <c r="R64" s="126">
        <v>292.5</v>
      </c>
      <c r="S64" s="126">
        <v>0</v>
      </c>
      <c r="T64" s="126">
        <v>26150.799999999999</v>
      </c>
      <c r="U64" s="126">
        <v>393.70486527643408</v>
      </c>
      <c r="V64" s="145" t="str">
        <f t="shared" si="28"/>
        <v>Blinde vlek</v>
      </c>
      <c r="W64" s="145">
        <f t="shared" si="29"/>
        <v>1.5055174804458529E-2</v>
      </c>
      <c r="X64" s="145" t="str">
        <f t="shared" si="30"/>
        <v>Blinde vlek</v>
      </c>
      <c r="Y64" s="143">
        <f>SUM(Z63:Z67)</f>
        <v>52</v>
      </c>
      <c r="Z64" s="140"/>
      <c r="AA64" s="140"/>
      <c r="AB64" s="140"/>
      <c r="AC64" s="140">
        <v>4</v>
      </c>
      <c r="AD64" s="126">
        <f t="shared" si="25"/>
        <v>-4</v>
      </c>
      <c r="AE64" s="145" t="str">
        <f t="shared" si="49"/>
        <v>Blinde vlek</v>
      </c>
      <c r="AF64" s="126" t="str">
        <f t="shared" si="50"/>
        <v>Blinde vlek</v>
      </c>
      <c r="AG64" s="143">
        <f>SUM(AD63:AD67)</f>
        <v>10</v>
      </c>
      <c r="AH64" s="126" t="str">
        <f t="shared" si="51"/>
        <v>B</v>
      </c>
      <c r="AI64" s="103" t="s">
        <v>32</v>
      </c>
      <c r="AJ64" s="101" t="str">
        <f t="shared" si="52"/>
        <v>Dilbeek</v>
      </c>
      <c r="AK64" s="102">
        <v>1</v>
      </c>
      <c r="AL64" s="99">
        <f t="shared" si="53"/>
        <v>2</v>
      </c>
      <c r="AM64" s="99">
        <f t="shared" si="54"/>
        <v>2</v>
      </c>
      <c r="AN64" s="99">
        <f t="shared" si="38"/>
        <v>2</v>
      </c>
      <c r="AO64" s="99">
        <f t="shared" si="39"/>
        <v>1</v>
      </c>
      <c r="AP64" s="91">
        <f t="shared" si="56"/>
        <v>-4</v>
      </c>
      <c r="AQ64" s="91">
        <f t="shared" si="57"/>
        <v>-3</v>
      </c>
      <c r="AR64" s="91">
        <f t="shared" si="42"/>
        <v>4</v>
      </c>
      <c r="AS64" s="100">
        <f t="shared" si="43"/>
        <v>-1</v>
      </c>
      <c r="AT64" s="166">
        <f t="shared" si="44"/>
        <v>1</v>
      </c>
      <c r="AU64" s="167">
        <f t="shared" si="58"/>
        <v>7</v>
      </c>
      <c r="AV64" s="168">
        <f t="shared" si="46"/>
        <v>7</v>
      </c>
      <c r="AW64" s="169" t="str">
        <f t="shared" si="59"/>
        <v>A</v>
      </c>
    </row>
    <row r="65" spans="1:49" x14ac:dyDescent="0.3">
      <c r="A65" s="146" t="s">
        <v>17</v>
      </c>
      <c r="B65" s="146" t="s">
        <v>16</v>
      </c>
      <c r="C65" s="146" t="s">
        <v>32</v>
      </c>
      <c r="D65" s="139" t="s">
        <v>178</v>
      </c>
      <c r="E65" s="140">
        <v>16</v>
      </c>
      <c r="F65" s="141" t="str">
        <f t="shared" si="20"/>
        <v>B-D-L-M-V</v>
      </c>
      <c r="G65" s="142" t="str">
        <f t="shared" si="34"/>
        <v>A</v>
      </c>
      <c r="H65" s="142" t="str">
        <f t="shared" si="35"/>
        <v>A</v>
      </c>
      <c r="I65" s="143">
        <f>SUM(J63:J67)</f>
        <v>55.241616117698754</v>
      </c>
      <c r="J65" s="126">
        <v>24.110124333925398</v>
      </c>
      <c r="K65" s="126">
        <v>21.886252446183953</v>
      </c>
      <c r="L65" s="126">
        <v>18.603314579256359</v>
      </c>
      <c r="M65" s="126">
        <f t="shared" si="36"/>
        <v>-2.2238718877414456</v>
      </c>
      <c r="N65" s="143">
        <f>SUM(O63:O67)</f>
        <v>-15.342089855388613</v>
      </c>
      <c r="O65" s="126">
        <f t="shared" si="21"/>
        <v>-5.5068097546690389</v>
      </c>
      <c r="P65" s="144">
        <f>IF(SUM(L63:L67)&gt;0,SUM(O63:O67)/SUM(L63:L67), "Blinde vlek")</f>
        <v>-0.38451809564167799</v>
      </c>
      <c r="Q65" s="145">
        <f t="shared" si="48"/>
        <v>-0.29601229024043979</v>
      </c>
      <c r="R65" s="126">
        <v>893.6</v>
      </c>
      <c r="S65" s="126">
        <v>21.886252446183953</v>
      </c>
      <c r="T65" s="126">
        <v>26150.799999999999</v>
      </c>
      <c r="U65" s="126">
        <v>393.70486527643408</v>
      </c>
      <c r="V65" s="145">
        <f t="shared" si="28"/>
        <v>2.4492225208352678E-2</v>
      </c>
      <c r="W65" s="145">
        <f t="shared" si="29"/>
        <v>1.5055174804458529E-2</v>
      </c>
      <c r="X65" s="145" t="str">
        <f t="shared" si="30"/>
        <v>B</v>
      </c>
      <c r="Y65" s="143">
        <f>SUM(Z63:Z67)</f>
        <v>52</v>
      </c>
      <c r="Z65" s="140">
        <v>22</v>
      </c>
      <c r="AA65" s="140">
        <v>7</v>
      </c>
      <c r="AB65" s="140">
        <v>15</v>
      </c>
      <c r="AC65" s="140"/>
      <c r="AD65" s="126">
        <f t="shared" si="25"/>
        <v>15</v>
      </c>
      <c r="AE65" s="145">
        <f t="shared" si="49"/>
        <v>0.68181818181818177</v>
      </c>
      <c r="AF65" s="126" t="str">
        <f t="shared" si="50"/>
        <v>C</v>
      </c>
      <c r="AG65" s="143">
        <f>SUM(AD63:AD67)</f>
        <v>10</v>
      </c>
      <c r="AH65" s="126" t="str">
        <f t="shared" si="51"/>
        <v>B</v>
      </c>
      <c r="AI65" s="103" t="s">
        <v>32</v>
      </c>
      <c r="AJ65" s="101" t="str">
        <f t="shared" si="52"/>
        <v>Leuven</v>
      </c>
      <c r="AK65" s="102">
        <v>1</v>
      </c>
      <c r="AL65" s="99">
        <f t="shared" si="53"/>
        <v>2</v>
      </c>
      <c r="AM65" s="99">
        <f t="shared" si="54"/>
        <v>2</v>
      </c>
      <c r="AN65" s="99">
        <f t="shared" si="38"/>
        <v>0</v>
      </c>
      <c r="AO65" s="99">
        <f t="shared" si="39"/>
        <v>1</v>
      </c>
      <c r="AP65" s="91">
        <f t="shared" si="56"/>
        <v>9.4931902453309611</v>
      </c>
      <c r="AQ65" s="91">
        <f t="shared" si="57"/>
        <v>10.493190245330961</v>
      </c>
      <c r="AR65" s="91">
        <f t="shared" si="42"/>
        <v>7</v>
      </c>
      <c r="AS65" s="100">
        <f t="shared" si="43"/>
        <v>1.3561700350472801</v>
      </c>
      <c r="AT65" s="166">
        <f t="shared" si="44"/>
        <v>0</v>
      </c>
      <c r="AU65" s="167">
        <f t="shared" si="58"/>
        <v>0</v>
      </c>
      <c r="AV65" s="168">
        <f t="shared" si="46"/>
        <v>0</v>
      </c>
      <c r="AW65" s="169" t="str">
        <f t="shared" si="59"/>
        <v>D</v>
      </c>
    </row>
    <row r="66" spans="1:49" x14ac:dyDescent="0.3">
      <c r="A66" s="146" t="s">
        <v>17</v>
      </c>
      <c r="B66" s="146" t="s">
        <v>16</v>
      </c>
      <c r="C66" s="146" t="s">
        <v>32</v>
      </c>
      <c r="D66" s="139" t="s">
        <v>179</v>
      </c>
      <c r="E66" s="140">
        <v>7</v>
      </c>
      <c r="F66" s="141" t="str">
        <f t="shared" si="20"/>
        <v>B-D-L-M-V</v>
      </c>
      <c r="G66" s="142" t="str">
        <f t="shared" si="34"/>
        <v>A</v>
      </c>
      <c r="H66" s="142" t="str">
        <f t="shared" si="35"/>
        <v>A</v>
      </c>
      <c r="I66" s="143">
        <f>SUM(J63:J67)</f>
        <v>55.241616117698754</v>
      </c>
      <c r="J66" s="126">
        <v>19.478599221789885</v>
      </c>
      <c r="K66" s="126">
        <v>8.3400809716599174</v>
      </c>
      <c r="L66" s="126">
        <v>7.0890688259109291</v>
      </c>
      <c r="M66" s="126">
        <f t="shared" si="36"/>
        <v>-11.138518250129968</v>
      </c>
      <c r="N66" s="143">
        <f>SUM(O63:O67)</f>
        <v>-15.342089855388613</v>
      </c>
      <c r="O66" s="126">
        <f t="shared" si="21"/>
        <v>-12.389530395878957</v>
      </c>
      <c r="P66" s="144">
        <f>IF(SUM(L63:L67)&gt;0,SUM(O63:O67)/SUM(L63:L67), "Blinde vlek")</f>
        <v>-0.38451809564167799</v>
      </c>
      <c r="Q66" s="145">
        <f t="shared" si="48"/>
        <v>-1.747695035854999</v>
      </c>
      <c r="R66" s="126">
        <v>454</v>
      </c>
      <c r="S66" s="126">
        <v>8.3400809716599174</v>
      </c>
      <c r="T66" s="126">
        <v>26150.799999999999</v>
      </c>
      <c r="U66" s="126">
        <v>393.70486527643408</v>
      </c>
      <c r="V66" s="145">
        <f t="shared" si="28"/>
        <v>1.8370222404537263E-2</v>
      </c>
      <c r="W66" s="145">
        <f t="shared" si="29"/>
        <v>1.5055174804458529E-2</v>
      </c>
      <c r="X66" s="145" t="str">
        <f t="shared" si="30"/>
        <v>B</v>
      </c>
      <c r="Y66" s="143">
        <f>SUM(Z63:Z67)</f>
        <v>52</v>
      </c>
      <c r="Z66" s="140">
        <v>18</v>
      </c>
      <c r="AA66" s="140">
        <v>17</v>
      </c>
      <c r="AB66" s="140">
        <v>1</v>
      </c>
      <c r="AC66" s="140">
        <v>3</v>
      </c>
      <c r="AD66" s="126">
        <f t="shared" si="25"/>
        <v>-2</v>
      </c>
      <c r="AE66" s="145">
        <f t="shared" si="49"/>
        <v>-0.1111111111111111</v>
      </c>
      <c r="AF66" s="126" t="str">
        <f t="shared" si="50"/>
        <v>B</v>
      </c>
      <c r="AG66" s="143">
        <f>SUM(AD63:AD67)</f>
        <v>10</v>
      </c>
      <c r="AH66" s="126" t="str">
        <f t="shared" si="51"/>
        <v>B</v>
      </c>
      <c r="AI66" s="103" t="s">
        <v>32</v>
      </c>
      <c r="AJ66" s="101" t="str">
        <f t="shared" si="52"/>
        <v>Mechelen</v>
      </c>
      <c r="AK66" s="102">
        <v>1</v>
      </c>
      <c r="AL66" s="99">
        <f t="shared" si="53"/>
        <v>2</v>
      </c>
      <c r="AM66" s="99">
        <f t="shared" si="54"/>
        <v>2</v>
      </c>
      <c r="AN66" s="99">
        <f t="shared" si="38"/>
        <v>1</v>
      </c>
      <c r="AO66" s="99">
        <f t="shared" si="39"/>
        <v>1</v>
      </c>
      <c r="AP66" s="91">
        <f t="shared" si="56"/>
        <v>-14.389530395878957</v>
      </c>
      <c r="AQ66" s="91">
        <f t="shared" si="57"/>
        <v>-13.389530395878957</v>
      </c>
      <c r="AR66" s="91">
        <f t="shared" si="42"/>
        <v>20</v>
      </c>
      <c r="AS66" s="100">
        <f t="shared" si="43"/>
        <v>-0.71947651979394789</v>
      </c>
      <c r="AT66" s="166">
        <f t="shared" si="44"/>
        <v>1</v>
      </c>
      <c r="AU66" s="167">
        <f t="shared" si="58"/>
        <v>6</v>
      </c>
      <c r="AV66" s="168">
        <f t="shared" si="46"/>
        <v>6</v>
      </c>
      <c r="AW66" s="169" t="str">
        <f t="shared" si="59"/>
        <v>A</v>
      </c>
    </row>
    <row r="67" spans="1:49" x14ac:dyDescent="0.3">
      <c r="A67" s="146" t="s">
        <v>17</v>
      </c>
      <c r="B67" s="146" t="s">
        <v>16</v>
      </c>
      <c r="C67" s="146" t="s">
        <v>32</v>
      </c>
      <c r="D67" s="139" t="s">
        <v>180</v>
      </c>
      <c r="E67" s="140">
        <v>18</v>
      </c>
      <c r="F67" s="141" t="str">
        <f t="shared" si="20"/>
        <v>B-D-L-M-V</v>
      </c>
      <c r="G67" s="142" t="str">
        <f t="shared" si="34"/>
        <v>A</v>
      </c>
      <c r="H67" s="142" t="str">
        <f t="shared" si="35"/>
        <v>Blinde vlek</v>
      </c>
      <c r="I67" s="143">
        <f>SUM(J63:J67)</f>
        <v>55.241616117698754</v>
      </c>
      <c r="J67" s="126">
        <v>0</v>
      </c>
      <c r="K67" s="126">
        <v>0</v>
      </c>
      <c r="L67" s="126">
        <v>0</v>
      </c>
      <c r="M67" s="126">
        <f t="shared" si="36"/>
        <v>0</v>
      </c>
      <c r="N67" s="143">
        <f>SUM(O63:O67)</f>
        <v>-15.342089855388613</v>
      </c>
      <c r="O67" s="126">
        <f t="shared" si="21"/>
        <v>0</v>
      </c>
      <c r="P67" s="144">
        <f>IF(SUM(L63:L67)&gt;0,SUM(O63:O67)/SUM(L63:L67), "Blinde vlek")</f>
        <v>-0.38451809564167799</v>
      </c>
      <c r="Q67" s="145" t="str">
        <f t="shared" si="48"/>
        <v>Blinde vlek</v>
      </c>
      <c r="R67" s="126">
        <v>218</v>
      </c>
      <c r="S67" s="126">
        <v>0</v>
      </c>
      <c r="T67" s="126">
        <v>26150.799999999999</v>
      </c>
      <c r="U67" s="126">
        <v>393.70486527643408</v>
      </c>
      <c r="V67" s="145" t="str">
        <f t="shared" si="28"/>
        <v>Blinde vlek</v>
      </c>
      <c r="W67" s="145">
        <f t="shared" si="29"/>
        <v>1.5055174804458529E-2</v>
      </c>
      <c r="X67" s="145" t="str">
        <f t="shared" si="30"/>
        <v>Blinde vlek</v>
      </c>
      <c r="Y67" s="143">
        <f>SUM(Z63:Z67)</f>
        <v>52</v>
      </c>
      <c r="Z67" s="140"/>
      <c r="AA67" s="140"/>
      <c r="AB67" s="140"/>
      <c r="AC67" s="140">
        <v>6</v>
      </c>
      <c r="AD67" s="126">
        <f t="shared" si="25"/>
        <v>-6</v>
      </c>
      <c r="AE67" s="145" t="str">
        <f t="shared" si="49"/>
        <v>Blinde vlek</v>
      </c>
      <c r="AF67" s="126" t="str">
        <f t="shared" si="50"/>
        <v>Blinde vlek</v>
      </c>
      <c r="AG67" s="143">
        <f>SUM(AD63:AD67)</f>
        <v>10</v>
      </c>
      <c r="AH67" s="126" t="str">
        <f t="shared" si="51"/>
        <v>B</v>
      </c>
      <c r="AI67" s="103" t="s">
        <v>32</v>
      </c>
      <c r="AJ67" s="101" t="str">
        <f t="shared" si="52"/>
        <v>Vilvoorde</v>
      </c>
      <c r="AK67" s="102">
        <v>1</v>
      </c>
      <c r="AL67" s="99">
        <f t="shared" si="53"/>
        <v>2</v>
      </c>
      <c r="AM67" s="99">
        <f t="shared" si="54"/>
        <v>2</v>
      </c>
      <c r="AN67" s="99">
        <f t="shared" si="38"/>
        <v>2</v>
      </c>
      <c r="AO67" s="99">
        <f t="shared" si="39"/>
        <v>1</v>
      </c>
      <c r="AP67" s="91">
        <f t="shared" si="56"/>
        <v>-6</v>
      </c>
      <c r="AQ67" s="91">
        <f t="shared" si="57"/>
        <v>-5</v>
      </c>
      <c r="AR67" s="91">
        <f t="shared" si="42"/>
        <v>6</v>
      </c>
      <c r="AS67" s="100">
        <f t="shared" si="43"/>
        <v>-1</v>
      </c>
      <c r="AT67" s="166">
        <f t="shared" si="44"/>
        <v>1</v>
      </c>
      <c r="AU67" s="167">
        <f t="shared" si="58"/>
        <v>7</v>
      </c>
      <c r="AV67" s="168">
        <f t="shared" si="46"/>
        <v>7</v>
      </c>
      <c r="AW67" s="169" t="str">
        <f t="shared" si="59"/>
        <v>A</v>
      </c>
    </row>
    <row r="68" spans="1:49" x14ac:dyDescent="0.3">
      <c r="A68" s="146" t="s">
        <v>18</v>
      </c>
      <c r="B68" s="146" t="s">
        <v>12</v>
      </c>
      <c r="C68" s="146" t="s">
        <v>33</v>
      </c>
      <c r="D68" s="139" t="s">
        <v>176</v>
      </c>
      <c r="E68" s="140">
        <v>13</v>
      </c>
      <c r="F68" s="141" t="str">
        <f t="shared" si="20"/>
        <v>B-D-L-M-V</v>
      </c>
      <c r="G68" s="142" t="str">
        <f t="shared" si="34"/>
        <v>C</v>
      </c>
      <c r="H68" s="142" t="str">
        <f t="shared" si="35"/>
        <v>B</v>
      </c>
      <c r="I68" s="143">
        <f>SUM(J68:J72)</f>
        <v>36.700531367243727</v>
      </c>
      <c r="J68" s="126">
        <v>13.652892561983471</v>
      </c>
      <c r="K68" s="126">
        <v>17.21311475409836</v>
      </c>
      <c r="L68" s="126">
        <v>14.631147540983607</v>
      </c>
      <c r="M68" s="126">
        <f t="shared" si="36"/>
        <v>3.5602221921148889</v>
      </c>
      <c r="N68" s="143">
        <f>SUM(O68:O72)</f>
        <v>7.7070731273822624</v>
      </c>
      <c r="O68" s="126">
        <f t="shared" si="21"/>
        <v>0.9782549790001358</v>
      </c>
      <c r="P68" s="144">
        <f>IF(SUM(L68:L72)&gt;0,SUM(O68:O72)/SUM(L68:L72), "Blinde vlek")</f>
        <v>0.17355300325454254</v>
      </c>
      <c r="Q68" s="145">
        <f t="shared" si="48"/>
        <v>6.6861124615135326E-2</v>
      </c>
      <c r="R68" s="126">
        <v>690</v>
      </c>
      <c r="S68" s="126">
        <v>17.21311475409836</v>
      </c>
      <c r="T68" s="126">
        <v>26150.799999999999</v>
      </c>
      <c r="U68" s="126">
        <v>1091.6483712552804</v>
      </c>
      <c r="V68" s="145">
        <f t="shared" si="28"/>
        <v>2.494654312188168E-2</v>
      </c>
      <c r="W68" s="145">
        <f t="shared" si="29"/>
        <v>4.1744358537990439E-2</v>
      </c>
      <c r="X68" s="145" t="str">
        <f t="shared" si="30"/>
        <v>B</v>
      </c>
      <c r="Y68" s="143">
        <f>SUM(Z68:Z72)</f>
        <v>35</v>
      </c>
      <c r="Z68" s="140">
        <v>14</v>
      </c>
      <c r="AA68" s="140">
        <v>11</v>
      </c>
      <c r="AB68" s="140">
        <v>3</v>
      </c>
      <c r="AC68" s="140">
        <v>7</v>
      </c>
      <c r="AD68" s="126">
        <f t="shared" si="25"/>
        <v>-4</v>
      </c>
      <c r="AE68" s="145">
        <f t="shared" si="49"/>
        <v>-0.2857142857142857</v>
      </c>
      <c r="AF68" s="126" t="str">
        <f t="shared" si="50"/>
        <v>A</v>
      </c>
      <c r="AG68" s="143">
        <f>SUM(AD68:AD72)</f>
        <v>-42</v>
      </c>
      <c r="AH68" s="126" t="str">
        <f t="shared" si="51"/>
        <v>A</v>
      </c>
      <c r="AI68" s="103" t="s">
        <v>33</v>
      </c>
      <c r="AJ68" s="101" t="str">
        <f t="shared" si="52"/>
        <v>Brussel</v>
      </c>
      <c r="AK68" s="102">
        <v>1</v>
      </c>
      <c r="AL68" s="99">
        <f t="shared" si="53"/>
        <v>1</v>
      </c>
      <c r="AM68" s="99">
        <f t="shared" si="54"/>
        <v>0</v>
      </c>
      <c r="AN68" s="99">
        <f t="shared" si="38"/>
        <v>2</v>
      </c>
      <c r="AO68" s="99">
        <f t="shared" si="39"/>
        <v>2</v>
      </c>
      <c r="AP68" s="91">
        <f t="shared" si="56"/>
        <v>-3.0217450209998642</v>
      </c>
      <c r="AQ68" s="91">
        <f t="shared" si="57"/>
        <v>-2.0217450209998642</v>
      </c>
      <c r="AR68" s="91">
        <f t="shared" si="42"/>
        <v>18</v>
      </c>
      <c r="AS68" s="100">
        <f t="shared" si="43"/>
        <v>-0.16787472338888135</v>
      </c>
      <c r="AT68" s="175">
        <f t="shared" ref="AT68:AT72" si="60">AK68</f>
        <v>1</v>
      </c>
      <c r="AU68" s="167">
        <f t="shared" si="58"/>
        <v>5</v>
      </c>
      <c r="AV68" s="168">
        <f t="shared" si="46"/>
        <v>5</v>
      </c>
      <c r="AW68" s="169" t="str">
        <f t="shared" si="59"/>
        <v>B</v>
      </c>
    </row>
    <row r="69" spans="1:49" x14ac:dyDescent="0.3">
      <c r="A69" s="146" t="s">
        <v>18</v>
      </c>
      <c r="B69" s="146" t="s">
        <v>12</v>
      </c>
      <c r="C69" s="146" t="s">
        <v>33</v>
      </c>
      <c r="D69" s="139" t="s">
        <v>177</v>
      </c>
      <c r="E69" s="140">
        <v>12</v>
      </c>
      <c r="F69" s="141" t="str">
        <f t="shared" si="20"/>
        <v>B-D-L-M-V</v>
      </c>
      <c r="G69" s="142" t="str">
        <f t="shared" si="34"/>
        <v>C</v>
      </c>
      <c r="H69" s="142" t="str">
        <f t="shared" si="35"/>
        <v>C</v>
      </c>
      <c r="I69" s="143">
        <f>SUM(J68:J72)</f>
        <v>36.700531367243727</v>
      </c>
      <c r="J69" s="126">
        <v>14.86475942782835</v>
      </c>
      <c r="K69" s="126">
        <v>24.700000000000003</v>
      </c>
      <c r="L69" s="126">
        <v>20.995000000000001</v>
      </c>
      <c r="M69" s="126">
        <f t="shared" si="36"/>
        <v>9.8352405721716529</v>
      </c>
      <c r="N69" s="143">
        <f>SUM(O68:O72)</f>
        <v>7.7070731273822624</v>
      </c>
      <c r="O69" s="126">
        <f t="shared" si="21"/>
        <v>6.1302405721716511</v>
      </c>
      <c r="P69" s="144">
        <f>IF(SUM(L68:L72)&gt;0,SUM(O68:O72)/SUM(L68:L72), "Blinde vlek")</f>
        <v>0.17355300325454254</v>
      </c>
      <c r="Q69" s="145">
        <f t="shared" si="48"/>
        <v>0.29198573813630152</v>
      </c>
      <c r="R69" s="126">
        <v>292.5</v>
      </c>
      <c r="S69" s="126">
        <v>24.700000000000003</v>
      </c>
      <c r="T69" s="126">
        <v>26150.799999999999</v>
      </c>
      <c r="U69" s="126">
        <v>1091.6483712552804</v>
      </c>
      <c r="V69" s="145">
        <f t="shared" si="28"/>
        <v>8.4444444444444461E-2</v>
      </c>
      <c r="W69" s="145">
        <f t="shared" si="29"/>
        <v>4.1744358537990439E-2</v>
      </c>
      <c r="X69" s="145" t="str">
        <f t="shared" si="30"/>
        <v>C</v>
      </c>
      <c r="Y69" s="143">
        <f>SUM(Z68:Z72)</f>
        <v>35</v>
      </c>
      <c r="Z69" s="140">
        <v>14</v>
      </c>
      <c r="AA69" s="140">
        <v>7</v>
      </c>
      <c r="AB69" s="140">
        <v>7</v>
      </c>
      <c r="AC69" s="140">
        <v>8</v>
      </c>
      <c r="AD69" s="126">
        <f t="shared" si="25"/>
        <v>-1</v>
      </c>
      <c r="AE69" s="145">
        <f t="shared" si="49"/>
        <v>-7.1428571428571425E-2</v>
      </c>
      <c r="AF69" s="126" t="str">
        <f t="shared" si="50"/>
        <v>B</v>
      </c>
      <c r="AG69" s="143">
        <f>SUM(AD68:AD72)</f>
        <v>-42</v>
      </c>
      <c r="AH69" s="126" t="str">
        <f t="shared" si="51"/>
        <v>A</v>
      </c>
      <c r="AI69" s="103" t="s">
        <v>33</v>
      </c>
      <c r="AJ69" s="101" t="str">
        <f t="shared" si="52"/>
        <v>Dilbeek</v>
      </c>
      <c r="AK69" s="102">
        <v>1</v>
      </c>
      <c r="AL69" s="99">
        <f t="shared" si="53"/>
        <v>0</v>
      </c>
      <c r="AM69" s="99">
        <f t="shared" si="54"/>
        <v>0</v>
      </c>
      <c r="AN69" s="99">
        <f t="shared" si="38"/>
        <v>1</v>
      </c>
      <c r="AO69" s="99">
        <f t="shared" si="39"/>
        <v>2</v>
      </c>
      <c r="AP69" s="91">
        <f t="shared" si="56"/>
        <v>5.1302405721716511</v>
      </c>
      <c r="AQ69" s="91">
        <f t="shared" si="57"/>
        <v>6.1302405721716511</v>
      </c>
      <c r="AR69" s="91">
        <f t="shared" si="42"/>
        <v>15</v>
      </c>
      <c r="AS69" s="100">
        <f t="shared" si="43"/>
        <v>0.34201603814477671</v>
      </c>
      <c r="AT69" s="175">
        <f t="shared" si="60"/>
        <v>1</v>
      </c>
      <c r="AU69" s="167">
        <f t="shared" si="58"/>
        <v>3</v>
      </c>
      <c r="AV69" s="168">
        <f t="shared" si="46"/>
        <v>3</v>
      </c>
      <c r="AW69" s="169" t="str">
        <f t="shared" si="59"/>
        <v>C</v>
      </c>
    </row>
    <row r="70" spans="1:49" x14ac:dyDescent="0.3">
      <c r="A70" s="146" t="s">
        <v>18</v>
      </c>
      <c r="B70" s="146" t="s">
        <v>12</v>
      </c>
      <c r="C70" s="146" t="s">
        <v>33</v>
      </c>
      <c r="D70" s="139" t="s">
        <v>178</v>
      </c>
      <c r="E70" s="140">
        <v>16</v>
      </c>
      <c r="F70" s="141" t="str">
        <f t="shared" si="20"/>
        <v>B-D-L-M-V</v>
      </c>
      <c r="G70" s="142" t="str">
        <f t="shared" si="34"/>
        <v>C</v>
      </c>
      <c r="H70" s="142" t="str">
        <f t="shared" si="35"/>
        <v>Blinde vlek</v>
      </c>
      <c r="I70" s="143">
        <f>SUM(J68:J72)</f>
        <v>36.700531367243727</v>
      </c>
      <c r="J70" s="126">
        <v>0</v>
      </c>
      <c r="K70" s="126">
        <v>0</v>
      </c>
      <c r="L70" s="126">
        <v>0</v>
      </c>
      <c r="M70" s="126">
        <f t="shared" si="36"/>
        <v>0</v>
      </c>
      <c r="N70" s="143">
        <f>SUM(O68:O72)</f>
        <v>7.7070731273822624</v>
      </c>
      <c r="O70" s="126">
        <f t="shared" si="21"/>
        <v>0</v>
      </c>
      <c r="P70" s="144">
        <f>IF(SUM(L68:L72)&gt;0,SUM(O68:O72)/SUM(L68:L72), "Blinde vlek")</f>
        <v>0.17355300325454254</v>
      </c>
      <c r="Q70" s="145" t="str">
        <f t="shared" si="48"/>
        <v>Blinde vlek</v>
      </c>
      <c r="R70" s="126">
        <v>893.6</v>
      </c>
      <c r="S70" s="126">
        <v>0</v>
      </c>
      <c r="T70" s="126">
        <v>26150.799999999999</v>
      </c>
      <c r="U70" s="126">
        <v>1091.6483712552804</v>
      </c>
      <c r="V70" s="145" t="str">
        <f t="shared" si="28"/>
        <v>Blinde vlek</v>
      </c>
      <c r="W70" s="145">
        <f t="shared" si="29"/>
        <v>4.1744358537990439E-2</v>
      </c>
      <c r="X70" s="145" t="str">
        <f t="shared" si="30"/>
        <v>Blinde vlek</v>
      </c>
      <c r="Y70" s="143">
        <f>SUM(Z68:Z72)</f>
        <v>35</v>
      </c>
      <c r="Z70" s="140"/>
      <c r="AA70" s="140"/>
      <c r="AB70" s="140"/>
      <c r="AC70" s="140">
        <v>11</v>
      </c>
      <c r="AD70" s="126">
        <f t="shared" si="25"/>
        <v>-11</v>
      </c>
      <c r="AE70" s="145" t="str">
        <f t="shared" si="49"/>
        <v>Blinde vlek</v>
      </c>
      <c r="AF70" s="126" t="str">
        <f t="shared" si="50"/>
        <v>Blinde vlek</v>
      </c>
      <c r="AG70" s="143">
        <f>SUM(AD68:AD72)</f>
        <v>-42</v>
      </c>
      <c r="AH70" s="126" t="str">
        <f t="shared" si="51"/>
        <v>A</v>
      </c>
      <c r="AI70" s="103" t="s">
        <v>33</v>
      </c>
      <c r="AJ70" s="101" t="str">
        <f t="shared" si="52"/>
        <v>Leuven</v>
      </c>
      <c r="AK70" s="102">
        <v>1</v>
      </c>
      <c r="AL70" s="99">
        <f t="shared" si="53"/>
        <v>2</v>
      </c>
      <c r="AM70" s="99">
        <f t="shared" si="54"/>
        <v>0</v>
      </c>
      <c r="AN70" s="99">
        <f t="shared" si="38"/>
        <v>2</v>
      </c>
      <c r="AO70" s="99">
        <f t="shared" si="39"/>
        <v>2</v>
      </c>
      <c r="AP70" s="91">
        <f t="shared" si="56"/>
        <v>-11</v>
      </c>
      <c r="AQ70" s="91">
        <f t="shared" si="57"/>
        <v>-10</v>
      </c>
      <c r="AR70" s="91">
        <f t="shared" si="42"/>
        <v>11</v>
      </c>
      <c r="AS70" s="100">
        <f t="shared" si="43"/>
        <v>-1</v>
      </c>
      <c r="AT70" s="175">
        <f t="shared" si="60"/>
        <v>1</v>
      </c>
      <c r="AU70" s="167">
        <f t="shared" si="58"/>
        <v>6</v>
      </c>
      <c r="AV70" s="168">
        <f t="shared" si="46"/>
        <v>6</v>
      </c>
      <c r="AW70" s="169" t="str">
        <f t="shared" si="59"/>
        <v>A</v>
      </c>
    </row>
    <row r="71" spans="1:49" x14ac:dyDescent="0.3">
      <c r="A71" s="146" t="s">
        <v>18</v>
      </c>
      <c r="B71" s="146" t="s">
        <v>12</v>
      </c>
      <c r="C71" s="146" t="s">
        <v>33</v>
      </c>
      <c r="D71" s="139" t="s">
        <v>179</v>
      </c>
      <c r="E71" s="140">
        <v>7</v>
      </c>
      <c r="F71" s="141" t="str">
        <f t="shared" si="20"/>
        <v>B-D-L-M-V</v>
      </c>
      <c r="G71" s="142" t="str">
        <f t="shared" si="34"/>
        <v>C</v>
      </c>
      <c r="H71" s="142" t="str">
        <f t="shared" si="35"/>
        <v>B</v>
      </c>
      <c r="I71" s="143">
        <f>SUM(J68:J72)</f>
        <v>36.700531367243727</v>
      </c>
      <c r="J71" s="126">
        <v>8.1828793774319077</v>
      </c>
      <c r="K71" s="126">
        <v>10.331125827814569</v>
      </c>
      <c r="L71" s="126">
        <v>8.7814569536423832</v>
      </c>
      <c r="M71" s="126">
        <f t="shared" si="36"/>
        <v>2.1482464503826613</v>
      </c>
      <c r="N71" s="143">
        <f>SUM(O68:O72)</f>
        <v>7.7070731273822624</v>
      </c>
      <c r="O71" s="126">
        <f t="shared" si="21"/>
        <v>0.59857757621047547</v>
      </c>
      <c r="P71" s="144">
        <f>IF(SUM(L68:L72)&gt;0,SUM(O68:O72)/SUM(L68:L72), "Blinde vlek")</f>
        <v>0.17355300325454254</v>
      </c>
      <c r="Q71" s="145">
        <f t="shared" si="48"/>
        <v>6.8163811468915383E-2</v>
      </c>
      <c r="R71" s="126">
        <v>454</v>
      </c>
      <c r="S71" s="126">
        <v>10.331125827814569</v>
      </c>
      <c r="T71" s="126">
        <v>26150.799999999999</v>
      </c>
      <c r="U71" s="126">
        <v>1091.6483712552804</v>
      </c>
      <c r="V71" s="145">
        <f t="shared" si="28"/>
        <v>2.2755783761706099E-2</v>
      </c>
      <c r="W71" s="145">
        <f t="shared" si="29"/>
        <v>4.1744358537990439E-2</v>
      </c>
      <c r="X71" s="145" t="str">
        <f t="shared" si="30"/>
        <v>B</v>
      </c>
      <c r="Y71" s="143">
        <f>SUM(Z68:Z72)</f>
        <v>35</v>
      </c>
      <c r="Z71" s="140">
        <v>7</v>
      </c>
      <c r="AA71" s="140">
        <v>4</v>
      </c>
      <c r="AB71" s="140">
        <v>3</v>
      </c>
      <c r="AC71" s="140">
        <v>21</v>
      </c>
      <c r="AD71" s="126">
        <f t="shared" si="25"/>
        <v>-18</v>
      </c>
      <c r="AE71" s="145">
        <f t="shared" si="49"/>
        <v>-2.5714285714285716</v>
      </c>
      <c r="AF71" s="126" t="str">
        <f t="shared" si="50"/>
        <v>A</v>
      </c>
      <c r="AG71" s="143">
        <f>SUM(AD68:AD72)</f>
        <v>-42</v>
      </c>
      <c r="AH71" s="126" t="str">
        <f t="shared" si="51"/>
        <v>A</v>
      </c>
      <c r="AI71" s="103" t="s">
        <v>33</v>
      </c>
      <c r="AJ71" s="101" t="str">
        <f t="shared" si="52"/>
        <v>Mechelen</v>
      </c>
      <c r="AK71" s="102">
        <v>1</v>
      </c>
      <c r="AL71" s="99">
        <f t="shared" si="53"/>
        <v>1</v>
      </c>
      <c r="AM71" s="99">
        <f t="shared" si="54"/>
        <v>0</v>
      </c>
      <c r="AN71" s="99">
        <f t="shared" si="38"/>
        <v>2</v>
      </c>
      <c r="AO71" s="99">
        <f t="shared" si="39"/>
        <v>2</v>
      </c>
      <c r="AP71" s="91">
        <f t="shared" si="56"/>
        <v>-17.401422423789526</v>
      </c>
      <c r="AQ71" s="91">
        <f t="shared" si="57"/>
        <v>-16.401422423789526</v>
      </c>
      <c r="AR71" s="91">
        <f t="shared" si="42"/>
        <v>25</v>
      </c>
      <c r="AS71" s="100">
        <f t="shared" si="43"/>
        <v>-0.69605689695158102</v>
      </c>
      <c r="AT71" s="175">
        <f t="shared" si="60"/>
        <v>1</v>
      </c>
      <c r="AU71" s="167">
        <f t="shared" si="58"/>
        <v>5</v>
      </c>
      <c r="AV71" s="168">
        <f t="shared" si="46"/>
        <v>5</v>
      </c>
      <c r="AW71" s="169" t="str">
        <f t="shared" si="59"/>
        <v>B</v>
      </c>
    </row>
    <row r="72" spans="1:49" x14ac:dyDescent="0.3">
      <c r="A72" s="146" t="s">
        <v>18</v>
      </c>
      <c r="B72" s="146" t="s">
        <v>12</v>
      </c>
      <c r="C72" s="146" t="s">
        <v>33</v>
      </c>
      <c r="D72" s="139" t="s">
        <v>180</v>
      </c>
      <c r="E72" s="140">
        <v>18</v>
      </c>
      <c r="F72" s="141" t="str">
        <f t="shared" si="20"/>
        <v>B-D-L-M-V</v>
      </c>
      <c r="G72" s="142" t="str">
        <f t="shared" si="34"/>
        <v>C</v>
      </c>
      <c r="H72" s="142" t="str">
        <f t="shared" si="35"/>
        <v>Blinde vlek</v>
      </c>
      <c r="I72" s="143">
        <f>SUM(J68:J72)</f>
        <v>36.700531367243727</v>
      </c>
      <c r="J72" s="126">
        <v>0</v>
      </c>
      <c r="K72" s="126">
        <v>0</v>
      </c>
      <c r="L72" s="126">
        <v>0</v>
      </c>
      <c r="M72" s="126">
        <f t="shared" si="36"/>
        <v>0</v>
      </c>
      <c r="N72" s="143">
        <f>SUM(O68:O72)</f>
        <v>7.7070731273822624</v>
      </c>
      <c r="O72" s="126">
        <f t="shared" si="21"/>
        <v>0</v>
      </c>
      <c r="P72" s="144">
        <f>IF(SUM(L68:L72)&gt;0,SUM(O68:O72)/SUM(L68:L72), "Blinde vlek")</f>
        <v>0.17355300325454254</v>
      </c>
      <c r="Q72" s="145" t="str">
        <f t="shared" si="48"/>
        <v>Blinde vlek</v>
      </c>
      <c r="R72" s="126">
        <v>218</v>
      </c>
      <c r="S72" s="126">
        <v>0</v>
      </c>
      <c r="T72" s="126">
        <v>26150.799999999999</v>
      </c>
      <c r="U72" s="126">
        <v>1091.6483712552804</v>
      </c>
      <c r="V72" s="145" t="str">
        <f t="shared" si="28"/>
        <v>Blinde vlek</v>
      </c>
      <c r="W72" s="145">
        <f t="shared" si="29"/>
        <v>4.1744358537990439E-2</v>
      </c>
      <c r="X72" s="145" t="str">
        <f t="shared" si="30"/>
        <v>Blinde vlek</v>
      </c>
      <c r="Y72" s="143">
        <f>SUM(Z68:Z72)</f>
        <v>35</v>
      </c>
      <c r="Z72" s="140"/>
      <c r="AA72" s="140"/>
      <c r="AB72" s="140"/>
      <c r="AC72" s="140">
        <v>8</v>
      </c>
      <c r="AD72" s="126">
        <f t="shared" si="25"/>
        <v>-8</v>
      </c>
      <c r="AE72" s="145" t="str">
        <f t="shared" si="49"/>
        <v>Blinde vlek</v>
      </c>
      <c r="AF72" s="126" t="str">
        <f t="shared" si="50"/>
        <v>Blinde vlek</v>
      </c>
      <c r="AG72" s="143">
        <f>SUM(AD68:AD72)</f>
        <v>-42</v>
      </c>
      <c r="AH72" s="126" t="str">
        <f t="shared" si="51"/>
        <v>A</v>
      </c>
      <c r="AI72" s="103" t="s">
        <v>33</v>
      </c>
      <c r="AJ72" s="101" t="str">
        <f t="shared" ref="AJ72:AJ103" si="61">D72</f>
        <v>Vilvoorde</v>
      </c>
      <c r="AK72" s="102">
        <v>1</v>
      </c>
      <c r="AL72" s="99">
        <f t="shared" ref="AL72:AL103" si="62">IF(H72= "A",2,IF(H72 = "Blinde vlek",2,IF(H72 = "B",1,0)))</f>
        <v>2</v>
      </c>
      <c r="AM72" s="99">
        <f t="shared" ref="AM72:AM103" si="63">IF(G72= "A",2,IF(G72 = "Blinde vlek",2,IF(G72 = "B",1,0)))</f>
        <v>0</v>
      </c>
      <c r="AN72" s="99">
        <f t="shared" si="38"/>
        <v>2</v>
      </c>
      <c r="AO72" s="99">
        <f t="shared" si="39"/>
        <v>2</v>
      </c>
      <c r="AP72" s="91">
        <f t="shared" si="56"/>
        <v>-8</v>
      </c>
      <c r="AQ72" s="91">
        <f t="shared" si="57"/>
        <v>-7</v>
      </c>
      <c r="AR72" s="91">
        <f t="shared" si="42"/>
        <v>8</v>
      </c>
      <c r="AS72" s="100">
        <f t="shared" si="43"/>
        <v>-1</v>
      </c>
      <c r="AT72" s="175">
        <f t="shared" si="60"/>
        <v>1</v>
      </c>
      <c r="AU72" s="167">
        <f t="shared" si="58"/>
        <v>6</v>
      </c>
      <c r="AV72" s="168">
        <f t="shared" si="46"/>
        <v>6</v>
      </c>
      <c r="AW72" s="169" t="str">
        <f t="shared" si="59"/>
        <v>A</v>
      </c>
    </row>
    <row r="73" spans="1:49" x14ac:dyDescent="0.3">
      <c r="A73" s="149" t="s">
        <v>18</v>
      </c>
      <c r="B73" s="149" t="s">
        <v>13</v>
      </c>
      <c r="C73" s="149" t="s">
        <v>34</v>
      </c>
      <c r="D73" s="139" t="s">
        <v>176</v>
      </c>
      <c r="E73" s="140">
        <v>13</v>
      </c>
      <c r="F73" s="141" t="str">
        <f t="shared" ref="F73:F117" si="64">F$5</f>
        <v>B-D-L-M-V</v>
      </c>
      <c r="G73" s="142" t="str">
        <f t="shared" si="34"/>
        <v>Blinde vlek</v>
      </c>
      <c r="H73" s="142" t="str">
        <f t="shared" si="35"/>
        <v>Blinde vlek</v>
      </c>
      <c r="I73" s="143">
        <f>SUM(J73:J77)</f>
        <v>1.3516873889875662</v>
      </c>
      <c r="J73" s="126">
        <v>0</v>
      </c>
      <c r="K73" s="126">
        <v>0</v>
      </c>
      <c r="L73" s="126">
        <v>0</v>
      </c>
      <c r="M73" s="126">
        <f t="shared" si="36"/>
        <v>0</v>
      </c>
      <c r="N73" s="143">
        <f>SUM(O73:O77)</f>
        <v>1.8620112411494203</v>
      </c>
      <c r="O73" s="126">
        <f t="shared" ref="O73:O117" si="65">L73-J73</f>
        <v>0</v>
      </c>
      <c r="P73" s="144">
        <f>IF(SUM(L73:L77)&gt;0,SUM(O73:O77)/SUM(L73:L77), "Blinde vlek")</f>
        <v>0.57939821229287158</v>
      </c>
      <c r="Q73" s="145" t="str">
        <f t="shared" si="48"/>
        <v>Blinde vlek</v>
      </c>
      <c r="R73" s="126">
        <v>690</v>
      </c>
      <c r="S73" s="126">
        <v>0</v>
      </c>
      <c r="T73" s="126">
        <v>26150.799999999999</v>
      </c>
      <c r="U73" s="126">
        <v>89.604422359812759</v>
      </c>
      <c r="V73" s="145" t="str">
        <f t="shared" si="28"/>
        <v>Blinde vlek</v>
      </c>
      <c r="W73" s="145">
        <f t="shared" si="29"/>
        <v>3.4264505238773865E-3</v>
      </c>
      <c r="X73" s="145" t="str">
        <f t="shared" si="30"/>
        <v>Blinde vlek</v>
      </c>
      <c r="Y73" s="143">
        <f>SUM(Z73:Z77)</f>
        <v>1</v>
      </c>
      <c r="Z73" s="140"/>
      <c r="AA73" s="140"/>
      <c r="AB73" s="140"/>
      <c r="AC73" s="140"/>
      <c r="AD73" s="126">
        <f t="shared" ref="AD73:AD117" si="66">AB73-AC73</f>
        <v>0</v>
      </c>
      <c r="AE73" s="145" t="str">
        <f t="shared" si="49"/>
        <v>Blinde vlek</v>
      </c>
      <c r="AF73" s="126" t="str">
        <f t="shared" si="50"/>
        <v>Blinde vlek</v>
      </c>
      <c r="AG73" s="143">
        <f>SUM(AD73:AD77)</f>
        <v>-1</v>
      </c>
      <c r="AH73" s="126" t="str">
        <f t="shared" si="51"/>
        <v>A</v>
      </c>
      <c r="AI73" s="106" t="s">
        <v>34</v>
      </c>
      <c r="AJ73" s="101" t="str">
        <f t="shared" si="61"/>
        <v>Brussel</v>
      </c>
      <c r="AK73" s="102">
        <v>1</v>
      </c>
      <c r="AL73" s="99">
        <f t="shared" si="62"/>
        <v>2</v>
      </c>
      <c r="AM73" s="99">
        <f t="shared" si="63"/>
        <v>2</v>
      </c>
      <c r="AN73" s="99">
        <f t="shared" si="38"/>
        <v>2</v>
      </c>
      <c r="AO73" s="99">
        <f t="shared" si="39"/>
        <v>2</v>
      </c>
      <c r="AP73" s="268">
        <f>N73+AG73</f>
        <v>0.86201124114942029</v>
      </c>
      <c r="AQ73" s="268">
        <f>SUM(AK73:AK77)+AP73</f>
        <v>5.8620112411494203</v>
      </c>
      <c r="AR73" s="268">
        <f>SUM(AA73:AA77,AC73:AC77)</f>
        <v>2</v>
      </c>
      <c r="AS73" s="271">
        <f>IF(AR73&gt;0,AP73/AR73,"Geen noden")</f>
        <v>0.43100562057471015</v>
      </c>
      <c r="AT73" s="274">
        <f>SUM(AK73:AK77)</f>
        <v>5</v>
      </c>
      <c r="AU73" s="231">
        <f>AT73*$AZ$10*(AM73+AO73)</f>
        <v>40</v>
      </c>
      <c r="AV73" s="220">
        <f>IF(AT73&gt;0,AU73/SUM(AK73:AK77),0)</f>
        <v>8</v>
      </c>
      <c r="AW73" s="213" t="str">
        <f t="shared" si="59"/>
        <v>A</v>
      </c>
    </row>
    <row r="74" spans="1:49" x14ac:dyDescent="0.3">
      <c r="A74" s="149" t="s">
        <v>18</v>
      </c>
      <c r="B74" s="149" t="s">
        <v>13</v>
      </c>
      <c r="C74" s="149" t="s">
        <v>34</v>
      </c>
      <c r="D74" s="139" t="s">
        <v>177</v>
      </c>
      <c r="E74" s="140">
        <v>12</v>
      </c>
      <c r="F74" s="141" t="str">
        <f t="shared" si="64"/>
        <v>B-D-L-M-V</v>
      </c>
      <c r="G74" s="142" t="str">
        <f t="shared" si="34"/>
        <v>Blinde vlek</v>
      </c>
      <c r="H74" s="142" t="str">
        <f t="shared" si="35"/>
        <v>Blinde vlek</v>
      </c>
      <c r="I74" s="143">
        <f>SUM(J73:J77)</f>
        <v>1.3516873889875662</v>
      </c>
      <c r="J74" s="126">
        <v>0</v>
      </c>
      <c r="K74" s="126">
        <v>0</v>
      </c>
      <c r="L74" s="126">
        <v>0</v>
      </c>
      <c r="M74" s="126">
        <f t="shared" si="36"/>
        <v>0</v>
      </c>
      <c r="N74" s="143">
        <f>SUM(O73:O77)</f>
        <v>1.8620112411494203</v>
      </c>
      <c r="O74" s="126">
        <f t="shared" si="65"/>
        <v>0</v>
      </c>
      <c r="P74" s="144">
        <f>IF(SUM(L73:L77)&gt;0,SUM(O73:O77)/SUM(L73:L77), "Blinde vlek")</f>
        <v>0.57939821229287158</v>
      </c>
      <c r="Q74" s="145" t="str">
        <f t="shared" si="48"/>
        <v>Blinde vlek</v>
      </c>
      <c r="R74" s="126">
        <v>292.5</v>
      </c>
      <c r="S74" s="126">
        <v>0</v>
      </c>
      <c r="T74" s="126">
        <v>26150.799999999999</v>
      </c>
      <c r="U74" s="126">
        <v>89.604422359812759</v>
      </c>
      <c r="V74" s="145" t="str">
        <f t="shared" si="28"/>
        <v>Blinde vlek</v>
      </c>
      <c r="W74" s="145">
        <f t="shared" si="29"/>
        <v>3.4264505238773865E-3</v>
      </c>
      <c r="X74" s="145" t="str">
        <f t="shared" si="30"/>
        <v>Blinde vlek</v>
      </c>
      <c r="Y74" s="143">
        <f>SUM(Z73:Z77)</f>
        <v>1</v>
      </c>
      <c r="Z74" s="140"/>
      <c r="AA74" s="140"/>
      <c r="AB74" s="140"/>
      <c r="AC74" s="140"/>
      <c r="AD74" s="126">
        <f t="shared" si="66"/>
        <v>0</v>
      </c>
      <c r="AE74" s="145" t="str">
        <f t="shared" si="49"/>
        <v>Blinde vlek</v>
      </c>
      <c r="AF74" s="126" t="str">
        <f t="shared" si="50"/>
        <v>Blinde vlek</v>
      </c>
      <c r="AG74" s="143">
        <f>SUM(AD73:AD77)</f>
        <v>-1</v>
      </c>
      <c r="AH74" s="126" t="str">
        <f t="shared" si="51"/>
        <v>A</v>
      </c>
      <c r="AI74" s="106" t="s">
        <v>34</v>
      </c>
      <c r="AJ74" s="101" t="str">
        <f t="shared" si="61"/>
        <v>Dilbeek</v>
      </c>
      <c r="AK74" s="102">
        <v>1</v>
      </c>
      <c r="AL74" s="99">
        <f t="shared" si="62"/>
        <v>2</v>
      </c>
      <c r="AM74" s="99">
        <f t="shared" si="63"/>
        <v>2</v>
      </c>
      <c r="AN74" s="99">
        <f t="shared" si="38"/>
        <v>2</v>
      </c>
      <c r="AO74" s="99">
        <f t="shared" si="39"/>
        <v>2</v>
      </c>
      <c r="AP74" s="269"/>
      <c r="AQ74" s="269"/>
      <c r="AR74" s="269"/>
      <c r="AS74" s="272"/>
      <c r="AT74" s="275"/>
      <c r="AU74" s="232"/>
      <c r="AV74" s="221"/>
      <c r="AW74" s="214"/>
    </row>
    <row r="75" spans="1:49" x14ac:dyDescent="0.3">
      <c r="A75" s="149" t="s">
        <v>18</v>
      </c>
      <c r="B75" s="149" t="s">
        <v>13</v>
      </c>
      <c r="C75" s="149" t="s">
        <v>34</v>
      </c>
      <c r="D75" s="139" t="s">
        <v>178</v>
      </c>
      <c r="E75" s="140">
        <v>16</v>
      </c>
      <c r="F75" s="141" t="str">
        <f t="shared" si="64"/>
        <v>B-D-L-M-V</v>
      </c>
      <c r="G75" s="142" t="str">
        <f t="shared" si="34"/>
        <v>Blinde vlek</v>
      </c>
      <c r="H75" s="142" t="str">
        <f t="shared" si="35"/>
        <v>Blinde vlek</v>
      </c>
      <c r="I75" s="143">
        <f>SUM(J73:J77)</f>
        <v>1.3516873889875662</v>
      </c>
      <c r="J75" s="126">
        <v>1.3516873889875662</v>
      </c>
      <c r="K75" s="126">
        <v>3.7808219178082196</v>
      </c>
      <c r="L75" s="126">
        <v>3.2136986301369865</v>
      </c>
      <c r="M75" s="126">
        <f t="shared" si="36"/>
        <v>2.4291345288206534</v>
      </c>
      <c r="N75" s="143">
        <f>SUM(O73:O77)</f>
        <v>1.8620112411494203</v>
      </c>
      <c r="O75" s="126">
        <f t="shared" si="65"/>
        <v>1.8620112411494203</v>
      </c>
      <c r="P75" s="144">
        <f>IF(SUM(L73:L77)&gt;0,SUM(O73:O77)/SUM(L73:L77), "Blinde vlek")</f>
        <v>0.57939821229287158</v>
      </c>
      <c r="Q75" s="145">
        <f t="shared" si="48"/>
        <v>0.57939821229287158</v>
      </c>
      <c r="R75" s="126">
        <v>893.6</v>
      </c>
      <c r="S75" s="126">
        <v>3.7808219178082196</v>
      </c>
      <c r="T75" s="126">
        <v>26150.799999999999</v>
      </c>
      <c r="U75" s="126">
        <v>89.604422359812759</v>
      </c>
      <c r="V75" s="145">
        <f t="shared" si="28"/>
        <v>4.2310003556493055E-3</v>
      </c>
      <c r="W75" s="145">
        <f t="shared" si="29"/>
        <v>3.4264505238773865E-3</v>
      </c>
      <c r="X75" s="145" t="str">
        <f t="shared" si="30"/>
        <v>B</v>
      </c>
      <c r="Y75" s="143">
        <f>SUM(Z73:Z77)</f>
        <v>1</v>
      </c>
      <c r="Z75" s="140">
        <v>1</v>
      </c>
      <c r="AA75" s="140"/>
      <c r="AB75" s="140">
        <v>1</v>
      </c>
      <c r="AC75" s="140"/>
      <c r="AD75" s="126">
        <f t="shared" si="66"/>
        <v>1</v>
      </c>
      <c r="AE75" s="145" t="str">
        <f t="shared" si="49"/>
        <v>Blinde vlek</v>
      </c>
      <c r="AF75" s="126" t="str">
        <f t="shared" si="50"/>
        <v>C</v>
      </c>
      <c r="AG75" s="143">
        <f>SUM(AD73:AD77)</f>
        <v>-1</v>
      </c>
      <c r="AH75" s="126" t="str">
        <f t="shared" si="51"/>
        <v>A</v>
      </c>
      <c r="AI75" s="106" t="s">
        <v>34</v>
      </c>
      <c r="AJ75" s="101" t="str">
        <f t="shared" si="61"/>
        <v>Leuven</v>
      </c>
      <c r="AK75" s="102">
        <v>1</v>
      </c>
      <c r="AL75" s="99">
        <f t="shared" si="62"/>
        <v>2</v>
      </c>
      <c r="AM75" s="99">
        <f t="shared" si="63"/>
        <v>2</v>
      </c>
      <c r="AN75" s="99">
        <f t="shared" si="38"/>
        <v>0</v>
      </c>
      <c r="AO75" s="99">
        <f t="shared" si="39"/>
        <v>2</v>
      </c>
      <c r="AP75" s="269"/>
      <c r="AQ75" s="269"/>
      <c r="AR75" s="269"/>
      <c r="AS75" s="272"/>
      <c r="AT75" s="275"/>
      <c r="AU75" s="232"/>
      <c r="AV75" s="221"/>
      <c r="AW75" s="214"/>
    </row>
    <row r="76" spans="1:49" x14ac:dyDescent="0.3">
      <c r="A76" s="149" t="s">
        <v>18</v>
      </c>
      <c r="B76" s="149" t="s">
        <v>13</v>
      </c>
      <c r="C76" s="149" t="s">
        <v>34</v>
      </c>
      <c r="D76" s="139" t="s">
        <v>179</v>
      </c>
      <c r="E76" s="140">
        <v>7</v>
      </c>
      <c r="F76" s="141" t="str">
        <f t="shared" si="64"/>
        <v>B-D-L-M-V</v>
      </c>
      <c r="G76" s="142" t="str">
        <f t="shared" si="34"/>
        <v>Blinde vlek</v>
      </c>
      <c r="H76" s="142" t="str">
        <f t="shared" si="35"/>
        <v>Blinde vlek</v>
      </c>
      <c r="I76" s="143">
        <f>SUM(J73:J77)</f>
        <v>1.3516873889875662</v>
      </c>
      <c r="J76" s="126">
        <v>0</v>
      </c>
      <c r="K76" s="126">
        <v>0</v>
      </c>
      <c r="L76" s="126">
        <v>0</v>
      </c>
      <c r="M76" s="126">
        <f t="shared" si="36"/>
        <v>0</v>
      </c>
      <c r="N76" s="143">
        <f>SUM(O73:O77)</f>
        <v>1.8620112411494203</v>
      </c>
      <c r="O76" s="126">
        <f t="shared" si="65"/>
        <v>0</v>
      </c>
      <c r="P76" s="144">
        <f>IF(SUM(L73:L77)&gt;0,SUM(O73:O77)/SUM(L73:L77), "Blinde vlek")</f>
        <v>0.57939821229287158</v>
      </c>
      <c r="Q76" s="145" t="str">
        <f t="shared" si="48"/>
        <v>Blinde vlek</v>
      </c>
      <c r="R76" s="126">
        <v>454</v>
      </c>
      <c r="S76" s="126">
        <v>0</v>
      </c>
      <c r="T76" s="126">
        <v>26150.799999999999</v>
      </c>
      <c r="U76" s="126">
        <v>89.604422359812759</v>
      </c>
      <c r="V76" s="145" t="str">
        <f t="shared" si="28"/>
        <v>Blinde vlek</v>
      </c>
      <c r="W76" s="145">
        <f t="shared" si="29"/>
        <v>3.4264505238773865E-3</v>
      </c>
      <c r="X76" s="145" t="str">
        <f t="shared" si="30"/>
        <v>Blinde vlek</v>
      </c>
      <c r="Y76" s="143">
        <f>SUM(Z73:Z77)</f>
        <v>1</v>
      </c>
      <c r="Z76" s="140"/>
      <c r="AA76" s="140"/>
      <c r="AB76" s="140"/>
      <c r="AC76" s="140">
        <v>2</v>
      </c>
      <c r="AD76" s="126">
        <f t="shared" si="66"/>
        <v>-2</v>
      </c>
      <c r="AE76" s="145" t="str">
        <f t="shared" si="49"/>
        <v>Blinde vlek</v>
      </c>
      <c r="AF76" s="126" t="str">
        <f t="shared" si="50"/>
        <v>Blinde vlek</v>
      </c>
      <c r="AG76" s="143">
        <f>SUM(AD73:AD77)</f>
        <v>-1</v>
      </c>
      <c r="AH76" s="126" t="str">
        <f t="shared" si="51"/>
        <v>A</v>
      </c>
      <c r="AI76" s="106" t="s">
        <v>34</v>
      </c>
      <c r="AJ76" s="101" t="str">
        <f t="shared" si="61"/>
        <v>Mechelen</v>
      </c>
      <c r="AK76" s="102">
        <v>1</v>
      </c>
      <c r="AL76" s="99">
        <f t="shared" si="62"/>
        <v>2</v>
      </c>
      <c r="AM76" s="99">
        <f t="shared" si="63"/>
        <v>2</v>
      </c>
      <c r="AN76" s="99">
        <f t="shared" si="38"/>
        <v>2</v>
      </c>
      <c r="AO76" s="99">
        <f t="shared" si="39"/>
        <v>2</v>
      </c>
      <c r="AP76" s="269"/>
      <c r="AQ76" s="269"/>
      <c r="AR76" s="269"/>
      <c r="AS76" s="272"/>
      <c r="AT76" s="275"/>
      <c r="AU76" s="232"/>
      <c r="AV76" s="221"/>
      <c r="AW76" s="214"/>
    </row>
    <row r="77" spans="1:49" x14ac:dyDescent="0.3">
      <c r="A77" s="149" t="s">
        <v>18</v>
      </c>
      <c r="B77" s="149" t="s">
        <v>13</v>
      </c>
      <c r="C77" s="149" t="s">
        <v>34</v>
      </c>
      <c r="D77" s="139" t="s">
        <v>180</v>
      </c>
      <c r="E77" s="140">
        <v>18</v>
      </c>
      <c r="F77" s="141" t="str">
        <f t="shared" si="64"/>
        <v>B-D-L-M-V</v>
      </c>
      <c r="G77" s="142" t="str">
        <f t="shared" si="34"/>
        <v>Blinde vlek</v>
      </c>
      <c r="H77" s="142" t="str">
        <f t="shared" si="35"/>
        <v>Blinde vlek</v>
      </c>
      <c r="I77" s="143">
        <f>SUM(J73:J77)</f>
        <v>1.3516873889875662</v>
      </c>
      <c r="J77" s="126">
        <v>0</v>
      </c>
      <c r="K77" s="126">
        <v>0</v>
      </c>
      <c r="L77" s="126">
        <v>0</v>
      </c>
      <c r="M77" s="126">
        <f t="shared" si="36"/>
        <v>0</v>
      </c>
      <c r="N77" s="143">
        <f>SUM(O73:O77)</f>
        <v>1.8620112411494203</v>
      </c>
      <c r="O77" s="126">
        <f t="shared" si="65"/>
        <v>0</v>
      </c>
      <c r="P77" s="144">
        <f>IF(SUM(L73:L77)&gt;0,SUM(O73:O77)/SUM(L73:L77), "Blinde vlek")</f>
        <v>0.57939821229287158</v>
      </c>
      <c r="Q77" s="145" t="str">
        <f t="shared" si="48"/>
        <v>Blinde vlek</v>
      </c>
      <c r="R77" s="126">
        <v>218</v>
      </c>
      <c r="S77" s="126">
        <v>0</v>
      </c>
      <c r="T77" s="126">
        <v>26150.799999999999</v>
      </c>
      <c r="U77" s="126">
        <v>89.604422359812759</v>
      </c>
      <c r="V77" s="145" t="str">
        <f t="shared" si="28"/>
        <v>Blinde vlek</v>
      </c>
      <c r="W77" s="145">
        <f t="shared" si="29"/>
        <v>3.4264505238773865E-3</v>
      </c>
      <c r="X77" s="145" t="str">
        <f t="shared" si="30"/>
        <v>Blinde vlek</v>
      </c>
      <c r="Y77" s="143">
        <f>SUM(Z73:Z77)</f>
        <v>1</v>
      </c>
      <c r="Z77" s="140"/>
      <c r="AA77" s="140"/>
      <c r="AB77" s="140"/>
      <c r="AC77" s="140"/>
      <c r="AD77" s="126">
        <f t="shared" si="66"/>
        <v>0</v>
      </c>
      <c r="AE77" s="145" t="str">
        <f t="shared" si="49"/>
        <v>Blinde vlek</v>
      </c>
      <c r="AF77" s="126" t="str">
        <f t="shared" si="50"/>
        <v>Blinde vlek</v>
      </c>
      <c r="AG77" s="143">
        <f>SUM(AD73:AD77)</f>
        <v>-1</v>
      </c>
      <c r="AH77" s="126" t="str">
        <f t="shared" si="51"/>
        <v>A</v>
      </c>
      <c r="AI77" s="106" t="s">
        <v>34</v>
      </c>
      <c r="AJ77" s="101" t="str">
        <f t="shared" si="61"/>
        <v>Vilvoorde</v>
      </c>
      <c r="AK77" s="102">
        <v>1</v>
      </c>
      <c r="AL77" s="99">
        <f t="shared" si="62"/>
        <v>2</v>
      </c>
      <c r="AM77" s="99">
        <f t="shared" si="63"/>
        <v>2</v>
      </c>
      <c r="AN77" s="99">
        <f t="shared" si="38"/>
        <v>2</v>
      </c>
      <c r="AO77" s="99">
        <f t="shared" si="39"/>
        <v>2</v>
      </c>
      <c r="AP77" s="270"/>
      <c r="AQ77" s="270"/>
      <c r="AR77" s="270"/>
      <c r="AS77" s="273"/>
      <c r="AT77" s="276"/>
      <c r="AU77" s="233"/>
      <c r="AV77" s="258"/>
      <c r="AW77" s="215"/>
    </row>
    <row r="78" spans="1:49" x14ac:dyDescent="0.3">
      <c r="A78" s="148" t="s">
        <v>18</v>
      </c>
      <c r="B78" s="148" t="s">
        <v>15</v>
      </c>
      <c r="C78" s="148" t="s">
        <v>35</v>
      </c>
      <c r="D78" s="139" t="s">
        <v>176</v>
      </c>
      <c r="E78" s="140">
        <v>13</v>
      </c>
      <c r="F78" s="141" t="str">
        <f t="shared" si="64"/>
        <v>B-D-L-M-V</v>
      </c>
      <c r="G78" s="142" t="str">
        <f t="shared" si="34"/>
        <v>B</v>
      </c>
      <c r="H78" s="142" t="str">
        <f t="shared" si="35"/>
        <v>B</v>
      </c>
      <c r="I78" s="143">
        <f>SUM(J78:J82)</f>
        <v>46.912396694214877</v>
      </c>
      <c r="J78" s="126">
        <v>46.912396694214877</v>
      </c>
      <c r="K78" s="126">
        <v>52.371428571428567</v>
      </c>
      <c r="L78" s="126">
        <v>44.515714285714282</v>
      </c>
      <c r="M78" s="126">
        <f t="shared" si="36"/>
        <v>5.4590318772136897</v>
      </c>
      <c r="N78" s="143">
        <f>SUM(O78:O82)</f>
        <v>-2.3966824085005953</v>
      </c>
      <c r="O78" s="126">
        <f t="shared" si="65"/>
        <v>-2.3966824085005953</v>
      </c>
      <c r="P78" s="144">
        <f>IF(SUM(L78:L82)&gt;0,SUM(O78:O82)/SUM(L78:L82), "Blinde vlek")</f>
        <v>-5.3839019477886357E-2</v>
      </c>
      <c r="Q78" s="145">
        <f t="shared" si="48"/>
        <v>-5.3839019477886357E-2</v>
      </c>
      <c r="R78" s="126">
        <v>690</v>
      </c>
      <c r="S78" s="126">
        <v>52.371428571428567</v>
      </c>
      <c r="T78" s="126">
        <v>26150.799999999999</v>
      </c>
      <c r="U78" s="126">
        <v>166.8113815517693</v>
      </c>
      <c r="V78" s="145">
        <f t="shared" si="28"/>
        <v>7.5900621118012421E-2</v>
      </c>
      <c r="W78" s="145">
        <f t="shared" si="29"/>
        <v>6.3788251813240628E-3</v>
      </c>
      <c r="X78" s="145" t="str">
        <f t="shared" si="30"/>
        <v>C</v>
      </c>
      <c r="Y78" s="143">
        <f>SUM(Z78:Z82)</f>
        <v>48</v>
      </c>
      <c r="Z78" s="140">
        <v>48</v>
      </c>
      <c r="AA78" s="140">
        <v>19</v>
      </c>
      <c r="AB78" s="140">
        <v>29</v>
      </c>
      <c r="AC78" s="140"/>
      <c r="AD78" s="126">
        <f t="shared" si="66"/>
        <v>29</v>
      </c>
      <c r="AE78" s="145">
        <f t="shared" si="49"/>
        <v>0.60416666666666663</v>
      </c>
      <c r="AF78" s="126" t="str">
        <f t="shared" si="50"/>
        <v>C</v>
      </c>
      <c r="AG78" s="143">
        <f>SUM(AD78:AD82)</f>
        <v>6</v>
      </c>
      <c r="AH78" s="126" t="str">
        <f t="shared" si="51"/>
        <v>B</v>
      </c>
      <c r="AI78" s="105" t="s">
        <v>35</v>
      </c>
      <c r="AJ78" s="101" t="str">
        <f t="shared" si="61"/>
        <v>Brussel</v>
      </c>
      <c r="AK78" s="102">
        <v>1</v>
      </c>
      <c r="AL78" s="99">
        <f t="shared" si="62"/>
        <v>1</v>
      </c>
      <c r="AM78" s="99">
        <f t="shared" si="63"/>
        <v>1</v>
      </c>
      <c r="AN78" s="99">
        <f t="shared" si="38"/>
        <v>0</v>
      </c>
      <c r="AO78" s="99">
        <f t="shared" si="39"/>
        <v>1</v>
      </c>
      <c r="AP78" s="222">
        <f>N78+AG78</f>
        <v>3.6033175914994047</v>
      </c>
      <c r="AQ78" s="222">
        <f>SUM(AK78:AK82)+AP78</f>
        <v>8.6033175914994047</v>
      </c>
      <c r="AR78" s="222">
        <f>SUM(AA78:AA82,AC78:AC82)</f>
        <v>42</v>
      </c>
      <c r="AS78" s="225">
        <f>IF(AR78&gt;0,AP78/AR78,"Geen noden")</f>
        <v>8.5793275988081064E-2</v>
      </c>
      <c r="AT78" s="228">
        <f>IF(P78= "Blinde vlek",IF(SUM(AK78:AK82)&lt;-AG78,SUM(AK78:AK82),-AG78),IF(N78&gt;0,0,IF(N78&lt;-SUM(AK78:AK82),SUM(AK78:AK82),-N78)))</f>
        <v>2.3966824085005953</v>
      </c>
      <c r="AU78" s="231">
        <f>AT78*$AZ$10*(AM78+AO78)</f>
        <v>9.5867296340023813</v>
      </c>
      <c r="AV78" s="220">
        <f>IF(AT78&gt;0,AU78/SUM(AK78:AK82),0)</f>
        <v>1.9173459268004762</v>
      </c>
      <c r="AW78" s="213" t="str">
        <f>IF(AV78&gt;=$AZ$5,$AZ$4,IF(AV78&gt;=$BA$5,$BA$4,IF(AV78&gt;=$BB$5,$BB$4,$BC$4)))</f>
        <v>D</v>
      </c>
    </row>
    <row r="79" spans="1:49" x14ac:dyDescent="0.3">
      <c r="A79" s="148" t="s">
        <v>18</v>
      </c>
      <c r="B79" s="148" t="s">
        <v>15</v>
      </c>
      <c r="C79" s="148" t="s">
        <v>35</v>
      </c>
      <c r="D79" s="139" t="s">
        <v>177</v>
      </c>
      <c r="E79" s="140">
        <v>12</v>
      </c>
      <c r="F79" s="141" t="str">
        <f t="shared" si="64"/>
        <v>B-D-L-M-V</v>
      </c>
      <c r="G79" s="142" t="str">
        <f t="shared" si="34"/>
        <v>B</v>
      </c>
      <c r="H79" s="142" t="str">
        <f t="shared" si="35"/>
        <v>Blinde vlek</v>
      </c>
      <c r="I79" s="143">
        <f>SUM(J78:J82)</f>
        <v>46.912396694214877</v>
      </c>
      <c r="J79" s="126">
        <v>0</v>
      </c>
      <c r="K79" s="126">
        <v>0</v>
      </c>
      <c r="L79" s="126">
        <v>0</v>
      </c>
      <c r="M79" s="126">
        <f t="shared" si="36"/>
        <v>0</v>
      </c>
      <c r="N79" s="143">
        <f>SUM(O78:O82)</f>
        <v>-2.3966824085005953</v>
      </c>
      <c r="O79" s="126">
        <f t="shared" si="65"/>
        <v>0</v>
      </c>
      <c r="P79" s="144">
        <f>IF(SUM(L78:L82)&gt;0,SUM(O78:O82)/SUM(L78:L82), "Blinde vlek")</f>
        <v>-5.3839019477886357E-2</v>
      </c>
      <c r="Q79" s="145" t="str">
        <f t="shared" si="48"/>
        <v>Blinde vlek</v>
      </c>
      <c r="R79" s="126">
        <v>292.5</v>
      </c>
      <c r="S79" s="126">
        <v>0</v>
      </c>
      <c r="T79" s="126">
        <v>26150.799999999999</v>
      </c>
      <c r="U79" s="126">
        <v>166.8113815517693</v>
      </c>
      <c r="V79" s="145" t="str">
        <f t="shared" ref="V79:V117" si="67">IF(S79&gt;0,S79/R79,"Blinde vlek")</f>
        <v>Blinde vlek</v>
      </c>
      <c r="W79" s="145">
        <f t="shared" ref="W79:W117" si="68">IF(U79&gt;0,U79/T79,"Blinde vlek")</f>
        <v>6.3788251813240628E-3</v>
      </c>
      <c r="X79" s="145" t="str">
        <f t="shared" ref="X79:X117" si="69">IF(V79&lt;0.5*W79,"A",IF(V79&gt;2*W79,IF(S79=0,"Blinde vlek","C"),"B"))</f>
        <v>Blinde vlek</v>
      </c>
      <c r="Y79" s="143">
        <f>SUM(Z78:Z82)</f>
        <v>48</v>
      </c>
      <c r="Z79" s="140"/>
      <c r="AA79" s="140"/>
      <c r="AB79" s="140"/>
      <c r="AC79" s="140">
        <v>3</v>
      </c>
      <c r="AD79" s="126">
        <f t="shared" si="66"/>
        <v>-3</v>
      </c>
      <c r="AE79" s="145" t="str">
        <f t="shared" si="49"/>
        <v>Blinde vlek</v>
      </c>
      <c r="AF79" s="126" t="str">
        <f t="shared" si="50"/>
        <v>Blinde vlek</v>
      </c>
      <c r="AG79" s="143">
        <f>SUM(AD78:AD82)</f>
        <v>6</v>
      </c>
      <c r="AH79" s="126" t="str">
        <f t="shared" si="51"/>
        <v>B</v>
      </c>
      <c r="AI79" s="105" t="s">
        <v>35</v>
      </c>
      <c r="AJ79" s="101" t="str">
        <f t="shared" si="61"/>
        <v>Dilbeek</v>
      </c>
      <c r="AK79" s="102">
        <v>1</v>
      </c>
      <c r="AL79" s="99">
        <f t="shared" si="62"/>
        <v>2</v>
      </c>
      <c r="AM79" s="99">
        <f t="shared" si="63"/>
        <v>1</v>
      </c>
      <c r="AN79" s="99">
        <f t="shared" si="38"/>
        <v>2</v>
      </c>
      <c r="AO79" s="99">
        <f t="shared" si="39"/>
        <v>1</v>
      </c>
      <c r="AP79" s="223"/>
      <c r="AQ79" s="223"/>
      <c r="AR79" s="223"/>
      <c r="AS79" s="226"/>
      <c r="AT79" s="229"/>
      <c r="AU79" s="232"/>
      <c r="AV79" s="221"/>
      <c r="AW79" s="214"/>
    </row>
    <row r="80" spans="1:49" x14ac:dyDescent="0.3">
      <c r="A80" s="148" t="s">
        <v>18</v>
      </c>
      <c r="B80" s="148" t="s">
        <v>15</v>
      </c>
      <c r="C80" s="148" t="s">
        <v>35</v>
      </c>
      <c r="D80" s="139" t="s">
        <v>178</v>
      </c>
      <c r="E80" s="140">
        <v>16</v>
      </c>
      <c r="F80" s="141" t="str">
        <f t="shared" si="64"/>
        <v>B-D-L-M-V</v>
      </c>
      <c r="G80" s="142" t="str">
        <f t="shared" si="34"/>
        <v>B</v>
      </c>
      <c r="H80" s="142" t="str">
        <f t="shared" si="35"/>
        <v>Blinde vlek</v>
      </c>
      <c r="I80" s="143">
        <f>SUM(J78:J82)</f>
        <v>46.912396694214877</v>
      </c>
      <c r="J80" s="126">
        <v>0</v>
      </c>
      <c r="K80" s="126">
        <v>0</v>
      </c>
      <c r="L80" s="126">
        <v>0</v>
      </c>
      <c r="M80" s="126">
        <f t="shared" si="36"/>
        <v>0</v>
      </c>
      <c r="N80" s="143">
        <f>SUM(O78:O82)</f>
        <v>-2.3966824085005953</v>
      </c>
      <c r="O80" s="126">
        <f t="shared" si="65"/>
        <v>0</v>
      </c>
      <c r="P80" s="144">
        <f>IF(SUM(L78:L82)&gt;0,SUM(O78:O82)/SUM(L78:L82), "Blinde vlek")</f>
        <v>-5.3839019477886357E-2</v>
      </c>
      <c r="Q80" s="145" t="str">
        <f t="shared" si="48"/>
        <v>Blinde vlek</v>
      </c>
      <c r="R80" s="126">
        <v>893.6</v>
      </c>
      <c r="S80" s="126">
        <v>0</v>
      </c>
      <c r="T80" s="126">
        <v>26150.799999999999</v>
      </c>
      <c r="U80" s="126">
        <v>166.8113815517693</v>
      </c>
      <c r="V80" s="145" t="str">
        <f t="shared" si="67"/>
        <v>Blinde vlek</v>
      </c>
      <c r="W80" s="145">
        <f t="shared" si="68"/>
        <v>6.3788251813240628E-3</v>
      </c>
      <c r="X80" s="145" t="str">
        <f t="shared" si="69"/>
        <v>Blinde vlek</v>
      </c>
      <c r="Y80" s="143">
        <f>SUM(Z78:Z82)</f>
        <v>48</v>
      </c>
      <c r="Z80" s="140"/>
      <c r="AA80" s="140"/>
      <c r="AB80" s="140"/>
      <c r="AC80" s="140"/>
      <c r="AD80" s="126">
        <f t="shared" si="66"/>
        <v>0</v>
      </c>
      <c r="AE80" s="145" t="str">
        <f t="shared" si="49"/>
        <v>Blinde vlek</v>
      </c>
      <c r="AF80" s="126" t="str">
        <f t="shared" si="50"/>
        <v>Blinde vlek</v>
      </c>
      <c r="AG80" s="143">
        <f>SUM(AD78:AD82)</f>
        <v>6</v>
      </c>
      <c r="AH80" s="126" t="str">
        <f t="shared" si="51"/>
        <v>B</v>
      </c>
      <c r="AI80" s="105" t="s">
        <v>35</v>
      </c>
      <c r="AJ80" s="101" t="str">
        <f t="shared" si="61"/>
        <v>Leuven</v>
      </c>
      <c r="AK80" s="102">
        <v>1</v>
      </c>
      <c r="AL80" s="99">
        <f t="shared" si="62"/>
        <v>2</v>
      </c>
      <c r="AM80" s="99">
        <f t="shared" si="63"/>
        <v>1</v>
      </c>
      <c r="AN80" s="99">
        <f t="shared" si="38"/>
        <v>2</v>
      </c>
      <c r="AO80" s="99">
        <f t="shared" si="39"/>
        <v>1</v>
      </c>
      <c r="AP80" s="223"/>
      <c r="AQ80" s="223"/>
      <c r="AR80" s="223"/>
      <c r="AS80" s="226"/>
      <c r="AT80" s="229"/>
      <c r="AU80" s="232"/>
      <c r="AV80" s="221"/>
      <c r="AW80" s="214"/>
    </row>
    <row r="81" spans="1:49" x14ac:dyDescent="0.3">
      <c r="A81" s="148" t="s">
        <v>18</v>
      </c>
      <c r="B81" s="148" t="s">
        <v>15</v>
      </c>
      <c r="C81" s="148" t="s">
        <v>35</v>
      </c>
      <c r="D81" s="139" t="s">
        <v>179</v>
      </c>
      <c r="E81" s="140">
        <v>7</v>
      </c>
      <c r="F81" s="141" t="str">
        <f t="shared" si="64"/>
        <v>B-D-L-M-V</v>
      </c>
      <c r="G81" s="142" t="str">
        <f t="shared" si="34"/>
        <v>B</v>
      </c>
      <c r="H81" s="142" t="str">
        <f t="shared" si="35"/>
        <v>Blinde vlek</v>
      </c>
      <c r="I81" s="143">
        <f>SUM(J78:J82)</f>
        <v>46.912396694214877</v>
      </c>
      <c r="J81" s="126">
        <v>0</v>
      </c>
      <c r="K81" s="126">
        <v>0</v>
      </c>
      <c r="L81" s="126">
        <v>0</v>
      </c>
      <c r="M81" s="126">
        <f t="shared" si="36"/>
        <v>0</v>
      </c>
      <c r="N81" s="143">
        <f>SUM(O78:O82)</f>
        <v>-2.3966824085005953</v>
      </c>
      <c r="O81" s="126">
        <f t="shared" si="65"/>
        <v>0</v>
      </c>
      <c r="P81" s="144">
        <f>IF(SUM(L78:L82)&gt;0,SUM(O78:O82)/SUM(L78:L82), "Blinde vlek")</f>
        <v>-5.3839019477886357E-2</v>
      </c>
      <c r="Q81" s="145" t="str">
        <f t="shared" si="48"/>
        <v>Blinde vlek</v>
      </c>
      <c r="R81" s="126">
        <v>454</v>
      </c>
      <c r="S81" s="126">
        <v>0</v>
      </c>
      <c r="T81" s="126">
        <v>26150.799999999999</v>
      </c>
      <c r="U81" s="126">
        <v>166.8113815517693</v>
      </c>
      <c r="V81" s="145" t="str">
        <f t="shared" si="67"/>
        <v>Blinde vlek</v>
      </c>
      <c r="W81" s="145">
        <f t="shared" si="68"/>
        <v>6.3788251813240628E-3</v>
      </c>
      <c r="X81" s="145" t="str">
        <f t="shared" si="69"/>
        <v>Blinde vlek</v>
      </c>
      <c r="Y81" s="143">
        <f>SUM(Z78:Z82)</f>
        <v>48</v>
      </c>
      <c r="Z81" s="140"/>
      <c r="AA81" s="140"/>
      <c r="AB81" s="140"/>
      <c r="AC81" s="140">
        <v>8</v>
      </c>
      <c r="AD81" s="126">
        <f t="shared" si="66"/>
        <v>-8</v>
      </c>
      <c r="AE81" s="145" t="str">
        <f t="shared" si="49"/>
        <v>Blinde vlek</v>
      </c>
      <c r="AF81" s="126" t="str">
        <f t="shared" si="50"/>
        <v>Blinde vlek</v>
      </c>
      <c r="AG81" s="143">
        <f>SUM(AD78:AD82)</f>
        <v>6</v>
      </c>
      <c r="AH81" s="126" t="str">
        <f t="shared" si="51"/>
        <v>B</v>
      </c>
      <c r="AI81" s="105" t="s">
        <v>35</v>
      </c>
      <c r="AJ81" s="101" t="str">
        <f t="shared" si="61"/>
        <v>Mechelen</v>
      </c>
      <c r="AK81" s="102">
        <v>1</v>
      </c>
      <c r="AL81" s="99">
        <f t="shared" si="62"/>
        <v>2</v>
      </c>
      <c r="AM81" s="99">
        <f t="shared" si="63"/>
        <v>1</v>
      </c>
      <c r="AN81" s="99">
        <f t="shared" si="38"/>
        <v>2</v>
      </c>
      <c r="AO81" s="99">
        <f t="shared" si="39"/>
        <v>1</v>
      </c>
      <c r="AP81" s="223"/>
      <c r="AQ81" s="223"/>
      <c r="AR81" s="223"/>
      <c r="AS81" s="226"/>
      <c r="AT81" s="229"/>
      <c r="AU81" s="232"/>
      <c r="AV81" s="221"/>
      <c r="AW81" s="214"/>
    </row>
    <row r="82" spans="1:49" x14ac:dyDescent="0.3">
      <c r="A82" s="148" t="s">
        <v>18</v>
      </c>
      <c r="B82" s="148" t="s">
        <v>15</v>
      </c>
      <c r="C82" s="148" t="s">
        <v>35</v>
      </c>
      <c r="D82" s="139" t="s">
        <v>180</v>
      </c>
      <c r="E82" s="140">
        <v>18</v>
      </c>
      <c r="F82" s="141" t="str">
        <f t="shared" si="64"/>
        <v>B-D-L-M-V</v>
      </c>
      <c r="G82" s="142" t="str">
        <f t="shared" si="34"/>
        <v>B</v>
      </c>
      <c r="H82" s="142" t="str">
        <f t="shared" si="35"/>
        <v>Blinde vlek</v>
      </c>
      <c r="I82" s="143">
        <f>SUM(J78:J82)</f>
        <v>46.912396694214877</v>
      </c>
      <c r="J82" s="126">
        <v>0</v>
      </c>
      <c r="K82" s="126">
        <v>0</v>
      </c>
      <c r="L82" s="126">
        <v>0</v>
      </c>
      <c r="M82" s="126">
        <f t="shared" si="36"/>
        <v>0</v>
      </c>
      <c r="N82" s="143">
        <f>SUM(O78:O82)</f>
        <v>-2.3966824085005953</v>
      </c>
      <c r="O82" s="126">
        <f t="shared" si="65"/>
        <v>0</v>
      </c>
      <c r="P82" s="144">
        <f>IF(SUM(L78:L82)&gt;0,SUM(O78:O82)/SUM(L78:L82), "Blinde vlek")</f>
        <v>-5.3839019477886357E-2</v>
      </c>
      <c r="Q82" s="145" t="str">
        <f t="shared" si="48"/>
        <v>Blinde vlek</v>
      </c>
      <c r="R82" s="126">
        <v>218</v>
      </c>
      <c r="S82" s="126">
        <v>0</v>
      </c>
      <c r="T82" s="126">
        <v>26150.799999999999</v>
      </c>
      <c r="U82" s="126">
        <v>166.8113815517693</v>
      </c>
      <c r="V82" s="145" t="str">
        <f t="shared" si="67"/>
        <v>Blinde vlek</v>
      </c>
      <c r="W82" s="145">
        <f t="shared" si="68"/>
        <v>6.3788251813240628E-3</v>
      </c>
      <c r="X82" s="145" t="str">
        <f t="shared" si="69"/>
        <v>Blinde vlek</v>
      </c>
      <c r="Y82" s="143">
        <f>SUM(Z78:Z82)</f>
        <v>48</v>
      </c>
      <c r="Z82" s="140"/>
      <c r="AA82" s="140"/>
      <c r="AB82" s="140"/>
      <c r="AC82" s="140">
        <v>12</v>
      </c>
      <c r="AD82" s="126">
        <f t="shared" si="66"/>
        <v>-12</v>
      </c>
      <c r="AE82" s="145" t="str">
        <f t="shared" si="49"/>
        <v>Blinde vlek</v>
      </c>
      <c r="AF82" s="126" t="str">
        <f t="shared" si="50"/>
        <v>Blinde vlek</v>
      </c>
      <c r="AG82" s="143">
        <f>SUM(AD78:AD82)</f>
        <v>6</v>
      </c>
      <c r="AH82" s="126" t="str">
        <f t="shared" si="51"/>
        <v>B</v>
      </c>
      <c r="AI82" s="105" t="s">
        <v>35</v>
      </c>
      <c r="AJ82" s="101" t="str">
        <f t="shared" si="61"/>
        <v>Vilvoorde</v>
      </c>
      <c r="AK82" s="102">
        <v>1</v>
      </c>
      <c r="AL82" s="99">
        <f t="shared" si="62"/>
        <v>2</v>
      </c>
      <c r="AM82" s="99">
        <f t="shared" si="63"/>
        <v>1</v>
      </c>
      <c r="AN82" s="99">
        <f t="shared" si="38"/>
        <v>2</v>
      </c>
      <c r="AO82" s="99">
        <f t="shared" si="39"/>
        <v>1</v>
      </c>
      <c r="AP82" s="224"/>
      <c r="AQ82" s="224"/>
      <c r="AR82" s="224"/>
      <c r="AS82" s="227"/>
      <c r="AT82" s="230"/>
      <c r="AU82" s="233"/>
      <c r="AV82" s="221"/>
      <c r="AW82" s="215"/>
    </row>
    <row r="83" spans="1:49" x14ac:dyDescent="0.3">
      <c r="A83" s="146" t="s">
        <v>18</v>
      </c>
      <c r="B83" s="146" t="s">
        <v>16</v>
      </c>
      <c r="C83" s="146" t="s">
        <v>36</v>
      </c>
      <c r="D83" s="139" t="s">
        <v>176</v>
      </c>
      <c r="E83" s="140">
        <v>13</v>
      </c>
      <c r="F83" s="141" t="str">
        <f t="shared" si="64"/>
        <v>B-D-L-M-V</v>
      </c>
      <c r="G83" s="142" t="str">
        <f t="shared" si="34"/>
        <v>A</v>
      </c>
      <c r="H83" s="142" t="str">
        <f t="shared" si="35"/>
        <v>B</v>
      </c>
      <c r="I83" s="143">
        <f>SUM(J83:J87)</f>
        <v>204.85914142168986</v>
      </c>
      <c r="J83" s="126">
        <v>35.143801652892563</v>
      </c>
      <c r="K83" s="126">
        <v>41.228571428571421</v>
      </c>
      <c r="L83" s="126">
        <v>35.044285714285706</v>
      </c>
      <c r="M83" s="126">
        <f t="shared" si="36"/>
        <v>6.0847697756788577</v>
      </c>
      <c r="N83" s="143">
        <f>SUM(O83:O87)</f>
        <v>-55.287578891039999</v>
      </c>
      <c r="O83" s="126">
        <f t="shared" si="65"/>
        <v>-9.951593860685648E-2</v>
      </c>
      <c r="P83" s="144">
        <f>IF(SUM(L83:L87)&gt;0,SUM(O83:O87)/SUM(L83:L87), "Blinde vlek")</f>
        <v>-0.36963964242675207</v>
      </c>
      <c r="Q83" s="145">
        <f t="shared" si="48"/>
        <v>-2.8397194172597754E-3</v>
      </c>
      <c r="R83" s="126">
        <v>690</v>
      </c>
      <c r="S83" s="126">
        <v>41.228571428571421</v>
      </c>
      <c r="T83" s="126">
        <v>26150.799999999999</v>
      </c>
      <c r="U83" s="126">
        <v>1672.6801927212466</v>
      </c>
      <c r="V83" s="145">
        <f t="shared" si="67"/>
        <v>5.9751552795031047E-2</v>
      </c>
      <c r="W83" s="145">
        <f t="shared" si="68"/>
        <v>6.3962868926428509E-2</v>
      </c>
      <c r="X83" s="145" t="str">
        <f t="shared" si="69"/>
        <v>B</v>
      </c>
      <c r="Y83" s="143">
        <f>SUM(Z83:Z87)</f>
        <v>195</v>
      </c>
      <c r="Z83" s="140">
        <v>36</v>
      </c>
      <c r="AA83" s="140">
        <v>7</v>
      </c>
      <c r="AB83" s="140">
        <v>29</v>
      </c>
      <c r="AC83" s="140">
        <v>3</v>
      </c>
      <c r="AD83" s="126">
        <f t="shared" si="66"/>
        <v>26</v>
      </c>
      <c r="AE83" s="145">
        <f t="shared" si="49"/>
        <v>0.72222222222222221</v>
      </c>
      <c r="AF83" s="126" t="str">
        <f t="shared" si="50"/>
        <v>C</v>
      </c>
      <c r="AG83" s="143">
        <f>SUM(AD83:AD87)</f>
        <v>47</v>
      </c>
      <c r="AH83" s="126" t="str">
        <f t="shared" si="51"/>
        <v>C</v>
      </c>
      <c r="AI83" s="103" t="s">
        <v>36</v>
      </c>
      <c r="AJ83" s="101" t="str">
        <f t="shared" si="61"/>
        <v>Brussel</v>
      </c>
      <c r="AK83" s="102">
        <v>1</v>
      </c>
      <c r="AL83" s="99">
        <f t="shared" si="62"/>
        <v>1</v>
      </c>
      <c r="AM83" s="99">
        <f t="shared" si="63"/>
        <v>2</v>
      </c>
      <c r="AN83" s="99">
        <f t="shared" si="38"/>
        <v>0</v>
      </c>
      <c r="AO83" s="99">
        <f t="shared" si="39"/>
        <v>0</v>
      </c>
      <c r="AP83" s="91">
        <f t="shared" ref="AP83:AP102" si="70">O83+AD83</f>
        <v>25.900484061393144</v>
      </c>
      <c r="AQ83" s="91">
        <f t="shared" ref="AQ83:AQ102" si="71">O83+AD83+AK83</f>
        <v>26.900484061393144</v>
      </c>
      <c r="AR83" s="91">
        <f t="shared" si="42"/>
        <v>10</v>
      </c>
      <c r="AS83" s="100">
        <f t="shared" si="43"/>
        <v>2.5900484061393145</v>
      </c>
      <c r="AT83" s="166">
        <f t="shared" si="44"/>
        <v>0</v>
      </c>
      <c r="AU83" s="167">
        <f t="shared" ref="AU83:AU102" si="72">AT83*SUM(AL83:AO83)</f>
        <v>0</v>
      </c>
      <c r="AV83" s="168">
        <f t="shared" si="46"/>
        <v>0</v>
      </c>
      <c r="AW83" s="169" t="str">
        <f t="shared" ref="AW83:AW103" si="73">IF(AV83&gt;=$AZ$5,$AZ$4,IF(AV83&gt;=$BA$5,$BA$4,IF(AV83&gt;=$BB$5,$BB$4,$BC$4)))</f>
        <v>D</v>
      </c>
    </row>
    <row r="84" spans="1:49" x14ac:dyDescent="0.3">
      <c r="A84" s="146" t="s">
        <v>18</v>
      </c>
      <c r="B84" s="146" t="s">
        <v>16</v>
      </c>
      <c r="C84" s="146" t="s">
        <v>36</v>
      </c>
      <c r="D84" s="139" t="s">
        <v>177</v>
      </c>
      <c r="E84" s="140">
        <v>12</v>
      </c>
      <c r="F84" s="141" t="str">
        <f t="shared" si="64"/>
        <v>B-D-L-M-V</v>
      </c>
      <c r="G84" s="142" t="str">
        <f t="shared" si="34"/>
        <v>A</v>
      </c>
      <c r="H84" s="142" t="str">
        <f t="shared" si="35"/>
        <v>A</v>
      </c>
      <c r="I84" s="143">
        <f>SUM(J83:J87)</f>
        <v>204.85914142168986</v>
      </c>
      <c r="J84" s="126">
        <v>55.638491547464241</v>
      </c>
      <c r="K84" s="126">
        <v>46.8</v>
      </c>
      <c r="L84" s="126">
        <v>39.779999999999994</v>
      </c>
      <c r="M84" s="126">
        <f t="shared" si="36"/>
        <v>-8.838491547464244</v>
      </c>
      <c r="N84" s="143">
        <f>SUM(O83:O87)</f>
        <v>-55.287578891039999</v>
      </c>
      <c r="O84" s="126">
        <f t="shared" si="65"/>
        <v>-15.858491547464247</v>
      </c>
      <c r="P84" s="144">
        <f>IF(SUM(L83:L87)&gt;0,SUM(O83:O87)/SUM(L83:L87), "Blinde vlek")</f>
        <v>-0.36963964242675207</v>
      </c>
      <c r="Q84" s="145">
        <f t="shared" si="48"/>
        <v>-0.39865489058482279</v>
      </c>
      <c r="R84" s="126">
        <v>292.5</v>
      </c>
      <c r="S84" s="126">
        <v>46.8</v>
      </c>
      <c r="T84" s="126">
        <v>26150.799999999999</v>
      </c>
      <c r="U84" s="126">
        <v>1672.6801927212466</v>
      </c>
      <c r="V84" s="145">
        <f t="shared" si="67"/>
        <v>0.16</v>
      </c>
      <c r="W84" s="145">
        <f t="shared" si="68"/>
        <v>6.3962868926428509E-2</v>
      </c>
      <c r="X84" s="145" t="str">
        <f t="shared" si="69"/>
        <v>C</v>
      </c>
      <c r="Y84" s="143">
        <f>SUM(Z83:Z87)</f>
        <v>195</v>
      </c>
      <c r="Z84" s="140">
        <v>54</v>
      </c>
      <c r="AA84" s="140">
        <v>17</v>
      </c>
      <c r="AB84" s="140">
        <v>37</v>
      </c>
      <c r="AC84" s="140">
        <v>11</v>
      </c>
      <c r="AD84" s="126">
        <f t="shared" si="66"/>
        <v>26</v>
      </c>
      <c r="AE84" s="145">
        <f t="shared" si="49"/>
        <v>0.48148148148148145</v>
      </c>
      <c r="AF84" s="126" t="str">
        <f t="shared" si="50"/>
        <v>C</v>
      </c>
      <c r="AG84" s="143">
        <f>SUM(AD83:AD87)</f>
        <v>47</v>
      </c>
      <c r="AH84" s="126" t="str">
        <f t="shared" si="51"/>
        <v>C</v>
      </c>
      <c r="AI84" s="103" t="s">
        <v>36</v>
      </c>
      <c r="AJ84" s="101" t="str">
        <f t="shared" si="61"/>
        <v>Dilbeek</v>
      </c>
      <c r="AK84" s="102">
        <v>1</v>
      </c>
      <c r="AL84" s="99">
        <f t="shared" si="62"/>
        <v>2</v>
      </c>
      <c r="AM84" s="99">
        <f t="shared" si="63"/>
        <v>2</v>
      </c>
      <c r="AN84" s="99">
        <f t="shared" si="38"/>
        <v>0</v>
      </c>
      <c r="AO84" s="99">
        <f t="shared" si="39"/>
        <v>0</v>
      </c>
      <c r="AP84" s="91">
        <f t="shared" si="70"/>
        <v>10.141508452535753</v>
      </c>
      <c r="AQ84" s="91">
        <f t="shared" si="71"/>
        <v>11.141508452535753</v>
      </c>
      <c r="AR84" s="91">
        <f t="shared" si="42"/>
        <v>28</v>
      </c>
      <c r="AS84" s="100">
        <f t="shared" si="43"/>
        <v>0.36219673044770545</v>
      </c>
      <c r="AT84" s="166">
        <f t="shared" si="44"/>
        <v>0</v>
      </c>
      <c r="AU84" s="167">
        <f t="shared" si="72"/>
        <v>0</v>
      </c>
      <c r="AV84" s="168">
        <f t="shared" si="46"/>
        <v>0</v>
      </c>
      <c r="AW84" s="169" t="str">
        <f t="shared" si="73"/>
        <v>D</v>
      </c>
    </row>
    <row r="85" spans="1:49" x14ac:dyDescent="0.3">
      <c r="A85" s="146" t="s">
        <v>18</v>
      </c>
      <c r="B85" s="146" t="s">
        <v>16</v>
      </c>
      <c r="C85" s="146" t="s">
        <v>36</v>
      </c>
      <c r="D85" s="139" t="s">
        <v>178</v>
      </c>
      <c r="E85" s="140">
        <v>16</v>
      </c>
      <c r="F85" s="141" t="str">
        <f t="shared" si="64"/>
        <v>B-D-L-M-V</v>
      </c>
      <c r="G85" s="142" t="str">
        <f t="shared" si="34"/>
        <v>A</v>
      </c>
      <c r="H85" s="142" t="str">
        <f t="shared" si="35"/>
        <v>B</v>
      </c>
      <c r="I85" s="143">
        <f>SUM(J83:J87)</f>
        <v>204.85914142168986</v>
      </c>
      <c r="J85" s="126">
        <v>47.689165186500887</v>
      </c>
      <c r="K85" s="126">
        <v>50.410958904109584</v>
      </c>
      <c r="L85" s="126">
        <v>42.849315068493148</v>
      </c>
      <c r="M85" s="126">
        <f t="shared" si="36"/>
        <v>2.7217937176086977</v>
      </c>
      <c r="N85" s="143">
        <f>SUM(O83:O87)</f>
        <v>-55.287578891039999</v>
      </c>
      <c r="O85" s="126">
        <f t="shared" si="65"/>
        <v>-4.8398501180077389</v>
      </c>
      <c r="P85" s="144">
        <f>IF(SUM(L83:L87)&gt;0,SUM(O83:O87)/SUM(L83:L87), "Blinde vlek")</f>
        <v>-0.36963964242675207</v>
      </c>
      <c r="Q85" s="145">
        <f t="shared" si="48"/>
        <v>-0.11295046630900414</v>
      </c>
      <c r="R85" s="126">
        <v>893.6</v>
      </c>
      <c r="S85" s="126">
        <v>50.410958904109584</v>
      </c>
      <c r="T85" s="126">
        <v>26150.799999999999</v>
      </c>
      <c r="U85" s="126">
        <v>1672.6801927212466</v>
      </c>
      <c r="V85" s="145">
        <f t="shared" si="67"/>
        <v>5.6413338075324067E-2</v>
      </c>
      <c r="W85" s="145">
        <f t="shared" si="68"/>
        <v>6.3962868926428509E-2</v>
      </c>
      <c r="X85" s="145" t="str">
        <f t="shared" si="69"/>
        <v>B</v>
      </c>
      <c r="Y85" s="143">
        <f>SUM(Z83:Z87)</f>
        <v>195</v>
      </c>
      <c r="Z85" s="140">
        <v>43</v>
      </c>
      <c r="AA85" s="140">
        <v>12</v>
      </c>
      <c r="AB85" s="140">
        <v>31</v>
      </c>
      <c r="AC85" s="140">
        <v>7</v>
      </c>
      <c r="AD85" s="126">
        <f t="shared" si="66"/>
        <v>24</v>
      </c>
      <c r="AE85" s="145">
        <f t="shared" si="49"/>
        <v>0.55813953488372092</v>
      </c>
      <c r="AF85" s="126" t="str">
        <f t="shared" si="50"/>
        <v>C</v>
      </c>
      <c r="AG85" s="143">
        <f>SUM(AD83:AD87)</f>
        <v>47</v>
      </c>
      <c r="AH85" s="126" t="str">
        <f t="shared" si="51"/>
        <v>C</v>
      </c>
      <c r="AI85" s="103" t="s">
        <v>36</v>
      </c>
      <c r="AJ85" s="101" t="str">
        <f t="shared" si="61"/>
        <v>Leuven</v>
      </c>
      <c r="AK85" s="102">
        <v>1</v>
      </c>
      <c r="AL85" s="99">
        <f t="shared" si="62"/>
        <v>1</v>
      </c>
      <c r="AM85" s="99">
        <f t="shared" si="63"/>
        <v>2</v>
      </c>
      <c r="AN85" s="99">
        <f t="shared" si="38"/>
        <v>0</v>
      </c>
      <c r="AO85" s="99">
        <f t="shared" si="39"/>
        <v>0</v>
      </c>
      <c r="AP85" s="91">
        <f t="shared" si="70"/>
        <v>19.160149881992261</v>
      </c>
      <c r="AQ85" s="91">
        <f t="shared" si="71"/>
        <v>20.160149881992261</v>
      </c>
      <c r="AR85" s="91">
        <f t="shared" si="42"/>
        <v>19</v>
      </c>
      <c r="AS85" s="100">
        <f t="shared" si="43"/>
        <v>1.0084289411574874</v>
      </c>
      <c r="AT85" s="166">
        <f t="shared" si="44"/>
        <v>0</v>
      </c>
      <c r="AU85" s="167">
        <f t="shared" si="72"/>
        <v>0</v>
      </c>
      <c r="AV85" s="168">
        <f t="shared" si="46"/>
        <v>0</v>
      </c>
      <c r="AW85" s="169" t="str">
        <f t="shared" si="73"/>
        <v>D</v>
      </c>
    </row>
    <row r="86" spans="1:49" x14ac:dyDescent="0.3">
      <c r="A86" s="146" t="s">
        <v>18</v>
      </c>
      <c r="B86" s="146" t="s">
        <v>16</v>
      </c>
      <c r="C86" s="146" t="s">
        <v>36</v>
      </c>
      <c r="D86" s="139" t="s">
        <v>179</v>
      </c>
      <c r="E86" s="140">
        <v>7</v>
      </c>
      <c r="F86" s="141" t="str">
        <f t="shared" si="64"/>
        <v>B-D-L-M-V</v>
      </c>
      <c r="G86" s="142" t="str">
        <f t="shared" si="34"/>
        <v>A</v>
      </c>
      <c r="H86" s="142" t="str">
        <f t="shared" si="35"/>
        <v>A</v>
      </c>
      <c r="I86" s="143">
        <f>SUM(J83:J87)</f>
        <v>204.85914142168986</v>
      </c>
      <c r="J86" s="126">
        <v>50.400778210116734</v>
      </c>
      <c r="K86" s="126">
        <v>19.182186234817813</v>
      </c>
      <c r="L86" s="126">
        <v>16.304858299595139</v>
      </c>
      <c r="M86" s="126">
        <f t="shared" si="36"/>
        <v>-31.218591975298921</v>
      </c>
      <c r="N86" s="143">
        <f>SUM(O83:O87)</f>
        <v>-55.287578891039999</v>
      </c>
      <c r="O86" s="126">
        <f t="shared" si="65"/>
        <v>-34.095919910521594</v>
      </c>
      <c r="P86" s="144">
        <f>IF(SUM(L83:L87)&gt;0,SUM(O83:O87)/SUM(L83:L87), "Blinde vlek")</f>
        <v>-0.36963964242675207</v>
      </c>
      <c r="Q86" s="145">
        <f t="shared" si="48"/>
        <v>-2.0911509492461042</v>
      </c>
      <c r="R86" s="126">
        <v>454</v>
      </c>
      <c r="S86" s="126">
        <v>19.182186234817813</v>
      </c>
      <c r="T86" s="126">
        <v>26150.799999999999</v>
      </c>
      <c r="U86" s="126">
        <v>1672.6801927212466</v>
      </c>
      <c r="V86" s="145">
        <f t="shared" si="67"/>
        <v>4.2251511530435715E-2</v>
      </c>
      <c r="W86" s="145">
        <f t="shared" si="68"/>
        <v>6.3962868926428509E-2</v>
      </c>
      <c r="X86" s="145" t="str">
        <f t="shared" si="69"/>
        <v>B</v>
      </c>
      <c r="Y86" s="143">
        <f>SUM(Z83:Z87)</f>
        <v>195</v>
      </c>
      <c r="Z86" s="140">
        <v>47</v>
      </c>
      <c r="AA86" s="140">
        <v>31</v>
      </c>
      <c r="AB86" s="140">
        <v>16</v>
      </c>
      <c r="AC86" s="140">
        <v>32</v>
      </c>
      <c r="AD86" s="126">
        <f t="shared" si="66"/>
        <v>-16</v>
      </c>
      <c r="AE86" s="145">
        <f t="shared" si="49"/>
        <v>-0.34042553191489361</v>
      </c>
      <c r="AF86" s="126" t="str">
        <f t="shared" si="50"/>
        <v>A</v>
      </c>
      <c r="AG86" s="143">
        <f>SUM(AD83:AD87)</f>
        <v>47</v>
      </c>
      <c r="AH86" s="126" t="str">
        <f t="shared" si="51"/>
        <v>C</v>
      </c>
      <c r="AI86" s="103" t="s">
        <v>36</v>
      </c>
      <c r="AJ86" s="101" t="str">
        <f t="shared" si="61"/>
        <v>Mechelen</v>
      </c>
      <c r="AK86" s="102">
        <v>1</v>
      </c>
      <c r="AL86" s="99">
        <f t="shared" si="62"/>
        <v>2</v>
      </c>
      <c r="AM86" s="99">
        <f t="shared" si="63"/>
        <v>2</v>
      </c>
      <c r="AN86" s="99">
        <f t="shared" si="38"/>
        <v>2</v>
      </c>
      <c r="AO86" s="99">
        <f t="shared" si="39"/>
        <v>0</v>
      </c>
      <c r="AP86" s="91">
        <f t="shared" si="70"/>
        <v>-50.095919910521594</v>
      </c>
      <c r="AQ86" s="91">
        <f t="shared" si="71"/>
        <v>-49.095919910521594</v>
      </c>
      <c r="AR86" s="91">
        <f t="shared" si="42"/>
        <v>63</v>
      </c>
      <c r="AS86" s="100">
        <f t="shared" si="43"/>
        <v>-0.79517333191304118</v>
      </c>
      <c r="AT86" s="166">
        <f t="shared" si="44"/>
        <v>1</v>
      </c>
      <c r="AU86" s="167">
        <f t="shared" si="72"/>
        <v>6</v>
      </c>
      <c r="AV86" s="168">
        <f t="shared" si="46"/>
        <v>6</v>
      </c>
      <c r="AW86" s="169" t="str">
        <f t="shared" si="73"/>
        <v>A</v>
      </c>
    </row>
    <row r="87" spans="1:49" x14ac:dyDescent="0.3">
      <c r="A87" s="146" t="s">
        <v>18</v>
      </c>
      <c r="B87" s="146" t="s">
        <v>16</v>
      </c>
      <c r="C87" s="146" t="s">
        <v>36</v>
      </c>
      <c r="D87" s="139" t="s">
        <v>180</v>
      </c>
      <c r="E87" s="140">
        <v>18</v>
      </c>
      <c r="F87" s="141" t="str">
        <f t="shared" si="64"/>
        <v>B-D-L-M-V</v>
      </c>
      <c r="G87" s="142" t="str">
        <f t="shared" si="34"/>
        <v>A</v>
      </c>
      <c r="H87" s="142" t="str">
        <f t="shared" si="35"/>
        <v>B</v>
      </c>
      <c r="I87" s="143">
        <f>SUM(J83:J87)</f>
        <v>204.85914142168986</v>
      </c>
      <c r="J87" s="126">
        <v>15.986904824715422</v>
      </c>
      <c r="K87" s="126">
        <v>18.344827586206897</v>
      </c>
      <c r="L87" s="126">
        <v>15.593103448275862</v>
      </c>
      <c r="M87" s="126">
        <f t="shared" si="36"/>
        <v>2.3579227614914746</v>
      </c>
      <c r="N87" s="143">
        <f>SUM(O83:O87)</f>
        <v>-55.287578891039999</v>
      </c>
      <c r="O87" s="126">
        <f t="shared" si="65"/>
        <v>-0.39380137643956026</v>
      </c>
      <c r="P87" s="144">
        <f>IF(SUM(L83:L87)&gt;0,SUM(O83:O87)/SUM(L83:L87), "Blinde vlek")</f>
        <v>-0.36963964242675207</v>
      </c>
      <c r="Q87" s="145">
        <f t="shared" si="48"/>
        <v>-2.5254842805721468E-2</v>
      </c>
      <c r="R87" s="126">
        <v>218</v>
      </c>
      <c r="S87" s="126">
        <v>18.344827586206897</v>
      </c>
      <c r="T87" s="126">
        <v>26150.799999999999</v>
      </c>
      <c r="U87" s="126">
        <v>1672.6801927212466</v>
      </c>
      <c r="V87" s="145">
        <f t="shared" si="67"/>
        <v>8.4150585257829799E-2</v>
      </c>
      <c r="W87" s="145">
        <f t="shared" si="68"/>
        <v>6.3962868926428509E-2</v>
      </c>
      <c r="X87" s="145" t="str">
        <f t="shared" si="69"/>
        <v>B</v>
      </c>
      <c r="Y87" s="143">
        <f>SUM(Z83:Z87)</f>
        <v>195</v>
      </c>
      <c r="Z87" s="140">
        <v>15</v>
      </c>
      <c r="AA87" s="140">
        <v>7</v>
      </c>
      <c r="AB87" s="140">
        <v>8</v>
      </c>
      <c r="AC87" s="140">
        <v>21</v>
      </c>
      <c r="AD87" s="126">
        <f t="shared" si="66"/>
        <v>-13</v>
      </c>
      <c r="AE87" s="145">
        <f t="shared" si="49"/>
        <v>-0.8666666666666667</v>
      </c>
      <c r="AF87" s="126" t="str">
        <f t="shared" si="50"/>
        <v>A</v>
      </c>
      <c r="AG87" s="143">
        <f>SUM(AD83:AD87)</f>
        <v>47</v>
      </c>
      <c r="AH87" s="126" t="str">
        <f t="shared" si="51"/>
        <v>C</v>
      </c>
      <c r="AI87" s="103" t="s">
        <v>36</v>
      </c>
      <c r="AJ87" s="101" t="str">
        <f t="shared" si="61"/>
        <v>Vilvoorde</v>
      </c>
      <c r="AK87" s="102">
        <v>1</v>
      </c>
      <c r="AL87" s="99">
        <f t="shared" si="62"/>
        <v>1</v>
      </c>
      <c r="AM87" s="99">
        <f t="shared" si="63"/>
        <v>2</v>
      </c>
      <c r="AN87" s="99">
        <f t="shared" si="38"/>
        <v>2</v>
      </c>
      <c r="AO87" s="99">
        <f t="shared" si="39"/>
        <v>0</v>
      </c>
      <c r="AP87" s="91">
        <f t="shared" si="70"/>
        <v>-13.39380137643956</v>
      </c>
      <c r="AQ87" s="91">
        <f t="shared" si="71"/>
        <v>-12.39380137643956</v>
      </c>
      <c r="AR87" s="91">
        <f t="shared" si="42"/>
        <v>28</v>
      </c>
      <c r="AS87" s="100">
        <f t="shared" si="43"/>
        <v>-0.47835004915855572</v>
      </c>
      <c r="AT87" s="166">
        <f t="shared" si="44"/>
        <v>1</v>
      </c>
      <c r="AU87" s="167">
        <f t="shared" si="72"/>
        <v>5</v>
      </c>
      <c r="AV87" s="168">
        <f t="shared" si="46"/>
        <v>5</v>
      </c>
      <c r="AW87" s="169" t="str">
        <f t="shared" si="73"/>
        <v>B</v>
      </c>
    </row>
    <row r="88" spans="1:49" x14ac:dyDescent="0.3">
      <c r="A88" s="138" t="s">
        <v>18</v>
      </c>
      <c r="B88" s="138" t="s">
        <v>20</v>
      </c>
      <c r="C88" s="138" t="s">
        <v>42</v>
      </c>
      <c r="D88" s="139" t="s">
        <v>176</v>
      </c>
      <c r="E88" s="140">
        <v>13</v>
      </c>
      <c r="F88" s="141" t="str">
        <f t="shared" si="64"/>
        <v>B-D-L-M-V</v>
      </c>
      <c r="G88" s="142" t="str">
        <f t="shared" si="34"/>
        <v>B</v>
      </c>
      <c r="H88" s="142" t="str">
        <f t="shared" si="35"/>
        <v>B</v>
      </c>
      <c r="I88" s="143">
        <f>SUM(J88:J92)</f>
        <v>746.842594347253</v>
      </c>
      <c r="J88" s="126">
        <v>136.01487603305785</v>
      </c>
      <c r="K88" s="126">
        <v>133.81632293319231</v>
      </c>
      <c r="L88" s="126">
        <v>113.74387449321345</v>
      </c>
      <c r="M88" s="126">
        <f t="shared" si="36"/>
        <v>-2.1985530998655349</v>
      </c>
      <c r="N88" s="143">
        <f>SUM(O88:O92)</f>
        <v>-79.165566994654</v>
      </c>
      <c r="O88" s="126">
        <f t="shared" si="65"/>
        <v>-22.271001539844391</v>
      </c>
      <c r="P88" s="144">
        <f>IF(SUM(L88:L92)&gt;0,SUM(O88:O92)/SUM(L88:L92), "Blinde vlek")</f>
        <v>-0.11856865483084356</v>
      </c>
      <c r="Q88" s="145">
        <f t="shared" si="48"/>
        <v>-0.19579956845212965</v>
      </c>
      <c r="R88" s="126">
        <v>690</v>
      </c>
      <c r="S88" s="126">
        <v>133.81632293319231</v>
      </c>
      <c r="T88" s="126">
        <v>26150.799999999999</v>
      </c>
      <c r="U88" s="126">
        <v>8222.4097104465382</v>
      </c>
      <c r="V88" s="145">
        <f t="shared" si="67"/>
        <v>0.19393669990317727</v>
      </c>
      <c r="W88" s="145">
        <f t="shared" si="68"/>
        <v>0.3144228746518859</v>
      </c>
      <c r="X88" s="145" t="str">
        <f t="shared" si="69"/>
        <v>B</v>
      </c>
      <c r="Y88" s="143">
        <f>SUM(Z88:Z92)</f>
        <v>699</v>
      </c>
      <c r="Z88" s="140">
        <v>139</v>
      </c>
      <c r="AA88" s="140">
        <v>114</v>
      </c>
      <c r="AB88" s="140">
        <v>25</v>
      </c>
      <c r="AC88" s="140">
        <v>100</v>
      </c>
      <c r="AD88" s="126">
        <f t="shared" si="66"/>
        <v>-75</v>
      </c>
      <c r="AE88" s="145">
        <f t="shared" si="49"/>
        <v>-0.53956834532374098</v>
      </c>
      <c r="AF88" s="126" t="str">
        <f t="shared" si="50"/>
        <v>A</v>
      </c>
      <c r="AG88" s="143">
        <f>SUM(AD88:AD92)</f>
        <v>-30</v>
      </c>
      <c r="AH88" s="126" t="str">
        <f t="shared" si="51"/>
        <v>B</v>
      </c>
      <c r="AI88" s="98" t="s">
        <v>42</v>
      </c>
      <c r="AJ88" s="101" t="str">
        <f t="shared" si="61"/>
        <v>Brussel</v>
      </c>
      <c r="AK88" s="102">
        <v>1</v>
      </c>
      <c r="AL88" s="99">
        <f t="shared" si="62"/>
        <v>1</v>
      </c>
      <c r="AM88" s="99">
        <f t="shared" si="63"/>
        <v>1</v>
      </c>
      <c r="AN88" s="99">
        <f t="shared" si="38"/>
        <v>2</v>
      </c>
      <c r="AO88" s="99">
        <f t="shared" si="39"/>
        <v>1</v>
      </c>
      <c r="AP88" s="91">
        <f t="shared" si="70"/>
        <v>-97.271001539844391</v>
      </c>
      <c r="AQ88" s="91">
        <f t="shared" si="71"/>
        <v>-96.271001539844391</v>
      </c>
      <c r="AR88" s="91">
        <f t="shared" si="42"/>
        <v>214</v>
      </c>
      <c r="AS88" s="100">
        <f t="shared" si="43"/>
        <v>-0.45453739037310464</v>
      </c>
      <c r="AT88" s="166">
        <f t="shared" si="44"/>
        <v>1</v>
      </c>
      <c r="AU88" s="167">
        <f t="shared" si="72"/>
        <v>5</v>
      </c>
      <c r="AV88" s="168">
        <f t="shared" si="46"/>
        <v>5</v>
      </c>
      <c r="AW88" s="169" t="str">
        <f t="shared" si="73"/>
        <v>B</v>
      </c>
    </row>
    <row r="89" spans="1:49" x14ac:dyDescent="0.3">
      <c r="A89" s="138" t="s">
        <v>18</v>
      </c>
      <c r="B89" s="138" t="s">
        <v>20</v>
      </c>
      <c r="C89" s="138" t="s">
        <v>42</v>
      </c>
      <c r="D89" s="139" t="s">
        <v>177</v>
      </c>
      <c r="E89" s="140">
        <v>12</v>
      </c>
      <c r="F89" s="141" t="str">
        <f t="shared" si="64"/>
        <v>B-D-L-M-V</v>
      </c>
      <c r="G89" s="142" t="str">
        <f t="shared" si="34"/>
        <v>B</v>
      </c>
      <c r="H89" s="142" t="str">
        <f t="shared" si="35"/>
        <v>B</v>
      </c>
      <c r="I89" s="143">
        <f>SUM(J88:J92)</f>
        <v>746.842594347253</v>
      </c>
      <c r="J89" s="126">
        <v>172.73732119635892</v>
      </c>
      <c r="K89" s="126">
        <v>220.99999999999997</v>
      </c>
      <c r="L89" s="126">
        <v>187.84999999999997</v>
      </c>
      <c r="M89" s="126">
        <f t="shared" si="36"/>
        <v>48.262678803641052</v>
      </c>
      <c r="N89" s="143">
        <f>SUM(O88:O92)</f>
        <v>-79.165566994654</v>
      </c>
      <c r="O89" s="126">
        <f t="shared" si="65"/>
        <v>15.112678803641046</v>
      </c>
      <c r="P89" s="144">
        <f>IF(SUM(L88:L92)&gt;0,SUM(O88:O92)/SUM(L88:L92), "Blinde vlek")</f>
        <v>-0.11856865483084356</v>
      </c>
      <c r="Q89" s="145">
        <f t="shared" si="48"/>
        <v>8.0450778832265368E-2</v>
      </c>
      <c r="R89" s="126">
        <v>292.5</v>
      </c>
      <c r="S89" s="126">
        <v>220.99999999999997</v>
      </c>
      <c r="T89" s="126">
        <v>26150.799999999999</v>
      </c>
      <c r="U89" s="126">
        <v>8222.4097104465382</v>
      </c>
      <c r="V89" s="145">
        <f t="shared" si="67"/>
        <v>0.75555555555555542</v>
      </c>
      <c r="W89" s="145">
        <f t="shared" si="68"/>
        <v>0.3144228746518859</v>
      </c>
      <c r="X89" s="145" t="str">
        <f t="shared" si="69"/>
        <v>C</v>
      </c>
      <c r="Y89" s="143">
        <f>SUM(Z88:Z92)</f>
        <v>699</v>
      </c>
      <c r="Z89" s="140">
        <v>165</v>
      </c>
      <c r="AA89" s="140">
        <v>64</v>
      </c>
      <c r="AB89" s="140">
        <v>101</v>
      </c>
      <c r="AC89" s="140">
        <v>57</v>
      </c>
      <c r="AD89" s="126">
        <f t="shared" si="66"/>
        <v>44</v>
      </c>
      <c r="AE89" s="145">
        <f t="shared" si="49"/>
        <v>0.26666666666666666</v>
      </c>
      <c r="AF89" s="126" t="str">
        <f t="shared" si="50"/>
        <v>C</v>
      </c>
      <c r="AG89" s="143">
        <f>SUM(AD88:AD92)</f>
        <v>-30</v>
      </c>
      <c r="AH89" s="126" t="str">
        <f t="shared" si="51"/>
        <v>B</v>
      </c>
      <c r="AI89" s="98" t="s">
        <v>42</v>
      </c>
      <c r="AJ89" s="101" t="str">
        <f t="shared" si="61"/>
        <v>Dilbeek</v>
      </c>
      <c r="AK89" s="102">
        <v>1</v>
      </c>
      <c r="AL89" s="99">
        <f t="shared" si="62"/>
        <v>1</v>
      </c>
      <c r="AM89" s="99">
        <f t="shared" si="63"/>
        <v>1</v>
      </c>
      <c r="AN89" s="99">
        <f t="shared" si="38"/>
        <v>0</v>
      </c>
      <c r="AO89" s="99">
        <f t="shared" si="39"/>
        <v>1</v>
      </c>
      <c r="AP89" s="91">
        <f t="shared" si="70"/>
        <v>59.112678803641046</v>
      </c>
      <c r="AQ89" s="91">
        <f t="shared" si="71"/>
        <v>60.112678803641046</v>
      </c>
      <c r="AR89" s="91">
        <f t="shared" si="42"/>
        <v>121</v>
      </c>
      <c r="AS89" s="100">
        <f t="shared" si="43"/>
        <v>0.48853453556728138</v>
      </c>
      <c r="AT89" s="166">
        <f t="shared" si="44"/>
        <v>0</v>
      </c>
      <c r="AU89" s="167">
        <f t="shared" si="72"/>
        <v>0</v>
      </c>
      <c r="AV89" s="168">
        <f t="shared" si="46"/>
        <v>0</v>
      </c>
      <c r="AW89" s="169" t="str">
        <f t="shared" si="73"/>
        <v>D</v>
      </c>
    </row>
    <row r="90" spans="1:49" x14ac:dyDescent="0.3">
      <c r="A90" s="138" t="s">
        <v>18</v>
      </c>
      <c r="B90" s="138" t="s">
        <v>20</v>
      </c>
      <c r="C90" s="138" t="s">
        <v>42</v>
      </c>
      <c r="D90" s="139" t="s">
        <v>178</v>
      </c>
      <c r="E90" s="140">
        <v>16</v>
      </c>
      <c r="F90" s="141" t="str">
        <f t="shared" si="64"/>
        <v>B-D-L-M-V</v>
      </c>
      <c r="G90" s="142" t="str">
        <f t="shared" si="34"/>
        <v>B</v>
      </c>
      <c r="H90" s="142" t="str">
        <f t="shared" si="35"/>
        <v>B</v>
      </c>
      <c r="I90" s="143">
        <f>SUM(J88:J92)</f>
        <v>746.842594347253</v>
      </c>
      <c r="J90" s="126">
        <v>134.12966252220247</v>
      </c>
      <c r="K90" s="126">
        <v>141.15068493150685</v>
      </c>
      <c r="L90" s="126">
        <v>119.97808219178081</v>
      </c>
      <c r="M90" s="126">
        <f t="shared" si="36"/>
        <v>7.0210224093043792</v>
      </c>
      <c r="N90" s="143">
        <f>SUM(O88:O92)</f>
        <v>-79.165566994654</v>
      </c>
      <c r="O90" s="126">
        <f t="shared" si="65"/>
        <v>-14.151580330421652</v>
      </c>
      <c r="P90" s="144">
        <f>IF(SUM(L88:L92)&gt;0,SUM(O88:O92)/SUM(L88:L92), "Blinde vlek")</f>
        <v>-0.11856865483084356</v>
      </c>
      <c r="Q90" s="145">
        <f t="shared" si="48"/>
        <v>-0.11795137971784581</v>
      </c>
      <c r="R90" s="126">
        <v>893.6</v>
      </c>
      <c r="S90" s="126">
        <v>141.15068493150685</v>
      </c>
      <c r="T90" s="126">
        <v>26150.799999999999</v>
      </c>
      <c r="U90" s="126">
        <v>8222.4097104465382</v>
      </c>
      <c r="V90" s="145">
        <f t="shared" si="67"/>
        <v>0.15795734661090738</v>
      </c>
      <c r="W90" s="145">
        <f t="shared" si="68"/>
        <v>0.3144228746518859</v>
      </c>
      <c r="X90" s="145" t="str">
        <f t="shared" si="69"/>
        <v>B</v>
      </c>
      <c r="Y90" s="143">
        <f>SUM(Z88:Z92)</f>
        <v>699</v>
      </c>
      <c r="Z90" s="140">
        <v>121</v>
      </c>
      <c r="AA90" s="140">
        <v>68</v>
      </c>
      <c r="AB90" s="140">
        <v>53</v>
      </c>
      <c r="AC90" s="140">
        <v>20</v>
      </c>
      <c r="AD90" s="126">
        <f t="shared" si="66"/>
        <v>33</v>
      </c>
      <c r="AE90" s="145">
        <f t="shared" si="49"/>
        <v>0.27272727272727271</v>
      </c>
      <c r="AF90" s="126" t="str">
        <f t="shared" si="50"/>
        <v>C</v>
      </c>
      <c r="AG90" s="143">
        <f>SUM(AD88:AD92)</f>
        <v>-30</v>
      </c>
      <c r="AH90" s="126" t="str">
        <f t="shared" si="51"/>
        <v>B</v>
      </c>
      <c r="AI90" s="98" t="s">
        <v>42</v>
      </c>
      <c r="AJ90" s="101" t="str">
        <f t="shared" si="61"/>
        <v>Leuven</v>
      </c>
      <c r="AK90" s="102">
        <v>1</v>
      </c>
      <c r="AL90" s="99">
        <f t="shared" si="62"/>
        <v>1</v>
      </c>
      <c r="AM90" s="99">
        <f t="shared" si="63"/>
        <v>1</v>
      </c>
      <c r="AN90" s="99">
        <f t="shared" si="38"/>
        <v>0</v>
      </c>
      <c r="AO90" s="99">
        <f t="shared" si="39"/>
        <v>1</v>
      </c>
      <c r="AP90" s="91">
        <f t="shared" si="70"/>
        <v>18.848419669578348</v>
      </c>
      <c r="AQ90" s="91">
        <f t="shared" si="71"/>
        <v>19.848419669578348</v>
      </c>
      <c r="AR90" s="91">
        <f t="shared" si="42"/>
        <v>88</v>
      </c>
      <c r="AS90" s="100">
        <f t="shared" si="43"/>
        <v>0.21418658715429942</v>
      </c>
      <c r="AT90" s="166">
        <f t="shared" si="44"/>
        <v>0</v>
      </c>
      <c r="AU90" s="167">
        <f t="shared" si="72"/>
        <v>0</v>
      </c>
      <c r="AV90" s="168">
        <f t="shared" si="46"/>
        <v>0</v>
      </c>
      <c r="AW90" s="169" t="str">
        <f>IF(AV90&gt;=$AZ$5,$AZ$4,IF(AV90&gt;=$BA$5,$BA$4,IF(AV90&gt;=$BB$5,$BB$4,$BC$4)))</f>
        <v>D</v>
      </c>
    </row>
    <row r="91" spans="1:49" x14ac:dyDescent="0.3">
      <c r="A91" s="138" t="s">
        <v>18</v>
      </c>
      <c r="B91" s="138" t="s">
        <v>20</v>
      </c>
      <c r="C91" s="138" t="s">
        <v>42</v>
      </c>
      <c r="D91" s="139" t="s">
        <v>179</v>
      </c>
      <c r="E91" s="140">
        <v>7</v>
      </c>
      <c r="F91" s="141" t="str">
        <f t="shared" si="64"/>
        <v>B-D-L-M-V</v>
      </c>
      <c r="G91" s="142" t="str">
        <f t="shared" si="34"/>
        <v>B</v>
      </c>
      <c r="H91" s="142" t="str">
        <f t="shared" si="35"/>
        <v>A</v>
      </c>
      <c r="I91" s="143">
        <f>SUM(J88:J92)</f>
        <v>746.842594347253</v>
      </c>
      <c r="J91" s="126">
        <v>187.77042801556422</v>
      </c>
      <c r="K91" s="126">
        <v>155.88020484221246</v>
      </c>
      <c r="L91" s="126">
        <v>132.4981741158806</v>
      </c>
      <c r="M91" s="126">
        <f t="shared" si="36"/>
        <v>-31.890223173351757</v>
      </c>
      <c r="N91" s="143">
        <f>SUM(O88:O92)</f>
        <v>-79.165566994654</v>
      </c>
      <c r="O91" s="126">
        <f t="shared" si="65"/>
        <v>-55.272253899683619</v>
      </c>
      <c r="P91" s="144">
        <f>IF(SUM(L88:L92)&gt;0,SUM(O88:O92)/SUM(L88:L92), "Blinde vlek")</f>
        <v>-0.11856865483084356</v>
      </c>
      <c r="Q91" s="145">
        <f t="shared" si="48"/>
        <v>-0.41715483453638741</v>
      </c>
      <c r="R91" s="126">
        <v>454</v>
      </c>
      <c r="S91" s="126">
        <v>155.88020484221246</v>
      </c>
      <c r="T91" s="126">
        <v>26150.799999999999</v>
      </c>
      <c r="U91" s="126">
        <v>8222.4097104465382</v>
      </c>
      <c r="V91" s="145">
        <f t="shared" si="67"/>
        <v>0.34334846881544595</v>
      </c>
      <c r="W91" s="145">
        <f t="shared" si="68"/>
        <v>0.3144228746518859</v>
      </c>
      <c r="X91" s="145" t="str">
        <f t="shared" si="69"/>
        <v>B</v>
      </c>
      <c r="Y91" s="143">
        <f>SUM(Z88:Z92)</f>
        <v>699</v>
      </c>
      <c r="Z91" s="140">
        <v>165</v>
      </c>
      <c r="AA91" s="140">
        <v>122</v>
      </c>
      <c r="AB91" s="140">
        <v>43</v>
      </c>
      <c r="AC91" s="140">
        <v>73</v>
      </c>
      <c r="AD91" s="126">
        <f t="shared" si="66"/>
        <v>-30</v>
      </c>
      <c r="AE91" s="145">
        <f t="shared" si="49"/>
        <v>-0.18181818181818182</v>
      </c>
      <c r="AF91" s="126" t="str">
        <f t="shared" si="50"/>
        <v>B</v>
      </c>
      <c r="AG91" s="143">
        <f>SUM(AD88:AD92)</f>
        <v>-30</v>
      </c>
      <c r="AH91" s="126" t="str">
        <f t="shared" si="51"/>
        <v>B</v>
      </c>
      <c r="AI91" s="98" t="s">
        <v>42</v>
      </c>
      <c r="AJ91" s="101" t="str">
        <f t="shared" si="61"/>
        <v>Mechelen</v>
      </c>
      <c r="AK91" s="102">
        <v>1</v>
      </c>
      <c r="AL91" s="99">
        <f t="shared" si="62"/>
        <v>2</v>
      </c>
      <c r="AM91" s="99">
        <f t="shared" si="63"/>
        <v>1</v>
      </c>
      <c r="AN91" s="99">
        <f t="shared" si="38"/>
        <v>1</v>
      </c>
      <c r="AO91" s="99">
        <f t="shared" si="39"/>
        <v>1</v>
      </c>
      <c r="AP91" s="91">
        <f t="shared" si="70"/>
        <v>-85.272253899683619</v>
      </c>
      <c r="AQ91" s="91">
        <f t="shared" si="71"/>
        <v>-84.272253899683619</v>
      </c>
      <c r="AR91" s="91">
        <f t="shared" si="42"/>
        <v>195</v>
      </c>
      <c r="AS91" s="100">
        <f t="shared" si="43"/>
        <v>-0.43729360974196729</v>
      </c>
      <c r="AT91" s="166">
        <f t="shared" si="44"/>
        <v>1</v>
      </c>
      <c r="AU91" s="167">
        <f t="shared" si="72"/>
        <v>5</v>
      </c>
      <c r="AV91" s="168">
        <f t="shared" si="46"/>
        <v>5</v>
      </c>
      <c r="AW91" s="169" t="str">
        <f t="shared" si="73"/>
        <v>B</v>
      </c>
    </row>
    <row r="92" spans="1:49" x14ac:dyDescent="0.3">
      <c r="A92" s="138" t="s">
        <v>18</v>
      </c>
      <c r="B92" s="138" t="s">
        <v>20</v>
      </c>
      <c r="C92" s="138" t="s">
        <v>42</v>
      </c>
      <c r="D92" s="139" t="s">
        <v>180</v>
      </c>
      <c r="E92" s="140">
        <v>18</v>
      </c>
      <c r="F92" s="141" t="str">
        <f t="shared" si="64"/>
        <v>B-D-L-M-V</v>
      </c>
      <c r="G92" s="142" t="str">
        <f t="shared" si="34"/>
        <v>B</v>
      </c>
      <c r="H92" s="142" t="str">
        <f t="shared" si="35"/>
        <v>B</v>
      </c>
      <c r="I92" s="143">
        <f>SUM(J88:J92)</f>
        <v>746.842594347253</v>
      </c>
      <c r="J92" s="126">
        <v>116.1903065800695</v>
      </c>
      <c r="K92" s="126">
        <v>133.65517241379308</v>
      </c>
      <c r="L92" s="126">
        <v>113.60689655172412</v>
      </c>
      <c r="M92" s="126">
        <f t="shared" si="36"/>
        <v>17.464865833723579</v>
      </c>
      <c r="N92" s="143">
        <f>SUM(O88:O92)</f>
        <v>-79.165566994654</v>
      </c>
      <c r="O92" s="126">
        <f t="shared" si="65"/>
        <v>-2.5834100283453836</v>
      </c>
      <c r="P92" s="144">
        <f>IF(SUM(L88:L92)&gt;0,SUM(O88:O92)/SUM(L88:L92), "Blinde vlek")</f>
        <v>-0.11856865483084356</v>
      </c>
      <c r="Q92" s="145">
        <f t="shared" si="48"/>
        <v>-2.2739904942031243E-2</v>
      </c>
      <c r="R92" s="126">
        <v>218</v>
      </c>
      <c r="S92" s="126">
        <v>133.65517241379308</v>
      </c>
      <c r="T92" s="126">
        <v>26150.799999999999</v>
      </c>
      <c r="U92" s="126">
        <v>8222.4097104465382</v>
      </c>
      <c r="V92" s="145">
        <f t="shared" si="67"/>
        <v>0.61309712116418846</v>
      </c>
      <c r="W92" s="145">
        <f t="shared" si="68"/>
        <v>0.3144228746518859</v>
      </c>
      <c r="X92" s="145" t="str">
        <f t="shared" si="69"/>
        <v>B</v>
      </c>
      <c r="Y92" s="143">
        <f>SUM(Z88:Z92)</f>
        <v>699</v>
      </c>
      <c r="Z92" s="140">
        <v>109</v>
      </c>
      <c r="AA92" s="140">
        <v>55</v>
      </c>
      <c r="AB92" s="140">
        <v>54</v>
      </c>
      <c r="AC92" s="140">
        <v>56</v>
      </c>
      <c r="AD92" s="126">
        <f t="shared" si="66"/>
        <v>-2</v>
      </c>
      <c r="AE92" s="145">
        <f t="shared" si="49"/>
        <v>-1.834862385321101E-2</v>
      </c>
      <c r="AF92" s="126" t="str">
        <f t="shared" si="50"/>
        <v>B</v>
      </c>
      <c r="AG92" s="143">
        <f>SUM(AD88:AD92)</f>
        <v>-30</v>
      </c>
      <c r="AH92" s="126" t="str">
        <f t="shared" si="51"/>
        <v>B</v>
      </c>
      <c r="AI92" s="98" t="s">
        <v>42</v>
      </c>
      <c r="AJ92" s="101" t="str">
        <f t="shared" si="61"/>
        <v>Vilvoorde</v>
      </c>
      <c r="AK92" s="102">
        <v>1</v>
      </c>
      <c r="AL92" s="99">
        <f t="shared" si="62"/>
        <v>1</v>
      </c>
      <c r="AM92" s="99">
        <f t="shared" si="63"/>
        <v>1</v>
      </c>
      <c r="AN92" s="99">
        <f t="shared" si="38"/>
        <v>1</v>
      </c>
      <c r="AO92" s="99">
        <f t="shared" si="39"/>
        <v>1</v>
      </c>
      <c r="AP92" s="91">
        <f t="shared" si="70"/>
        <v>-4.5834100283453836</v>
      </c>
      <c r="AQ92" s="91">
        <f t="shared" si="71"/>
        <v>-3.5834100283453836</v>
      </c>
      <c r="AR92" s="91">
        <f t="shared" si="42"/>
        <v>111</v>
      </c>
      <c r="AS92" s="100">
        <f t="shared" si="43"/>
        <v>-4.1291982237345801E-2</v>
      </c>
      <c r="AT92" s="166">
        <f t="shared" si="44"/>
        <v>1</v>
      </c>
      <c r="AU92" s="167">
        <f t="shared" si="72"/>
        <v>4</v>
      </c>
      <c r="AV92" s="168">
        <f t="shared" si="46"/>
        <v>4</v>
      </c>
      <c r="AW92" s="169" t="str">
        <f t="shared" si="73"/>
        <v>B</v>
      </c>
    </row>
    <row r="93" spans="1:49" x14ac:dyDescent="0.3">
      <c r="A93" s="146" t="s">
        <v>19</v>
      </c>
      <c r="B93" s="146" t="s">
        <v>12</v>
      </c>
      <c r="C93" s="146" t="s">
        <v>37</v>
      </c>
      <c r="D93" s="139" t="s">
        <v>176</v>
      </c>
      <c r="E93" s="140">
        <v>13</v>
      </c>
      <c r="F93" s="141" t="str">
        <f t="shared" si="64"/>
        <v>B-D-L-M-V</v>
      </c>
      <c r="G93" s="142" t="str">
        <f t="shared" ref="G93:G117" si="74">IF(I93&gt;5,IF(P93&lt;$P$122,"A",IF(P93&gt;$P$124,"C","B")),"Blinde vlek")</f>
        <v>Blinde vlek</v>
      </c>
      <c r="H93" s="142" t="str">
        <f t="shared" ref="H93:H117" si="75">IF(J93&gt;5,IF(Q93&lt;$Q$122,"A",IF(Q93&gt;$Q$124,"C","B")),"Blinde vlek")</f>
        <v>Blinde vlek</v>
      </c>
      <c r="I93" s="143">
        <f>SUM(J93:J97)</f>
        <v>0</v>
      </c>
      <c r="J93" s="126">
        <v>0</v>
      </c>
      <c r="K93" s="126">
        <v>0</v>
      </c>
      <c r="L93" s="126">
        <v>0</v>
      </c>
      <c r="M93" s="126">
        <f t="shared" ref="M93:M117" si="76">K93-J93</f>
        <v>0</v>
      </c>
      <c r="N93" s="143">
        <f>SUM(O93:O97)</f>
        <v>19.200000000000003</v>
      </c>
      <c r="O93" s="126">
        <f t="shared" si="65"/>
        <v>0</v>
      </c>
      <c r="P93" s="144">
        <f>IF(SUM(L93:L97)&gt;0,SUM(O93:O97)/SUM(L93:L97), "Blinde vlek")</f>
        <v>1</v>
      </c>
      <c r="Q93" s="145" t="str">
        <f t="shared" si="48"/>
        <v>Blinde vlek</v>
      </c>
      <c r="R93" s="126">
        <v>690</v>
      </c>
      <c r="S93" s="126">
        <v>0</v>
      </c>
      <c r="T93" s="126">
        <v>26150.799999999999</v>
      </c>
      <c r="U93" s="126">
        <v>737.50353951620002</v>
      </c>
      <c r="V93" s="145" t="str">
        <f t="shared" si="67"/>
        <v>Blinde vlek</v>
      </c>
      <c r="W93" s="145">
        <f t="shared" si="68"/>
        <v>2.8201949443848757E-2</v>
      </c>
      <c r="X93" s="145" t="str">
        <f t="shared" si="69"/>
        <v>Blinde vlek</v>
      </c>
      <c r="Y93" s="143">
        <f>SUM(Z93:Z97)</f>
        <v>0</v>
      </c>
      <c r="Z93" s="140"/>
      <c r="AA93" s="140"/>
      <c r="AB93" s="140"/>
      <c r="AC93" s="140">
        <v>1</v>
      </c>
      <c r="AD93" s="126">
        <f t="shared" si="66"/>
        <v>-1</v>
      </c>
      <c r="AE93" s="145" t="str">
        <f t="shared" si="49"/>
        <v>Blinde vlek</v>
      </c>
      <c r="AF93" s="126" t="str">
        <f t="shared" si="50"/>
        <v>Blinde vlek</v>
      </c>
      <c r="AG93" s="143">
        <f>SUM(AD93:AD97)</f>
        <v>-7</v>
      </c>
      <c r="AH93" s="126" t="str">
        <f t="shared" si="51"/>
        <v>Blinde vlek</v>
      </c>
      <c r="AI93" s="103" t="s">
        <v>37</v>
      </c>
      <c r="AJ93" s="101" t="str">
        <f t="shared" si="61"/>
        <v>Brussel</v>
      </c>
      <c r="AK93" s="102">
        <v>1</v>
      </c>
      <c r="AL93" s="99">
        <f t="shared" si="62"/>
        <v>2</v>
      </c>
      <c r="AM93" s="99">
        <f t="shared" si="63"/>
        <v>2</v>
      </c>
      <c r="AN93" s="99">
        <f t="shared" ref="AN93:AN117" si="77">IF(AF93= "A",2,IF(AF93 = "Blinde vlek",2,IF(AF93 = "B",1,0)))</f>
        <v>2</v>
      </c>
      <c r="AO93" s="99">
        <f t="shared" ref="AO93:AO117" si="78">IF(AH93= "A",2,IF(AH93 = "Blinde vlek",2,IF(AH93 = "B",1,0)))</f>
        <v>2</v>
      </c>
      <c r="AP93" s="91">
        <f t="shared" si="70"/>
        <v>-1</v>
      </c>
      <c r="AQ93" s="91">
        <f t="shared" si="71"/>
        <v>0</v>
      </c>
      <c r="AR93" s="91">
        <f t="shared" si="42"/>
        <v>1</v>
      </c>
      <c r="AS93" s="100">
        <f t="shared" si="43"/>
        <v>-1</v>
      </c>
      <c r="AT93" s="175">
        <f t="shared" ref="AT93:AT102" si="79">AK93</f>
        <v>1</v>
      </c>
      <c r="AU93" s="167">
        <f t="shared" si="72"/>
        <v>8</v>
      </c>
      <c r="AV93" s="168">
        <f t="shared" si="46"/>
        <v>8</v>
      </c>
      <c r="AW93" s="169" t="str">
        <f t="shared" si="73"/>
        <v>A</v>
      </c>
    </row>
    <row r="94" spans="1:49" x14ac:dyDescent="0.3">
      <c r="A94" s="146" t="s">
        <v>19</v>
      </c>
      <c r="B94" s="146" t="s">
        <v>12</v>
      </c>
      <c r="C94" s="146" t="s">
        <v>37</v>
      </c>
      <c r="D94" s="139" t="s">
        <v>177</v>
      </c>
      <c r="E94" s="140">
        <v>12</v>
      </c>
      <c r="F94" s="141" t="str">
        <f t="shared" si="64"/>
        <v>B-D-L-M-V</v>
      </c>
      <c r="G94" s="142" t="str">
        <f t="shared" si="74"/>
        <v>Blinde vlek</v>
      </c>
      <c r="H94" s="142" t="str">
        <f t="shared" si="75"/>
        <v>Blinde vlek</v>
      </c>
      <c r="I94" s="143">
        <f>SUM(J93:J97)</f>
        <v>0</v>
      </c>
      <c r="J94" s="126">
        <v>0</v>
      </c>
      <c r="K94" s="126">
        <v>0</v>
      </c>
      <c r="L94" s="126">
        <v>0</v>
      </c>
      <c r="M94" s="126">
        <f t="shared" si="76"/>
        <v>0</v>
      </c>
      <c r="N94" s="143">
        <f>SUM(O93:O97)</f>
        <v>19.200000000000003</v>
      </c>
      <c r="O94" s="126">
        <f t="shared" si="65"/>
        <v>0</v>
      </c>
      <c r="P94" s="144">
        <f>IF(SUM(L93:L97)&gt;0,SUM(O93:O97)/SUM(L93:L97), "Blinde vlek")</f>
        <v>1</v>
      </c>
      <c r="Q94" s="145" t="str">
        <f t="shared" si="48"/>
        <v>Blinde vlek</v>
      </c>
      <c r="R94" s="126">
        <v>292.5</v>
      </c>
      <c r="S94" s="126">
        <v>0</v>
      </c>
      <c r="T94" s="126">
        <v>26150.799999999999</v>
      </c>
      <c r="U94" s="126">
        <v>737.50353951620002</v>
      </c>
      <c r="V94" s="145" t="str">
        <f t="shared" si="67"/>
        <v>Blinde vlek</v>
      </c>
      <c r="W94" s="145">
        <f t="shared" si="68"/>
        <v>2.8201949443848757E-2</v>
      </c>
      <c r="X94" s="145" t="str">
        <f t="shared" si="69"/>
        <v>Blinde vlek</v>
      </c>
      <c r="Y94" s="143">
        <f>SUM(Z93:Z97)</f>
        <v>0</v>
      </c>
      <c r="Z94" s="140"/>
      <c r="AA94" s="140"/>
      <c r="AB94" s="140"/>
      <c r="AC94" s="140">
        <v>2</v>
      </c>
      <c r="AD94" s="126">
        <f t="shared" si="66"/>
        <v>-2</v>
      </c>
      <c r="AE94" s="145" t="str">
        <f t="shared" si="49"/>
        <v>Blinde vlek</v>
      </c>
      <c r="AF94" s="126" t="str">
        <f t="shared" si="50"/>
        <v>Blinde vlek</v>
      </c>
      <c r="AG94" s="143">
        <f>SUM(AD93:AD97)</f>
        <v>-7</v>
      </c>
      <c r="AH94" s="126" t="str">
        <f t="shared" si="51"/>
        <v>Blinde vlek</v>
      </c>
      <c r="AI94" s="103" t="s">
        <v>37</v>
      </c>
      <c r="AJ94" s="101" t="str">
        <f t="shared" si="61"/>
        <v>Dilbeek</v>
      </c>
      <c r="AK94" s="102">
        <v>1</v>
      </c>
      <c r="AL94" s="99">
        <f t="shared" si="62"/>
        <v>2</v>
      </c>
      <c r="AM94" s="99">
        <f t="shared" si="63"/>
        <v>2</v>
      </c>
      <c r="AN94" s="99">
        <f t="shared" si="77"/>
        <v>2</v>
      </c>
      <c r="AO94" s="99">
        <f t="shared" si="78"/>
        <v>2</v>
      </c>
      <c r="AP94" s="91">
        <f t="shared" si="70"/>
        <v>-2</v>
      </c>
      <c r="AQ94" s="91">
        <f t="shared" si="71"/>
        <v>-1</v>
      </c>
      <c r="AR94" s="91">
        <f t="shared" si="42"/>
        <v>2</v>
      </c>
      <c r="AS94" s="100">
        <f t="shared" si="43"/>
        <v>-1</v>
      </c>
      <c r="AT94" s="175">
        <f t="shared" si="79"/>
        <v>1</v>
      </c>
      <c r="AU94" s="167">
        <f t="shared" si="72"/>
        <v>8</v>
      </c>
      <c r="AV94" s="168">
        <f t="shared" si="46"/>
        <v>8</v>
      </c>
      <c r="AW94" s="169" t="str">
        <f t="shared" si="73"/>
        <v>A</v>
      </c>
    </row>
    <row r="95" spans="1:49" x14ac:dyDescent="0.3">
      <c r="A95" s="146" t="s">
        <v>19</v>
      </c>
      <c r="B95" s="146" t="s">
        <v>12</v>
      </c>
      <c r="C95" s="146" t="s">
        <v>37</v>
      </c>
      <c r="D95" s="139" t="s">
        <v>178</v>
      </c>
      <c r="E95" s="140">
        <v>16</v>
      </c>
      <c r="F95" s="141" t="str">
        <f t="shared" si="64"/>
        <v>B-D-L-M-V</v>
      </c>
      <c r="G95" s="142" t="str">
        <f t="shared" si="74"/>
        <v>Blinde vlek</v>
      </c>
      <c r="H95" s="142" t="str">
        <f t="shared" si="75"/>
        <v>Blinde vlek</v>
      </c>
      <c r="I95" s="143">
        <f>SUM(J93:J97)</f>
        <v>0</v>
      </c>
      <c r="J95" s="126">
        <v>0</v>
      </c>
      <c r="K95" s="126">
        <v>24</v>
      </c>
      <c r="L95" s="126">
        <v>19.200000000000003</v>
      </c>
      <c r="M95" s="126">
        <f t="shared" si="76"/>
        <v>24</v>
      </c>
      <c r="N95" s="143">
        <f>SUM(O93:O97)</f>
        <v>19.200000000000003</v>
      </c>
      <c r="O95" s="126">
        <f t="shared" si="65"/>
        <v>19.200000000000003</v>
      </c>
      <c r="P95" s="144">
        <f>IF(SUM(L93:L97)&gt;0,SUM(O93:O97)/SUM(L93:L97), "Blinde vlek")</f>
        <v>1</v>
      </c>
      <c r="Q95" s="145">
        <f t="shared" si="48"/>
        <v>1</v>
      </c>
      <c r="R95" s="126">
        <v>893.6</v>
      </c>
      <c r="S95" s="126">
        <v>24</v>
      </c>
      <c r="T95" s="126">
        <v>26150.799999999999</v>
      </c>
      <c r="U95" s="126">
        <v>737.50353951620002</v>
      </c>
      <c r="V95" s="145">
        <f t="shared" si="67"/>
        <v>2.685765443151298E-2</v>
      </c>
      <c r="W95" s="145">
        <f t="shared" si="68"/>
        <v>2.8201949443848757E-2</v>
      </c>
      <c r="X95" s="145" t="str">
        <f t="shared" si="69"/>
        <v>B</v>
      </c>
      <c r="Y95" s="143">
        <f>SUM(Z93:Z97)</f>
        <v>0</v>
      </c>
      <c r="Z95" s="140"/>
      <c r="AA95" s="140"/>
      <c r="AB95" s="140"/>
      <c r="AC95" s="140"/>
      <c r="AD95" s="126">
        <f t="shared" si="66"/>
        <v>0</v>
      </c>
      <c r="AE95" s="145" t="str">
        <f t="shared" si="49"/>
        <v>Blinde vlek</v>
      </c>
      <c r="AF95" s="126" t="str">
        <f t="shared" si="50"/>
        <v>Blinde vlek</v>
      </c>
      <c r="AG95" s="143">
        <f>SUM(AD93:AD97)</f>
        <v>-7</v>
      </c>
      <c r="AH95" s="126" t="str">
        <f t="shared" si="51"/>
        <v>Blinde vlek</v>
      </c>
      <c r="AI95" s="103" t="s">
        <v>37</v>
      </c>
      <c r="AJ95" s="101" t="str">
        <f t="shared" si="61"/>
        <v>Leuven</v>
      </c>
      <c r="AK95" s="102">
        <v>1</v>
      </c>
      <c r="AL95" s="99">
        <f t="shared" si="62"/>
        <v>2</v>
      </c>
      <c r="AM95" s="99">
        <f t="shared" si="63"/>
        <v>2</v>
      </c>
      <c r="AN95" s="99">
        <f t="shared" si="77"/>
        <v>2</v>
      </c>
      <c r="AO95" s="99">
        <f t="shared" si="78"/>
        <v>2</v>
      </c>
      <c r="AP95" s="91">
        <f t="shared" si="70"/>
        <v>19.200000000000003</v>
      </c>
      <c r="AQ95" s="91">
        <f t="shared" si="71"/>
        <v>20.200000000000003</v>
      </c>
      <c r="AR95" s="91">
        <f t="shared" si="42"/>
        <v>0</v>
      </c>
      <c r="AS95" s="100" t="str">
        <f t="shared" si="43"/>
        <v>Geen noden</v>
      </c>
      <c r="AT95" s="175">
        <f t="shared" si="79"/>
        <v>1</v>
      </c>
      <c r="AU95" s="167">
        <f t="shared" si="72"/>
        <v>8</v>
      </c>
      <c r="AV95" s="168">
        <f t="shared" si="46"/>
        <v>8</v>
      </c>
      <c r="AW95" s="169" t="str">
        <f t="shared" si="73"/>
        <v>A</v>
      </c>
    </row>
    <row r="96" spans="1:49" x14ac:dyDescent="0.3">
      <c r="A96" s="146" t="s">
        <v>19</v>
      </c>
      <c r="B96" s="146" t="s">
        <v>12</v>
      </c>
      <c r="C96" s="146" t="s">
        <v>37</v>
      </c>
      <c r="D96" s="139" t="s">
        <v>179</v>
      </c>
      <c r="E96" s="140">
        <v>7</v>
      </c>
      <c r="F96" s="141" t="str">
        <f t="shared" si="64"/>
        <v>B-D-L-M-V</v>
      </c>
      <c r="G96" s="142" t="str">
        <f t="shared" si="74"/>
        <v>Blinde vlek</v>
      </c>
      <c r="H96" s="142" t="str">
        <f t="shared" si="75"/>
        <v>Blinde vlek</v>
      </c>
      <c r="I96" s="143">
        <f>SUM(J93:J97)</f>
        <v>0</v>
      </c>
      <c r="J96" s="126">
        <v>0</v>
      </c>
      <c r="K96" s="126">
        <v>0</v>
      </c>
      <c r="L96" s="126">
        <v>0</v>
      </c>
      <c r="M96" s="126">
        <f t="shared" si="76"/>
        <v>0</v>
      </c>
      <c r="N96" s="143">
        <f>SUM(O93:O97)</f>
        <v>19.200000000000003</v>
      </c>
      <c r="O96" s="126">
        <f t="shared" si="65"/>
        <v>0</v>
      </c>
      <c r="P96" s="144">
        <f>IF(SUM(L93:L97)&gt;0,SUM(O93:O97)/SUM(L93:L97), "Blinde vlek")</f>
        <v>1</v>
      </c>
      <c r="Q96" s="145" t="str">
        <f t="shared" si="48"/>
        <v>Blinde vlek</v>
      </c>
      <c r="R96" s="126">
        <v>454</v>
      </c>
      <c r="S96" s="126">
        <v>0</v>
      </c>
      <c r="T96" s="126">
        <v>26150.799999999999</v>
      </c>
      <c r="U96" s="126">
        <v>737.50353951620002</v>
      </c>
      <c r="V96" s="145" t="str">
        <f t="shared" si="67"/>
        <v>Blinde vlek</v>
      </c>
      <c r="W96" s="145">
        <f t="shared" si="68"/>
        <v>2.8201949443848757E-2</v>
      </c>
      <c r="X96" s="145" t="str">
        <f t="shared" si="69"/>
        <v>Blinde vlek</v>
      </c>
      <c r="Y96" s="143">
        <f>SUM(Z93:Z97)</f>
        <v>0</v>
      </c>
      <c r="Z96" s="140"/>
      <c r="AA96" s="140"/>
      <c r="AB96" s="140"/>
      <c r="AC96" s="140">
        <v>3</v>
      </c>
      <c r="AD96" s="126">
        <f t="shared" si="66"/>
        <v>-3</v>
      </c>
      <c r="AE96" s="145" t="str">
        <f t="shared" si="49"/>
        <v>Blinde vlek</v>
      </c>
      <c r="AF96" s="126" t="str">
        <f t="shared" si="50"/>
        <v>Blinde vlek</v>
      </c>
      <c r="AG96" s="143">
        <f>SUM(AD93:AD97)</f>
        <v>-7</v>
      </c>
      <c r="AH96" s="126" t="str">
        <f t="shared" si="51"/>
        <v>Blinde vlek</v>
      </c>
      <c r="AI96" s="103" t="s">
        <v>37</v>
      </c>
      <c r="AJ96" s="101" t="str">
        <f t="shared" si="61"/>
        <v>Mechelen</v>
      </c>
      <c r="AK96" s="102">
        <v>1</v>
      </c>
      <c r="AL96" s="99">
        <f t="shared" si="62"/>
        <v>2</v>
      </c>
      <c r="AM96" s="99">
        <f t="shared" si="63"/>
        <v>2</v>
      </c>
      <c r="AN96" s="99">
        <f t="shared" si="77"/>
        <v>2</v>
      </c>
      <c r="AO96" s="99">
        <f t="shared" si="78"/>
        <v>2</v>
      </c>
      <c r="AP96" s="91">
        <f t="shared" si="70"/>
        <v>-3</v>
      </c>
      <c r="AQ96" s="91">
        <f t="shared" si="71"/>
        <v>-2</v>
      </c>
      <c r="AR96" s="91">
        <f t="shared" si="42"/>
        <v>3</v>
      </c>
      <c r="AS96" s="100">
        <f t="shared" si="43"/>
        <v>-1</v>
      </c>
      <c r="AT96" s="175">
        <f t="shared" si="79"/>
        <v>1</v>
      </c>
      <c r="AU96" s="167">
        <f t="shared" si="72"/>
        <v>8</v>
      </c>
      <c r="AV96" s="168">
        <f t="shared" si="46"/>
        <v>8</v>
      </c>
      <c r="AW96" s="169" t="str">
        <f t="shared" si="73"/>
        <v>A</v>
      </c>
    </row>
    <row r="97" spans="1:49" x14ac:dyDescent="0.3">
      <c r="A97" s="146" t="s">
        <v>19</v>
      </c>
      <c r="B97" s="146" t="s">
        <v>12</v>
      </c>
      <c r="C97" s="146" t="s">
        <v>37</v>
      </c>
      <c r="D97" s="139" t="s">
        <v>180</v>
      </c>
      <c r="E97" s="140">
        <v>18</v>
      </c>
      <c r="F97" s="141" t="str">
        <f t="shared" si="64"/>
        <v>B-D-L-M-V</v>
      </c>
      <c r="G97" s="142" t="str">
        <f t="shared" si="74"/>
        <v>Blinde vlek</v>
      </c>
      <c r="H97" s="142" t="str">
        <f t="shared" si="75"/>
        <v>Blinde vlek</v>
      </c>
      <c r="I97" s="143">
        <f>SUM(J93:J97)</f>
        <v>0</v>
      </c>
      <c r="J97" s="126">
        <v>0</v>
      </c>
      <c r="K97" s="126">
        <v>0</v>
      </c>
      <c r="L97" s="126">
        <v>0</v>
      </c>
      <c r="M97" s="126">
        <f t="shared" si="76"/>
        <v>0</v>
      </c>
      <c r="N97" s="143">
        <f>SUM(O93:O97)</f>
        <v>19.200000000000003</v>
      </c>
      <c r="O97" s="126">
        <f t="shared" si="65"/>
        <v>0</v>
      </c>
      <c r="P97" s="144">
        <f>IF(SUM(L93:L97)&gt;0,SUM(O93:O97)/SUM(L93:L97), "Blinde vlek")</f>
        <v>1</v>
      </c>
      <c r="Q97" s="145" t="str">
        <f t="shared" si="48"/>
        <v>Blinde vlek</v>
      </c>
      <c r="R97" s="126">
        <v>218</v>
      </c>
      <c r="S97" s="126">
        <v>0</v>
      </c>
      <c r="T97" s="126">
        <v>26150.799999999999</v>
      </c>
      <c r="U97" s="126">
        <v>737.50353951620002</v>
      </c>
      <c r="V97" s="145" t="str">
        <f t="shared" si="67"/>
        <v>Blinde vlek</v>
      </c>
      <c r="W97" s="145">
        <f t="shared" si="68"/>
        <v>2.8201949443848757E-2</v>
      </c>
      <c r="X97" s="145" t="str">
        <f t="shared" si="69"/>
        <v>Blinde vlek</v>
      </c>
      <c r="Y97" s="143">
        <f>SUM(Z93:Z97)</f>
        <v>0</v>
      </c>
      <c r="Z97" s="140"/>
      <c r="AA97" s="140"/>
      <c r="AB97" s="140"/>
      <c r="AC97" s="140">
        <v>1</v>
      </c>
      <c r="AD97" s="126">
        <f t="shared" si="66"/>
        <v>-1</v>
      </c>
      <c r="AE97" s="145" t="str">
        <f t="shared" si="49"/>
        <v>Blinde vlek</v>
      </c>
      <c r="AF97" s="126" t="str">
        <f t="shared" si="50"/>
        <v>Blinde vlek</v>
      </c>
      <c r="AG97" s="143">
        <f>SUM(AD93:AD97)</f>
        <v>-7</v>
      </c>
      <c r="AH97" s="126" t="str">
        <f t="shared" si="51"/>
        <v>Blinde vlek</v>
      </c>
      <c r="AI97" s="103" t="s">
        <v>37</v>
      </c>
      <c r="AJ97" s="101" t="str">
        <f t="shared" si="61"/>
        <v>Vilvoorde</v>
      </c>
      <c r="AK97" s="102">
        <v>1</v>
      </c>
      <c r="AL97" s="99">
        <f t="shared" si="62"/>
        <v>2</v>
      </c>
      <c r="AM97" s="99">
        <f t="shared" si="63"/>
        <v>2</v>
      </c>
      <c r="AN97" s="99">
        <f t="shared" si="77"/>
        <v>2</v>
      </c>
      <c r="AO97" s="99">
        <f t="shared" si="78"/>
        <v>2</v>
      </c>
      <c r="AP97" s="91">
        <f t="shared" si="70"/>
        <v>-1</v>
      </c>
      <c r="AQ97" s="91">
        <f t="shared" si="71"/>
        <v>0</v>
      </c>
      <c r="AR97" s="91">
        <f t="shared" ref="AR97:AR117" si="80">AA97+AC97</f>
        <v>1</v>
      </c>
      <c r="AS97" s="100">
        <f t="shared" ref="AS97:AS117" si="81">IF(AR97&gt;0,AP97/AR97,"Geen noden")</f>
        <v>-1</v>
      </c>
      <c r="AT97" s="175">
        <f t="shared" si="79"/>
        <v>1</v>
      </c>
      <c r="AU97" s="167">
        <f t="shared" si="72"/>
        <v>8</v>
      </c>
      <c r="AV97" s="168">
        <f t="shared" ref="AV97:AV117" si="82">IF(AT97&gt;0,AU97/AK97,0)</f>
        <v>8</v>
      </c>
      <c r="AW97" s="169" t="str">
        <f t="shared" si="73"/>
        <v>A</v>
      </c>
    </row>
    <row r="98" spans="1:49" x14ac:dyDescent="0.3">
      <c r="A98" s="138" t="s">
        <v>19</v>
      </c>
      <c r="B98" s="138" t="s">
        <v>13</v>
      </c>
      <c r="C98" s="138" t="s">
        <v>38</v>
      </c>
      <c r="D98" s="139" t="s">
        <v>176</v>
      </c>
      <c r="E98" s="140">
        <v>13</v>
      </c>
      <c r="F98" s="141" t="str">
        <f t="shared" si="64"/>
        <v>B-D-L-M-V</v>
      </c>
      <c r="G98" s="142" t="str">
        <f t="shared" si="74"/>
        <v>Blinde vlek</v>
      </c>
      <c r="H98" s="142" t="str">
        <f t="shared" si="75"/>
        <v>Blinde vlek</v>
      </c>
      <c r="I98" s="143">
        <f>SUM(J98:J102)</f>
        <v>0</v>
      </c>
      <c r="J98" s="126">
        <v>0</v>
      </c>
      <c r="K98" s="126">
        <v>0</v>
      </c>
      <c r="L98" s="126">
        <v>0</v>
      </c>
      <c r="M98" s="126">
        <f t="shared" si="76"/>
        <v>0</v>
      </c>
      <c r="N98" s="143">
        <f>SUM(O98:O102)</f>
        <v>0</v>
      </c>
      <c r="O98" s="126">
        <f t="shared" si="65"/>
        <v>0</v>
      </c>
      <c r="P98" s="144" t="str">
        <f>IF(SUM(L98:L102)&gt;0,SUM(O98:O102)/SUM(L98:L102), "Blinde vlek")</f>
        <v>Blinde vlek</v>
      </c>
      <c r="Q98" s="145" t="str">
        <f t="shared" si="48"/>
        <v>Blinde vlek</v>
      </c>
      <c r="R98" s="126">
        <v>690</v>
      </c>
      <c r="S98" s="126">
        <v>0</v>
      </c>
      <c r="T98" s="126">
        <v>26150.799999999999</v>
      </c>
      <c r="U98" s="126">
        <v>333.22844419848383</v>
      </c>
      <c r="V98" s="145" t="str">
        <f t="shared" si="67"/>
        <v>Blinde vlek</v>
      </c>
      <c r="W98" s="145">
        <f t="shared" si="68"/>
        <v>1.2742571707117329E-2</v>
      </c>
      <c r="X98" s="145" t="str">
        <f t="shared" si="69"/>
        <v>Blinde vlek</v>
      </c>
      <c r="Y98" s="143">
        <f>SUM(Z98:Z102)</f>
        <v>0</v>
      </c>
      <c r="Z98" s="140"/>
      <c r="AA98" s="140"/>
      <c r="AB98" s="140"/>
      <c r="AC98" s="140">
        <v>1</v>
      </c>
      <c r="AD98" s="126">
        <f t="shared" si="66"/>
        <v>-1</v>
      </c>
      <c r="AE98" s="145" t="str">
        <f t="shared" si="49"/>
        <v>Blinde vlek</v>
      </c>
      <c r="AF98" s="126" t="str">
        <f t="shared" si="50"/>
        <v>Blinde vlek</v>
      </c>
      <c r="AG98" s="143">
        <f>SUM(AD98:AD102)</f>
        <v>-13</v>
      </c>
      <c r="AH98" s="126" t="str">
        <f t="shared" si="51"/>
        <v>Blinde vlek</v>
      </c>
      <c r="AI98" s="98" t="s">
        <v>38</v>
      </c>
      <c r="AJ98" s="101" t="str">
        <f t="shared" si="61"/>
        <v>Brussel</v>
      </c>
      <c r="AK98" s="102">
        <v>1</v>
      </c>
      <c r="AL98" s="99">
        <f t="shared" si="62"/>
        <v>2</v>
      </c>
      <c r="AM98" s="99">
        <f t="shared" si="63"/>
        <v>2</v>
      </c>
      <c r="AN98" s="99">
        <f t="shared" si="77"/>
        <v>2</v>
      </c>
      <c r="AO98" s="99">
        <f t="shared" si="78"/>
        <v>2</v>
      </c>
      <c r="AP98" s="91">
        <f t="shared" si="70"/>
        <v>-1</v>
      </c>
      <c r="AQ98" s="91">
        <f t="shared" si="71"/>
        <v>0</v>
      </c>
      <c r="AR98" s="91">
        <f t="shared" si="80"/>
        <v>1</v>
      </c>
      <c r="AS98" s="100">
        <f t="shared" si="81"/>
        <v>-1</v>
      </c>
      <c r="AT98" s="174">
        <f t="shared" si="79"/>
        <v>1</v>
      </c>
      <c r="AU98" s="167">
        <f t="shared" si="72"/>
        <v>8</v>
      </c>
      <c r="AV98" s="168">
        <f t="shared" si="82"/>
        <v>8</v>
      </c>
      <c r="AW98" s="169" t="str">
        <f t="shared" si="73"/>
        <v>A</v>
      </c>
    </row>
    <row r="99" spans="1:49" x14ac:dyDescent="0.3">
      <c r="A99" s="138" t="s">
        <v>19</v>
      </c>
      <c r="B99" s="138" t="s">
        <v>13</v>
      </c>
      <c r="C99" s="138" t="s">
        <v>38</v>
      </c>
      <c r="D99" s="139" t="s">
        <v>177</v>
      </c>
      <c r="E99" s="140">
        <v>12</v>
      </c>
      <c r="F99" s="141" t="str">
        <f t="shared" si="64"/>
        <v>B-D-L-M-V</v>
      </c>
      <c r="G99" s="142" t="str">
        <f t="shared" si="74"/>
        <v>Blinde vlek</v>
      </c>
      <c r="H99" s="142" t="str">
        <f t="shared" si="75"/>
        <v>Blinde vlek</v>
      </c>
      <c r="I99" s="143">
        <f>SUM(J98:J102)</f>
        <v>0</v>
      </c>
      <c r="J99" s="126">
        <v>0</v>
      </c>
      <c r="K99" s="126">
        <v>0</v>
      </c>
      <c r="L99" s="126">
        <v>0</v>
      </c>
      <c r="M99" s="126">
        <f t="shared" si="76"/>
        <v>0</v>
      </c>
      <c r="N99" s="143">
        <f>SUM(O98:O102)</f>
        <v>0</v>
      </c>
      <c r="O99" s="126">
        <f t="shared" si="65"/>
        <v>0</v>
      </c>
      <c r="P99" s="144" t="str">
        <f>IF(SUM(L98:L102)&gt;0,SUM(O98:O102)/SUM(L98:L102), "Blinde vlek")</f>
        <v>Blinde vlek</v>
      </c>
      <c r="Q99" s="145" t="str">
        <f t="shared" si="48"/>
        <v>Blinde vlek</v>
      </c>
      <c r="R99" s="126">
        <v>292.5</v>
      </c>
      <c r="S99" s="126">
        <v>0</v>
      </c>
      <c r="T99" s="126">
        <v>26150.799999999999</v>
      </c>
      <c r="U99" s="126">
        <v>333.22844419848383</v>
      </c>
      <c r="V99" s="145" t="str">
        <f t="shared" si="67"/>
        <v>Blinde vlek</v>
      </c>
      <c r="W99" s="145">
        <f t="shared" si="68"/>
        <v>1.2742571707117329E-2</v>
      </c>
      <c r="X99" s="145" t="str">
        <f t="shared" si="69"/>
        <v>Blinde vlek</v>
      </c>
      <c r="Y99" s="143">
        <f>SUM(Z98:Z102)</f>
        <v>0</v>
      </c>
      <c r="Z99" s="140"/>
      <c r="AA99" s="140"/>
      <c r="AB99" s="140"/>
      <c r="AC99" s="140">
        <v>6</v>
      </c>
      <c r="AD99" s="126">
        <f t="shared" si="66"/>
        <v>-6</v>
      </c>
      <c r="AE99" s="145" t="str">
        <f t="shared" si="49"/>
        <v>Blinde vlek</v>
      </c>
      <c r="AF99" s="126" t="str">
        <f t="shared" si="50"/>
        <v>Blinde vlek</v>
      </c>
      <c r="AG99" s="143">
        <f>SUM(AD98:AD102)</f>
        <v>-13</v>
      </c>
      <c r="AH99" s="126" t="str">
        <f t="shared" si="51"/>
        <v>Blinde vlek</v>
      </c>
      <c r="AI99" s="98" t="s">
        <v>38</v>
      </c>
      <c r="AJ99" s="101" t="str">
        <f t="shared" si="61"/>
        <v>Dilbeek</v>
      </c>
      <c r="AK99" s="102">
        <v>1</v>
      </c>
      <c r="AL99" s="99">
        <f t="shared" si="62"/>
        <v>2</v>
      </c>
      <c r="AM99" s="99">
        <f t="shared" si="63"/>
        <v>2</v>
      </c>
      <c r="AN99" s="99">
        <f t="shared" si="77"/>
        <v>2</v>
      </c>
      <c r="AO99" s="99">
        <f t="shared" si="78"/>
        <v>2</v>
      </c>
      <c r="AP99" s="91">
        <f t="shared" si="70"/>
        <v>-6</v>
      </c>
      <c r="AQ99" s="91">
        <f t="shared" si="71"/>
        <v>-5</v>
      </c>
      <c r="AR99" s="91">
        <f t="shared" si="80"/>
        <v>6</v>
      </c>
      <c r="AS99" s="100">
        <f t="shared" si="81"/>
        <v>-1</v>
      </c>
      <c r="AT99" s="174">
        <f t="shared" si="79"/>
        <v>1</v>
      </c>
      <c r="AU99" s="167">
        <f t="shared" si="72"/>
        <v>8</v>
      </c>
      <c r="AV99" s="168">
        <f t="shared" si="82"/>
        <v>8</v>
      </c>
      <c r="AW99" s="169" t="str">
        <f t="shared" si="73"/>
        <v>A</v>
      </c>
    </row>
    <row r="100" spans="1:49" x14ac:dyDescent="0.3">
      <c r="A100" s="138" t="s">
        <v>19</v>
      </c>
      <c r="B100" s="138" t="s">
        <v>13</v>
      </c>
      <c r="C100" s="138" t="s">
        <v>38</v>
      </c>
      <c r="D100" s="139" t="s">
        <v>178</v>
      </c>
      <c r="E100" s="140">
        <v>16</v>
      </c>
      <c r="F100" s="141" t="str">
        <f t="shared" si="64"/>
        <v>B-D-L-M-V</v>
      </c>
      <c r="G100" s="142" t="str">
        <f t="shared" si="74"/>
        <v>Blinde vlek</v>
      </c>
      <c r="H100" s="142" t="str">
        <f t="shared" si="75"/>
        <v>Blinde vlek</v>
      </c>
      <c r="I100" s="143">
        <f>SUM(J98:J102)</f>
        <v>0</v>
      </c>
      <c r="J100" s="126">
        <v>0</v>
      </c>
      <c r="K100" s="126">
        <v>0</v>
      </c>
      <c r="L100" s="126">
        <v>0</v>
      </c>
      <c r="M100" s="126">
        <f t="shared" si="76"/>
        <v>0</v>
      </c>
      <c r="N100" s="143">
        <f>SUM(O98:O102)</f>
        <v>0</v>
      </c>
      <c r="O100" s="126">
        <f t="shared" si="65"/>
        <v>0</v>
      </c>
      <c r="P100" s="144" t="str">
        <f>IF(SUM(L98:L102)&gt;0,SUM(O98:O102)/SUM(L98:L102), "Blinde vlek")</f>
        <v>Blinde vlek</v>
      </c>
      <c r="Q100" s="145" t="str">
        <f t="shared" ref="Q100:Q117" si="83">IF(L100&gt;0,(L100-J100)/L100,"Blinde vlek")</f>
        <v>Blinde vlek</v>
      </c>
      <c r="R100" s="126">
        <v>893.6</v>
      </c>
      <c r="S100" s="126">
        <v>0</v>
      </c>
      <c r="T100" s="126">
        <v>26150.799999999999</v>
      </c>
      <c r="U100" s="126">
        <v>333.22844419848383</v>
      </c>
      <c r="V100" s="145" t="str">
        <f t="shared" si="67"/>
        <v>Blinde vlek</v>
      </c>
      <c r="W100" s="145">
        <f t="shared" si="68"/>
        <v>1.2742571707117329E-2</v>
      </c>
      <c r="X100" s="145" t="str">
        <f t="shared" si="69"/>
        <v>Blinde vlek</v>
      </c>
      <c r="Y100" s="143">
        <f>SUM(Z98:Z102)</f>
        <v>0</v>
      </c>
      <c r="Z100" s="140"/>
      <c r="AA100" s="140"/>
      <c r="AB100" s="140"/>
      <c r="AC100" s="140">
        <v>1</v>
      </c>
      <c r="AD100" s="126">
        <f t="shared" si="66"/>
        <v>-1</v>
      </c>
      <c r="AE100" s="145" t="str">
        <f t="shared" ref="AE100:AE117" si="84">IF(AA100=0,"Blinde vlek",AD100/Z100)</f>
        <v>Blinde vlek</v>
      </c>
      <c r="AF100" s="126" t="str">
        <f t="shared" ref="AF100:AF117" si="85">IF(Z100=0,"Blinde vlek",IF(AD100/Z100&lt;$AG$122,"A",IF(AD100/Z100&gt;$AG$124,"C","B")))</f>
        <v>Blinde vlek</v>
      </c>
      <c r="AG100" s="143">
        <f>SUM(AD98:AD102)</f>
        <v>-13</v>
      </c>
      <c r="AH100" s="126" t="str">
        <f t="shared" ref="AH100:AH117" si="86">IF(Y100=0,"Blinde vlek",IF(AG100/Y100&lt;$AH$122,"A",IF(AG100/Y100&gt;$AH$124,"C","B")))</f>
        <v>Blinde vlek</v>
      </c>
      <c r="AI100" s="98" t="s">
        <v>38</v>
      </c>
      <c r="AJ100" s="101" t="str">
        <f t="shared" si="61"/>
        <v>Leuven</v>
      </c>
      <c r="AK100" s="102">
        <v>1</v>
      </c>
      <c r="AL100" s="99">
        <f t="shared" si="62"/>
        <v>2</v>
      </c>
      <c r="AM100" s="99">
        <f t="shared" si="63"/>
        <v>2</v>
      </c>
      <c r="AN100" s="99">
        <f t="shared" si="77"/>
        <v>2</v>
      </c>
      <c r="AO100" s="99">
        <f t="shared" si="78"/>
        <v>2</v>
      </c>
      <c r="AP100" s="91">
        <f t="shared" si="70"/>
        <v>-1</v>
      </c>
      <c r="AQ100" s="91">
        <f t="shared" si="71"/>
        <v>0</v>
      </c>
      <c r="AR100" s="91">
        <f t="shared" si="80"/>
        <v>1</v>
      </c>
      <c r="AS100" s="100">
        <f t="shared" si="81"/>
        <v>-1</v>
      </c>
      <c r="AT100" s="174">
        <f t="shared" si="79"/>
        <v>1</v>
      </c>
      <c r="AU100" s="167">
        <f t="shared" si="72"/>
        <v>8</v>
      </c>
      <c r="AV100" s="168">
        <f t="shared" si="82"/>
        <v>8</v>
      </c>
      <c r="AW100" s="169" t="str">
        <f t="shared" si="73"/>
        <v>A</v>
      </c>
    </row>
    <row r="101" spans="1:49" x14ac:dyDescent="0.3">
      <c r="A101" s="138" t="s">
        <v>19</v>
      </c>
      <c r="B101" s="138" t="s">
        <v>13</v>
      </c>
      <c r="C101" s="138" t="s">
        <v>38</v>
      </c>
      <c r="D101" s="139" t="s">
        <v>179</v>
      </c>
      <c r="E101" s="140">
        <v>7</v>
      </c>
      <c r="F101" s="141" t="str">
        <f t="shared" si="64"/>
        <v>B-D-L-M-V</v>
      </c>
      <c r="G101" s="142" t="str">
        <f t="shared" si="74"/>
        <v>Blinde vlek</v>
      </c>
      <c r="H101" s="142" t="str">
        <f t="shared" si="75"/>
        <v>Blinde vlek</v>
      </c>
      <c r="I101" s="143">
        <f>SUM(J98:J102)</f>
        <v>0</v>
      </c>
      <c r="J101" s="126">
        <v>0</v>
      </c>
      <c r="K101" s="126">
        <v>0</v>
      </c>
      <c r="L101" s="126">
        <v>0</v>
      </c>
      <c r="M101" s="126">
        <f t="shared" si="76"/>
        <v>0</v>
      </c>
      <c r="N101" s="143">
        <f>SUM(O98:O102)</f>
        <v>0</v>
      </c>
      <c r="O101" s="126">
        <f t="shared" si="65"/>
        <v>0</v>
      </c>
      <c r="P101" s="144" t="str">
        <f>IF(SUM(L98:L102)&gt;0,SUM(O98:O102)/SUM(L98:L102), "Blinde vlek")</f>
        <v>Blinde vlek</v>
      </c>
      <c r="Q101" s="145" t="str">
        <f t="shared" si="83"/>
        <v>Blinde vlek</v>
      </c>
      <c r="R101" s="126">
        <v>454</v>
      </c>
      <c r="S101" s="126">
        <v>0</v>
      </c>
      <c r="T101" s="126">
        <v>26150.799999999999</v>
      </c>
      <c r="U101" s="126">
        <v>333.22844419848383</v>
      </c>
      <c r="V101" s="145" t="str">
        <f t="shared" si="67"/>
        <v>Blinde vlek</v>
      </c>
      <c r="W101" s="145">
        <f t="shared" si="68"/>
        <v>1.2742571707117329E-2</v>
      </c>
      <c r="X101" s="145" t="str">
        <f t="shared" si="69"/>
        <v>Blinde vlek</v>
      </c>
      <c r="Y101" s="143">
        <f>SUM(Z98:Z102)</f>
        <v>0</v>
      </c>
      <c r="Z101" s="140"/>
      <c r="AA101" s="140"/>
      <c r="AB101" s="140"/>
      <c r="AC101" s="140">
        <v>4</v>
      </c>
      <c r="AD101" s="126">
        <f t="shared" si="66"/>
        <v>-4</v>
      </c>
      <c r="AE101" s="145" t="str">
        <f t="shared" si="84"/>
        <v>Blinde vlek</v>
      </c>
      <c r="AF101" s="126" t="str">
        <f t="shared" si="85"/>
        <v>Blinde vlek</v>
      </c>
      <c r="AG101" s="143">
        <f>SUM(AD98:AD102)</f>
        <v>-13</v>
      </c>
      <c r="AH101" s="126" t="str">
        <f t="shared" si="86"/>
        <v>Blinde vlek</v>
      </c>
      <c r="AI101" s="98" t="s">
        <v>38</v>
      </c>
      <c r="AJ101" s="101" t="str">
        <f t="shared" si="61"/>
        <v>Mechelen</v>
      </c>
      <c r="AK101" s="102">
        <v>1</v>
      </c>
      <c r="AL101" s="99">
        <f t="shared" si="62"/>
        <v>2</v>
      </c>
      <c r="AM101" s="99">
        <f t="shared" si="63"/>
        <v>2</v>
      </c>
      <c r="AN101" s="99">
        <f t="shared" si="77"/>
        <v>2</v>
      </c>
      <c r="AO101" s="99">
        <f t="shared" si="78"/>
        <v>2</v>
      </c>
      <c r="AP101" s="91">
        <f t="shared" si="70"/>
        <v>-4</v>
      </c>
      <c r="AQ101" s="91">
        <f t="shared" si="71"/>
        <v>-3</v>
      </c>
      <c r="AR101" s="91">
        <f t="shared" si="80"/>
        <v>4</v>
      </c>
      <c r="AS101" s="100">
        <f t="shared" si="81"/>
        <v>-1</v>
      </c>
      <c r="AT101" s="174">
        <f t="shared" si="79"/>
        <v>1</v>
      </c>
      <c r="AU101" s="167">
        <f t="shared" si="72"/>
        <v>8</v>
      </c>
      <c r="AV101" s="168">
        <f t="shared" si="82"/>
        <v>8</v>
      </c>
      <c r="AW101" s="169" t="str">
        <f t="shared" si="73"/>
        <v>A</v>
      </c>
    </row>
    <row r="102" spans="1:49" x14ac:dyDescent="0.3">
      <c r="A102" s="138" t="s">
        <v>19</v>
      </c>
      <c r="B102" s="138" t="s">
        <v>13</v>
      </c>
      <c r="C102" s="138" t="s">
        <v>38</v>
      </c>
      <c r="D102" s="139" t="s">
        <v>180</v>
      </c>
      <c r="E102" s="140">
        <v>18</v>
      </c>
      <c r="F102" s="141" t="str">
        <f t="shared" si="64"/>
        <v>B-D-L-M-V</v>
      </c>
      <c r="G102" s="142" t="str">
        <f t="shared" si="74"/>
        <v>Blinde vlek</v>
      </c>
      <c r="H102" s="142" t="str">
        <f t="shared" si="75"/>
        <v>Blinde vlek</v>
      </c>
      <c r="I102" s="143">
        <f>SUM(J98:J102)</f>
        <v>0</v>
      </c>
      <c r="J102" s="126">
        <v>0</v>
      </c>
      <c r="K102" s="126">
        <v>0</v>
      </c>
      <c r="L102" s="126">
        <v>0</v>
      </c>
      <c r="M102" s="126">
        <f t="shared" si="76"/>
        <v>0</v>
      </c>
      <c r="N102" s="143">
        <f>SUM(O98:O102)</f>
        <v>0</v>
      </c>
      <c r="O102" s="126">
        <f t="shared" si="65"/>
        <v>0</v>
      </c>
      <c r="P102" s="144" t="str">
        <f>IF(SUM(L98:L102)&gt;0,SUM(O98:O102)/SUM(L98:L102), "Blinde vlek")</f>
        <v>Blinde vlek</v>
      </c>
      <c r="Q102" s="145" t="str">
        <f t="shared" si="83"/>
        <v>Blinde vlek</v>
      </c>
      <c r="R102" s="126">
        <v>218</v>
      </c>
      <c r="S102" s="126">
        <v>0</v>
      </c>
      <c r="T102" s="126">
        <v>26150.799999999999</v>
      </c>
      <c r="U102" s="126">
        <v>333.22844419848383</v>
      </c>
      <c r="V102" s="145" t="str">
        <f t="shared" si="67"/>
        <v>Blinde vlek</v>
      </c>
      <c r="W102" s="145">
        <f t="shared" si="68"/>
        <v>1.2742571707117329E-2</v>
      </c>
      <c r="X102" s="145" t="str">
        <f t="shared" si="69"/>
        <v>Blinde vlek</v>
      </c>
      <c r="Y102" s="143">
        <f>SUM(Z98:Z102)</f>
        <v>0</v>
      </c>
      <c r="Z102" s="140"/>
      <c r="AA102" s="140"/>
      <c r="AB102" s="140"/>
      <c r="AC102" s="140">
        <v>1</v>
      </c>
      <c r="AD102" s="126">
        <f t="shared" si="66"/>
        <v>-1</v>
      </c>
      <c r="AE102" s="145" t="str">
        <f t="shared" si="84"/>
        <v>Blinde vlek</v>
      </c>
      <c r="AF102" s="126" t="str">
        <f t="shared" si="85"/>
        <v>Blinde vlek</v>
      </c>
      <c r="AG102" s="143">
        <f>SUM(AD98:AD102)</f>
        <v>-13</v>
      </c>
      <c r="AH102" s="126" t="str">
        <f t="shared" si="86"/>
        <v>Blinde vlek</v>
      </c>
      <c r="AI102" s="98" t="s">
        <v>38</v>
      </c>
      <c r="AJ102" s="101" t="str">
        <f t="shared" si="61"/>
        <v>Vilvoorde</v>
      </c>
      <c r="AK102" s="102">
        <v>1</v>
      </c>
      <c r="AL102" s="99">
        <f t="shared" si="62"/>
        <v>2</v>
      </c>
      <c r="AM102" s="99">
        <f t="shared" si="63"/>
        <v>2</v>
      </c>
      <c r="AN102" s="99">
        <f t="shared" si="77"/>
        <v>2</v>
      </c>
      <c r="AO102" s="99">
        <f t="shared" si="78"/>
        <v>2</v>
      </c>
      <c r="AP102" s="91">
        <f t="shared" si="70"/>
        <v>-1</v>
      </c>
      <c r="AQ102" s="91">
        <f t="shared" si="71"/>
        <v>0</v>
      </c>
      <c r="AR102" s="91">
        <f t="shared" si="80"/>
        <v>1</v>
      </c>
      <c r="AS102" s="100">
        <f t="shared" si="81"/>
        <v>-1</v>
      </c>
      <c r="AT102" s="174">
        <f t="shared" si="79"/>
        <v>1</v>
      </c>
      <c r="AU102" s="167">
        <f t="shared" si="72"/>
        <v>8</v>
      </c>
      <c r="AV102" s="168">
        <f t="shared" si="82"/>
        <v>8</v>
      </c>
      <c r="AW102" s="169" t="str">
        <f t="shared" si="73"/>
        <v>A</v>
      </c>
    </row>
    <row r="103" spans="1:49" x14ac:dyDescent="0.3">
      <c r="A103" s="147" t="s">
        <v>19</v>
      </c>
      <c r="B103" s="147" t="s">
        <v>14</v>
      </c>
      <c r="C103" s="147" t="s">
        <v>39</v>
      </c>
      <c r="D103" s="139" t="s">
        <v>176</v>
      </c>
      <c r="E103" s="140">
        <v>13</v>
      </c>
      <c r="F103" s="141" t="str">
        <f t="shared" si="64"/>
        <v>B-D-L-M-V</v>
      </c>
      <c r="G103" s="142" t="str">
        <f t="shared" si="74"/>
        <v>A</v>
      </c>
      <c r="H103" s="142" t="str">
        <f t="shared" si="75"/>
        <v>A</v>
      </c>
      <c r="I103" s="143">
        <f>SUM(J103:J107)</f>
        <v>20.745454545454546</v>
      </c>
      <c r="J103" s="126">
        <v>20.745454545454546</v>
      </c>
      <c r="K103" s="126">
        <v>17.276448075671983</v>
      </c>
      <c r="L103" s="126">
        <v>13.102941176470587</v>
      </c>
      <c r="M103" s="126">
        <f t="shared" si="76"/>
        <v>-3.4690064697825633</v>
      </c>
      <c r="N103" s="143">
        <f>SUM(O103:O107)</f>
        <v>-7.6425133689839591</v>
      </c>
      <c r="O103" s="126">
        <f t="shared" si="65"/>
        <v>-7.6425133689839591</v>
      </c>
      <c r="P103" s="144">
        <f>IF(SUM(L103:L107)&gt;0,SUM(O103:O107)/SUM(L103:L107), "Blinde vlek")</f>
        <v>-0.58326701357004407</v>
      </c>
      <c r="Q103" s="145">
        <f t="shared" si="83"/>
        <v>-0.58326701357004407</v>
      </c>
      <c r="R103" s="126">
        <v>690</v>
      </c>
      <c r="S103" s="126">
        <v>17.276448075671983</v>
      </c>
      <c r="T103" s="126">
        <v>26150.799999999999</v>
      </c>
      <c r="U103" s="126">
        <v>27.377119258898333</v>
      </c>
      <c r="V103" s="145">
        <f t="shared" si="67"/>
        <v>2.5038330544452148E-2</v>
      </c>
      <c r="W103" s="145">
        <f t="shared" si="68"/>
        <v>1.0468941393341057E-3</v>
      </c>
      <c r="X103" s="145" t="str">
        <f t="shared" si="69"/>
        <v>C</v>
      </c>
      <c r="Y103" s="143">
        <f>SUM(Z103:Z107)</f>
        <v>21</v>
      </c>
      <c r="Z103" s="140">
        <v>21</v>
      </c>
      <c r="AA103" s="140"/>
      <c r="AB103" s="140">
        <v>21</v>
      </c>
      <c r="AC103" s="140"/>
      <c r="AD103" s="126">
        <f t="shared" si="66"/>
        <v>21</v>
      </c>
      <c r="AE103" s="145" t="str">
        <f t="shared" si="84"/>
        <v>Blinde vlek</v>
      </c>
      <c r="AF103" s="126" t="str">
        <f t="shared" si="85"/>
        <v>C</v>
      </c>
      <c r="AG103" s="143">
        <f>SUM(AD103:AD107)</f>
        <v>15</v>
      </c>
      <c r="AH103" s="126" t="str">
        <f t="shared" si="86"/>
        <v>C</v>
      </c>
      <c r="AI103" s="104" t="s">
        <v>39</v>
      </c>
      <c r="AJ103" s="101" t="str">
        <f t="shared" si="61"/>
        <v>Brussel</v>
      </c>
      <c r="AK103" s="102">
        <v>1</v>
      </c>
      <c r="AL103" s="99">
        <f t="shared" si="62"/>
        <v>2</v>
      </c>
      <c r="AM103" s="99">
        <f t="shared" si="63"/>
        <v>2</v>
      </c>
      <c r="AN103" s="99">
        <f t="shared" si="77"/>
        <v>0</v>
      </c>
      <c r="AO103" s="99">
        <f t="shared" si="78"/>
        <v>0</v>
      </c>
      <c r="AP103" s="234">
        <f>N103+AG103</f>
        <v>7.3574866310160409</v>
      </c>
      <c r="AQ103" s="234">
        <f>SUM(AK103:AK107)+AP103</f>
        <v>12.357486631016041</v>
      </c>
      <c r="AR103" s="234">
        <f>SUM(AA103:AA107,AC103:AC107)</f>
        <v>6</v>
      </c>
      <c r="AS103" s="237">
        <f>IF(AR103&gt;0,AP103/AR103,"Geen noden")</f>
        <v>1.2262477718360068</v>
      </c>
      <c r="AT103" s="240">
        <f>IF(P103= "Blinde vlek",IF(SUM(AK103:AK107)&lt;-AG103,SUM(AK103:AK107),-AG103),IF(N103&gt;0,0,IF(N103&lt;-SUM(AK103:AK107),SUM(AK103:AK107),-N103)))</f>
        <v>5</v>
      </c>
      <c r="AU103" s="231">
        <f>AT103*$AZ$10*(AM103+AO103)</f>
        <v>20</v>
      </c>
      <c r="AV103" s="220">
        <f>IF(AT103&gt;0,AU103/SUM(AK103:AK107),0)</f>
        <v>4</v>
      </c>
      <c r="AW103" s="213" t="str">
        <f t="shared" si="73"/>
        <v>B</v>
      </c>
    </row>
    <row r="104" spans="1:49" x14ac:dyDescent="0.3">
      <c r="A104" s="147" t="s">
        <v>19</v>
      </c>
      <c r="B104" s="147" t="s">
        <v>14</v>
      </c>
      <c r="C104" s="147" t="s">
        <v>39</v>
      </c>
      <c r="D104" s="139" t="s">
        <v>177</v>
      </c>
      <c r="E104" s="140">
        <v>12</v>
      </c>
      <c r="F104" s="141" t="str">
        <f t="shared" si="64"/>
        <v>B-D-L-M-V</v>
      </c>
      <c r="G104" s="142" t="str">
        <f t="shared" si="74"/>
        <v>A</v>
      </c>
      <c r="H104" s="142" t="str">
        <f t="shared" si="75"/>
        <v>Blinde vlek</v>
      </c>
      <c r="I104" s="143">
        <f>SUM(J103:J107)</f>
        <v>20.745454545454546</v>
      </c>
      <c r="J104" s="126">
        <v>0</v>
      </c>
      <c r="K104" s="126">
        <v>0</v>
      </c>
      <c r="L104" s="126">
        <v>0</v>
      </c>
      <c r="M104" s="126">
        <f t="shared" si="76"/>
        <v>0</v>
      </c>
      <c r="N104" s="143">
        <f>SUM(O103:O107)</f>
        <v>-7.6425133689839591</v>
      </c>
      <c r="O104" s="126">
        <f t="shared" si="65"/>
        <v>0</v>
      </c>
      <c r="P104" s="144">
        <f>IF(SUM(L103:L107)&gt;0,SUM(O103:O107)/SUM(L103:L107), "Blinde vlek")</f>
        <v>-0.58326701357004407</v>
      </c>
      <c r="Q104" s="145" t="str">
        <f t="shared" si="83"/>
        <v>Blinde vlek</v>
      </c>
      <c r="R104" s="126">
        <v>292.5</v>
      </c>
      <c r="S104" s="126">
        <v>0</v>
      </c>
      <c r="T104" s="126">
        <v>26150.799999999999</v>
      </c>
      <c r="U104" s="126">
        <v>27.377119258898333</v>
      </c>
      <c r="V104" s="145" t="str">
        <f t="shared" si="67"/>
        <v>Blinde vlek</v>
      </c>
      <c r="W104" s="145">
        <f t="shared" si="68"/>
        <v>1.0468941393341057E-3</v>
      </c>
      <c r="X104" s="145" t="str">
        <f t="shared" si="69"/>
        <v>Blinde vlek</v>
      </c>
      <c r="Y104" s="143">
        <f>SUM(Z103:Z107)</f>
        <v>21</v>
      </c>
      <c r="Z104" s="140"/>
      <c r="AA104" s="140"/>
      <c r="AB104" s="140"/>
      <c r="AC104" s="140"/>
      <c r="AD104" s="126">
        <f t="shared" si="66"/>
        <v>0</v>
      </c>
      <c r="AE104" s="145" t="str">
        <f t="shared" si="84"/>
        <v>Blinde vlek</v>
      </c>
      <c r="AF104" s="126" t="str">
        <f t="shared" si="85"/>
        <v>Blinde vlek</v>
      </c>
      <c r="AG104" s="143">
        <f>SUM(AD103:AD107)</f>
        <v>15</v>
      </c>
      <c r="AH104" s="126" t="str">
        <f t="shared" si="86"/>
        <v>C</v>
      </c>
      <c r="AI104" s="104" t="s">
        <v>39</v>
      </c>
      <c r="AJ104" s="101" t="str">
        <f t="shared" ref="AJ104:AJ117" si="87">D104</f>
        <v>Dilbeek</v>
      </c>
      <c r="AK104" s="102">
        <v>1</v>
      </c>
      <c r="AL104" s="99">
        <f t="shared" ref="AL104:AL117" si="88">IF(H104= "A",2,IF(H104 = "Blinde vlek",2,IF(H104 = "B",1,0)))</f>
        <v>2</v>
      </c>
      <c r="AM104" s="99">
        <f t="shared" ref="AM104:AM117" si="89">IF(G104= "A",2,IF(G104 = "Blinde vlek",2,IF(G104 = "B",1,0)))</f>
        <v>2</v>
      </c>
      <c r="AN104" s="99">
        <f t="shared" si="77"/>
        <v>2</v>
      </c>
      <c r="AO104" s="99">
        <f t="shared" si="78"/>
        <v>0</v>
      </c>
      <c r="AP104" s="235"/>
      <c r="AQ104" s="235"/>
      <c r="AR104" s="235"/>
      <c r="AS104" s="238"/>
      <c r="AT104" s="241"/>
      <c r="AU104" s="232"/>
      <c r="AV104" s="221"/>
      <c r="AW104" s="214"/>
    </row>
    <row r="105" spans="1:49" x14ac:dyDescent="0.3">
      <c r="A105" s="147" t="s">
        <v>19</v>
      </c>
      <c r="B105" s="147" t="s">
        <v>14</v>
      </c>
      <c r="C105" s="147" t="s">
        <v>39</v>
      </c>
      <c r="D105" s="139" t="s">
        <v>178</v>
      </c>
      <c r="E105" s="140">
        <v>16</v>
      </c>
      <c r="F105" s="141" t="str">
        <f t="shared" si="64"/>
        <v>B-D-L-M-V</v>
      </c>
      <c r="G105" s="142" t="str">
        <f t="shared" si="74"/>
        <v>A</v>
      </c>
      <c r="H105" s="142" t="str">
        <f t="shared" si="75"/>
        <v>Blinde vlek</v>
      </c>
      <c r="I105" s="143">
        <f>SUM(J103:J107)</f>
        <v>20.745454545454546</v>
      </c>
      <c r="J105" s="126">
        <v>0</v>
      </c>
      <c r="K105" s="126">
        <v>0</v>
      </c>
      <c r="L105" s="126">
        <v>0</v>
      </c>
      <c r="M105" s="126">
        <f t="shared" si="76"/>
        <v>0</v>
      </c>
      <c r="N105" s="143">
        <f>SUM(O103:O107)</f>
        <v>-7.6425133689839591</v>
      </c>
      <c r="O105" s="126">
        <f t="shared" si="65"/>
        <v>0</v>
      </c>
      <c r="P105" s="144">
        <f>IF(SUM(L103:L107)&gt;0,SUM(O103:O107)/SUM(L103:L107), "Blinde vlek")</f>
        <v>-0.58326701357004407</v>
      </c>
      <c r="Q105" s="145" t="str">
        <f t="shared" si="83"/>
        <v>Blinde vlek</v>
      </c>
      <c r="R105" s="126">
        <v>893.6</v>
      </c>
      <c r="S105" s="126">
        <v>0</v>
      </c>
      <c r="T105" s="126">
        <v>26150.799999999999</v>
      </c>
      <c r="U105" s="126">
        <v>27.377119258898333</v>
      </c>
      <c r="V105" s="145" t="str">
        <f t="shared" si="67"/>
        <v>Blinde vlek</v>
      </c>
      <c r="W105" s="145">
        <f t="shared" si="68"/>
        <v>1.0468941393341057E-3</v>
      </c>
      <c r="X105" s="145" t="str">
        <f t="shared" si="69"/>
        <v>Blinde vlek</v>
      </c>
      <c r="Y105" s="143">
        <f>SUM(Z103:Z107)</f>
        <v>21</v>
      </c>
      <c r="Z105" s="140"/>
      <c r="AA105" s="140"/>
      <c r="AB105" s="140"/>
      <c r="AC105" s="140">
        <v>1</v>
      </c>
      <c r="AD105" s="126">
        <f t="shared" si="66"/>
        <v>-1</v>
      </c>
      <c r="AE105" s="145" t="str">
        <f t="shared" si="84"/>
        <v>Blinde vlek</v>
      </c>
      <c r="AF105" s="126" t="str">
        <f t="shared" si="85"/>
        <v>Blinde vlek</v>
      </c>
      <c r="AG105" s="143">
        <f>SUM(AD103:AD107)</f>
        <v>15</v>
      </c>
      <c r="AH105" s="126" t="str">
        <f t="shared" si="86"/>
        <v>C</v>
      </c>
      <c r="AI105" s="104" t="s">
        <v>39</v>
      </c>
      <c r="AJ105" s="101" t="str">
        <f t="shared" si="87"/>
        <v>Leuven</v>
      </c>
      <c r="AK105" s="102">
        <v>1</v>
      </c>
      <c r="AL105" s="99">
        <f t="shared" si="88"/>
        <v>2</v>
      </c>
      <c r="AM105" s="99">
        <f t="shared" si="89"/>
        <v>2</v>
      </c>
      <c r="AN105" s="99">
        <f t="shared" si="77"/>
        <v>2</v>
      </c>
      <c r="AO105" s="99">
        <f t="shared" si="78"/>
        <v>0</v>
      </c>
      <c r="AP105" s="235"/>
      <c r="AQ105" s="235"/>
      <c r="AR105" s="235"/>
      <c r="AS105" s="238"/>
      <c r="AT105" s="241"/>
      <c r="AU105" s="232"/>
      <c r="AV105" s="221"/>
      <c r="AW105" s="214"/>
    </row>
    <row r="106" spans="1:49" x14ac:dyDescent="0.3">
      <c r="A106" s="147" t="s">
        <v>19</v>
      </c>
      <c r="B106" s="147" t="s">
        <v>14</v>
      </c>
      <c r="C106" s="147" t="s">
        <v>39</v>
      </c>
      <c r="D106" s="139" t="s">
        <v>179</v>
      </c>
      <c r="E106" s="140">
        <v>7</v>
      </c>
      <c r="F106" s="141" t="str">
        <f t="shared" si="64"/>
        <v>B-D-L-M-V</v>
      </c>
      <c r="G106" s="142" t="str">
        <f t="shared" si="74"/>
        <v>A</v>
      </c>
      <c r="H106" s="142" t="str">
        <f t="shared" si="75"/>
        <v>Blinde vlek</v>
      </c>
      <c r="I106" s="143">
        <f>SUM(J103:J107)</f>
        <v>20.745454545454546</v>
      </c>
      <c r="J106" s="126">
        <v>0</v>
      </c>
      <c r="K106" s="126">
        <v>0</v>
      </c>
      <c r="L106" s="126">
        <v>0</v>
      </c>
      <c r="M106" s="126">
        <f t="shared" si="76"/>
        <v>0</v>
      </c>
      <c r="N106" s="143">
        <f>SUM(O103:O107)</f>
        <v>-7.6425133689839591</v>
      </c>
      <c r="O106" s="126">
        <f t="shared" si="65"/>
        <v>0</v>
      </c>
      <c r="P106" s="144">
        <f>IF(SUM(L103:L107)&gt;0,SUM(O103:O107)/SUM(L103:L107), "Blinde vlek")</f>
        <v>-0.58326701357004407</v>
      </c>
      <c r="Q106" s="145" t="str">
        <f t="shared" si="83"/>
        <v>Blinde vlek</v>
      </c>
      <c r="R106" s="126">
        <v>454</v>
      </c>
      <c r="S106" s="126">
        <v>0</v>
      </c>
      <c r="T106" s="126">
        <v>26150.799999999999</v>
      </c>
      <c r="U106" s="126">
        <v>27.377119258898333</v>
      </c>
      <c r="V106" s="145" t="str">
        <f t="shared" si="67"/>
        <v>Blinde vlek</v>
      </c>
      <c r="W106" s="145">
        <f t="shared" si="68"/>
        <v>1.0468941393341057E-3</v>
      </c>
      <c r="X106" s="145" t="str">
        <f t="shared" si="69"/>
        <v>Blinde vlek</v>
      </c>
      <c r="Y106" s="143">
        <f>SUM(Z103:Z107)</f>
        <v>21</v>
      </c>
      <c r="Z106" s="140"/>
      <c r="AA106" s="140"/>
      <c r="AB106" s="140"/>
      <c r="AC106" s="140">
        <v>1</v>
      </c>
      <c r="AD106" s="126">
        <f t="shared" si="66"/>
        <v>-1</v>
      </c>
      <c r="AE106" s="145" t="str">
        <f t="shared" si="84"/>
        <v>Blinde vlek</v>
      </c>
      <c r="AF106" s="126" t="str">
        <f t="shared" si="85"/>
        <v>Blinde vlek</v>
      </c>
      <c r="AG106" s="143">
        <f>SUM(AD103:AD107)</f>
        <v>15</v>
      </c>
      <c r="AH106" s="126" t="str">
        <f t="shared" si="86"/>
        <v>C</v>
      </c>
      <c r="AI106" s="104" t="s">
        <v>39</v>
      </c>
      <c r="AJ106" s="101" t="str">
        <f t="shared" si="87"/>
        <v>Mechelen</v>
      </c>
      <c r="AK106" s="102">
        <v>1</v>
      </c>
      <c r="AL106" s="99">
        <f t="shared" si="88"/>
        <v>2</v>
      </c>
      <c r="AM106" s="99">
        <f t="shared" si="89"/>
        <v>2</v>
      </c>
      <c r="AN106" s="99">
        <f t="shared" si="77"/>
        <v>2</v>
      </c>
      <c r="AO106" s="99">
        <f t="shared" si="78"/>
        <v>0</v>
      </c>
      <c r="AP106" s="235"/>
      <c r="AQ106" s="235"/>
      <c r="AR106" s="235"/>
      <c r="AS106" s="238"/>
      <c r="AT106" s="241"/>
      <c r="AU106" s="232"/>
      <c r="AV106" s="221"/>
      <c r="AW106" s="214"/>
    </row>
    <row r="107" spans="1:49" x14ac:dyDescent="0.3">
      <c r="A107" s="147" t="s">
        <v>19</v>
      </c>
      <c r="B107" s="147" t="s">
        <v>14</v>
      </c>
      <c r="C107" s="147" t="s">
        <v>39</v>
      </c>
      <c r="D107" s="139" t="s">
        <v>180</v>
      </c>
      <c r="E107" s="140">
        <v>18</v>
      </c>
      <c r="F107" s="141" t="str">
        <f t="shared" si="64"/>
        <v>B-D-L-M-V</v>
      </c>
      <c r="G107" s="142" t="str">
        <f t="shared" si="74"/>
        <v>A</v>
      </c>
      <c r="H107" s="142" t="str">
        <f t="shared" si="75"/>
        <v>Blinde vlek</v>
      </c>
      <c r="I107" s="143">
        <f>SUM(J103:J107)</f>
        <v>20.745454545454546</v>
      </c>
      <c r="J107" s="126">
        <v>0</v>
      </c>
      <c r="K107" s="126">
        <v>0</v>
      </c>
      <c r="L107" s="126">
        <v>0</v>
      </c>
      <c r="M107" s="126">
        <f t="shared" si="76"/>
        <v>0</v>
      </c>
      <c r="N107" s="143">
        <f>SUM(O103:O107)</f>
        <v>-7.6425133689839591</v>
      </c>
      <c r="O107" s="126">
        <f t="shared" si="65"/>
        <v>0</v>
      </c>
      <c r="P107" s="144">
        <f>IF(SUM(L103:L107)&gt;0,SUM(O103:O107)/SUM(L103:L107), "Blinde vlek")</f>
        <v>-0.58326701357004407</v>
      </c>
      <c r="Q107" s="145" t="str">
        <f t="shared" si="83"/>
        <v>Blinde vlek</v>
      </c>
      <c r="R107" s="126">
        <v>218</v>
      </c>
      <c r="S107" s="126">
        <v>0</v>
      </c>
      <c r="T107" s="126">
        <v>26150.799999999999</v>
      </c>
      <c r="U107" s="126">
        <v>27.377119258898333</v>
      </c>
      <c r="V107" s="145" t="str">
        <f t="shared" si="67"/>
        <v>Blinde vlek</v>
      </c>
      <c r="W107" s="145">
        <f t="shared" si="68"/>
        <v>1.0468941393341057E-3</v>
      </c>
      <c r="X107" s="145" t="str">
        <f t="shared" si="69"/>
        <v>Blinde vlek</v>
      </c>
      <c r="Y107" s="143">
        <f>SUM(Z103:Z107)</f>
        <v>21</v>
      </c>
      <c r="Z107" s="140"/>
      <c r="AA107" s="140"/>
      <c r="AB107" s="140"/>
      <c r="AC107" s="140">
        <v>4</v>
      </c>
      <c r="AD107" s="126">
        <f t="shared" si="66"/>
        <v>-4</v>
      </c>
      <c r="AE107" s="145" t="str">
        <f t="shared" si="84"/>
        <v>Blinde vlek</v>
      </c>
      <c r="AF107" s="126" t="str">
        <f t="shared" si="85"/>
        <v>Blinde vlek</v>
      </c>
      <c r="AG107" s="143">
        <f>SUM(AD103:AD107)</f>
        <v>15</v>
      </c>
      <c r="AH107" s="126" t="str">
        <f t="shared" si="86"/>
        <v>C</v>
      </c>
      <c r="AI107" s="104" t="s">
        <v>39</v>
      </c>
      <c r="AJ107" s="101" t="str">
        <f t="shared" si="87"/>
        <v>Vilvoorde</v>
      </c>
      <c r="AK107" s="102">
        <v>1</v>
      </c>
      <c r="AL107" s="99">
        <f t="shared" si="88"/>
        <v>2</v>
      </c>
      <c r="AM107" s="99">
        <f t="shared" si="89"/>
        <v>2</v>
      </c>
      <c r="AN107" s="99">
        <f t="shared" si="77"/>
        <v>2</v>
      </c>
      <c r="AO107" s="99">
        <f t="shared" si="78"/>
        <v>0</v>
      </c>
      <c r="AP107" s="236"/>
      <c r="AQ107" s="236"/>
      <c r="AR107" s="236"/>
      <c r="AS107" s="239"/>
      <c r="AT107" s="242"/>
      <c r="AU107" s="233"/>
      <c r="AV107" s="221"/>
      <c r="AW107" s="215"/>
    </row>
    <row r="108" spans="1:49" x14ac:dyDescent="0.3">
      <c r="A108" s="148" t="s">
        <v>19</v>
      </c>
      <c r="B108" s="148" t="s">
        <v>15</v>
      </c>
      <c r="C108" s="148" t="s">
        <v>40</v>
      </c>
      <c r="D108" s="139" t="s">
        <v>176</v>
      </c>
      <c r="E108" s="140">
        <v>13</v>
      </c>
      <c r="F108" s="141" t="str">
        <f t="shared" si="64"/>
        <v>B-D-L-M-V</v>
      </c>
      <c r="G108" s="142" t="str">
        <f t="shared" si="74"/>
        <v>Blinde vlek</v>
      </c>
      <c r="H108" s="142" t="str">
        <f t="shared" si="75"/>
        <v>Blinde vlek</v>
      </c>
      <c r="I108" s="143">
        <f>SUM(J108:J112)</f>
        <v>0.81487603305785061</v>
      </c>
      <c r="J108" s="126">
        <v>0.81487603305785061</v>
      </c>
      <c r="K108" s="126">
        <v>10.569714056138057</v>
      </c>
      <c r="L108" s="126">
        <v>8.0163666121112929</v>
      </c>
      <c r="M108" s="126">
        <f t="shared" si="76"/>
        <v>9.7548380230802074</v>
      </c>
      <c r="N108" s="143">
        <f>SUM(O108:O112)</f>
        <v>7.2014905790534423</v>
      </c>
      <c r="O108" s="126">
        <f t="shared" si="65"/>
        <v>7.2014905790534423</v>
      </c>
      <c r="P108" s="144">
        <f>IF(SUM(L108:L112)&gt;0,SUM(O108:O112)/SUM(L108:L112), "Blinde vlek")</f>
        <v>0.89834845728902679</v>
      </c>
      <c r="Q108" s="145">
        <f t="shared" si="83"/>
        <v>0.89834845728902679</v>
      </c>
      <c r="R108" s="126">
        <v>690</v>
      </c>
      <c r="S108" s="126">
        <v>10.569714056138057</v>
      </c>
      <c r="T108" s="126">
        <v>26150.799999999999</v>
      </c>
      <c r="U108" s="126">
        <v>58.911362309690801</v>
      </c>
      <c r="V108" s="145">
        <f t="shared" si="67"/>
        <v>1.5318426168316026E-2</v>
      </c>
      <c r="W108" s="145">
        <f t="shared" si="68"/>
        <v>2.2527556445573675E-3</v>
      </c>
      <c r="X108" s="145" t="str">
        <f t="shared" si="69"/>
        <v>C</v>
      </c>
      <c r="Y108" s="143">
        <f>SUM(Z108:Z112)</f>
        <v>1</v>
      </c>
      <c r="Z108" s="140">
        <v>1</v>
      </c>
      <c r="AA108" s="140"/>
      <c r="AB108" s="140">
        <v>1</v>
      </c>
      <c r="AC108" s="140"/>
      <c r="AD108" s="126">
        <f t="shared" si="66"/>
        <v>1</v>
      </c>
      <c r="AE108" s="145" t="str">
        <f t="shared" si="84"/>
        <v>Blinde vlek</v>
      </c>
      <c r="AF108" s="126" t="str">
        <f t="shared" si="85"/>
        <v>C</v>
      </c>
      <c r="AG108" s="143">
        <f>SUM(AD108:AD112)</f>
        <v>-1</v>
      </c>
      <c r="AH108" s="126" t="str">
        <f t="shared" si="86"/>
        <v>A</v>
      </c>
      <c r="AI108" s="105" t="s">
        <v>40</v>
      </c>
      <c r="AJ108" s="101" t="str">
        <f t="shared" si="87"/>
        <v>Brussel</v>
      </c>
      <c r="AK108" s="102">
        <v>1</v>
      </c>
      <c r="AL108" s="99">
        <f t="shared" si="88"/>
        <v>2</v>
      </c>
      <c r="AM108" s="99">
        <f t="shared" si="89"/>
        <v>2</v>
      </c>
      <c r="AN108" s="99">
        <f t="shared" si="77"/>
        <v>0</v>
      </c>
      <c r="AO108" s="99">
        <f t="shared" si="78"/>
        <v>2</v>
      </c>
      <c r="AP108" s="222">
        <f>N108+AG108</f>
        <v>6.2014905790534423</v>
      </c>
      <c r="AQ108" s="222">
        <f>SUM(AK108:AK112)+AP108</f>
        <v>11.201490579053441</v>
      </c>
      <c r="AR108" s="222">
        <f>SUM(AA108:AA112,AC108:AC112)</f>
        <v>2</v>
      </c>
      <c r="AS108" s="225">
        <f>IF(AR108&gt;0,AP108/AR108,"Geen noden")</f>
        <v>3.1007452895267211</v>
      </c>
      <c r="AT108" s="228">
        <f>IF(P108= "Blinde vlek",IF(SUM(AK108:AK112)&lt;-AG108,SUM(AK108:AK112),-AG108),IF(N108&gt;0,0,IF(N108&lt;-SUM(AK108:AK112),SUM(AK108:AK112),-N108)))</f>
        <v>0</v>
      </c>
      <c r="AU108" s="231">
        <f>AT108*$AZ$10*(AM108+AO108)</f>
        <v>0</v>
      </c>
      <c r="AV108" s="220">
        <f>IF(AT108&gt;0,AU108/SUM(AK108:AK112),0)</f>
        <v>0</v>
      </c>
      <c r="AW108" s="213" t="str">
        <f>IF(AV108&gt;=$AZ$5,$AZ$4,IF(AV108&gt;=$BA$5,$BA$4,IF(AV108&gt;=$BB$5,$BB$4,$BC$4)))</f>
        <v>D</v>
      </c>
    </row>
    <row r="109" spans="1:49" x14ac:dyDescent="0.3">
      <c r="A109" s="148" t="s">
        <v>19</v>
      </c>
      <c r="B109" s="148" t="s">
        <v>15</v>
      </c>
      <c r="C109" s="148" t="s">
        <v>40</v>
      </c>
      <c r="D109" s="139" t="s">
        <v>177</v>
      </c>
      <c r="E109" s="140">
        <v>12</v>
      </c>
      <c r="F109" s="141" t="str">
        <f t="shared" si="64"/>
        <v>B-D-L-M-V</v>
      </c>
      <c r="G109" s="142" t="str">
        <f t="shared" si="74"/>
        <v>Blinde vlek</v>
      </c>
      <c r="H109" s="142" t="str">
        <f t="shared" si="75"/>
        <v>Blinde vlek</v>
      </c>
      <c r="I109" s="143">
        <f>SUM(J108:J112)</f>
        <v>0.81487603305785061</v>
      </c>
      <c r="J109" s="126">
        <v>0</v>
      </c>
      <c r="K109" s="126">
        <v>0</v>
      </c>
      <c r="L109" s="126">
        <v>0</v>
      </c>
      <c r="M109" s="126">
        <f t="shared" si="76"/>
        <v>0</v>
      </c>
      <c r="N109" s="143">
        <f>SUM(O108:O112)</f>
        <v>7.2014905790534423</v>
      </c>
      <c r="O109" s="126">
        <f t="shared" si="65"/>
        <v>0</v>
      </c>
      <c r="P109" s="144">
        <f>IF(SUM(L108:L112)&gt;0,SUM(O108:O112)/SUM(L108:L112), "Blinde vlek")</f>
        <v>0.89834845728902679</v>
      </c>
      <c r="Q109" s="145" t="str">
        <f t="shared" si="83"/>
        <v>Blinde vlek</v>
      </c>
      <c r="R109" s="126">
        <v>292.5</v>
      </c>
      <c r="S109" s="126">
        <v>0</v>
      </c>
      <c r="T109" s="126">
        <v>26150.799999999999</v>
      </c>
      <c r="U109" s="126">
        <v>58.911362309690801</v>
      </c>
      <c r="V109" s="145" t="str">
        <f t="shared" si="67"/>
        <v>Blinde vlek</v>
      </c>
      <c r="W109" s="145">
        <f t="shared" si="68"/>
        <v>2.2527556445573675E-3</v>
      </c>
      <c r="X109" s="145" t="str">
        <f t="shared" si="69"/>
        <v>Blinde vlek</v>
      </c>
      <c r="Y109" s="143">
        <f>SUM(Z108:Z112)</f>
        <v>1</v>
      </c>
      <c r="Z109" s="140"/>
      <c r="AA109" s="140"/>
      <c r="AB109" s="140"/>
      <c r="AC109" s="140">
        <v>1</v>
      </c>
      <c r="AD109" s="126">
        <f t="shared" si="66"/>
        <v>-1</v>
      </c>
      <c r="AE109" s="145" t="str">
        <f t="shared" si="84"/>
        <v>Blinde vlek</v>
      </c>
      <c r="AF109" s="126" t="str">
        <f t="shared" si="85"/>
        <v>Blinde vlek</v>
      </c>
      <c r="AG109" s="143">
        <f>SUM(AD108:AD112)</f>
        <v>-1</v>
      </c>
      <c r="AH109" s="126" t="str">
        <f t="shared" si="86"/>
        <v>A</v>
      </c>
      <c r="AI109" s="105" t="s">
        <v>40</v>
      </c>
      <c r="AJ109" s="101" t="str">
        <f t="shared" si="87"/>
        <v>Dilbeek</v>
      </c>
      <c r="AK109" s="102">
        <v>1</v>
      </c>
      <c r="AL109" s="99">
        <f t="shared" si="88"/>
        <v>2</v>
      </c>
      <c r="AM109" s="99">
        <f t="shared" si="89"/>
        <v>2</v>
      </c>
      <c r="AN109" s="99">
        <f t="shared" si="77"/>
        <v>2</v>
      </c>
      <c r="AO109" s="99">
        <f t="shared" si="78"/>
        <v>2</v>
      </c>
      <c r="AP109" s="223"/>
      <c r="AQ109" s="223"/>
      <c r="AR109" s="223"/>
      <c r="AS109" s="226"/>
      <c r="AT109" s="229"/>
      <c r="AU109" s="232"/>
      <c r="AV109" s="221"/>
      <c r="AW109" s="214"/>
    </row>
    <row r="110" spans="1:49" x14ac:dyDescent="0.3">
      <c r="A110" s="148" t="s">
        <v>19</v>
      </c>
      <c r="B110" s="148" t="s">
        <v>15</v>
      </c>
      <c r="C110" s="148" t="s">
        <v>40</v>
      </c>
      <c r="D110" s="139" t="s">
        <v>178</v>
      </c>
      <c r="E110" s="140">
        <v>16</v>
      </c>
      <c r="F110" s="141" t="str">
        <f t="shared" si="64"/>
        <v>B-D-L-M-V</v>
      </c>
      <c r="G110" s="142" t="str">
        <f t="shared" si="74"/>
        <v>Blinde vlek</v>
      </c>
      <c r="H110" s="142" t="str">
        <f t="shared" si="75"/>
        <v>Blinde vlek</v>
      </c>
      <c r="I110" s="143">
        <f>SUM(J108:J112)</f>
        <v>0.81487603305785061</v>
      </c>
      <c r="J110" s="126">
        <v>0</v>
      </c>
      <c r="K110" s="126">
        <v>0</v>
      </c>
      <c r="L110" s="126">
        <v>0</v>
      </c>
      <c r="M110" s="126">
        <f t="shared" si="76"/>
        <v>0</v>
      </c>
      <c r="N110" s="143">
        <f>SUM(O108:O112)</f>
        <v>7.2014905790534423</v>
      </c>
      <c r="O110" s="126">
        <f t="shared" si="65"/>
        <v>0</v>
      </c>
      <c r="P110" s="144">
        <f>IF(SUM(L108:L112)&gt;0,SUM(O108:O112)/SUM(L108:L112), "Blinde vlek")</f>
        <v>0.89834845728902679</v>
      </c>
      <c r="Q110" s="145" t="str">
        <f t="shared" si="83"/>
        <v>Blinde vlek</v>
      </c>
      <c r="R110" s="126">
        <v>893.6</v>
      </c>
      <c r="S110" s="126">
        <v>0</v>
      </c>
      <c r="T110" s="126">
        <v>26150.799999999999</v>
      </c>
      <c r="U110" s="126">
        <v>58.911362309690801</v>
      </c>
      <c r="V110" s="145" t="str">
        <f t="shared" si="67"/>
        <v>Blinde vlek</v>
      </c>
      <c r="W110" s="145">
        <f t="shared" si="68"/>
        <v>2.2527556445573675E-3</v>
      </c>
      <c r="X110" s="145" t="str">
        <f t="shared" si="69"/>
        <v>Blinde vlek</v>
      </c>
      <c r="Y110" s="143">
        <f>SUM(Z108:Z112)</f>
        <v>1</v>
      </c>
      <c r="Z110" s="140"/>
      <c r="AA110" s="140"/>
      <c r="AB110" s="140"/>
      <c r="AC110" s="140"/>
      <c r="AD110" s="126">
        <f t="shared" si="66"/>
        <v>0</v>
      </c>
      <c r="AE110" s="145" t="str">
        <f t="shared" si="84"/>
        <v>Blinde vlek</v>
      </c>
      <c r="AF110" s="126" t="str">
        <f t="shared" si="85"/>
        <v>Blinde vlek</v>
      </c>
      <c r="AG110" s="143">
        <f>SUM(AD108:AD112)</f>
        <v>-1</v>
      </c>
      <c r="AH110" s="126" t="str">
        <f t="shared" si="86"/>
        <v>A</v>
      </c>
      <c r="AI110" s="105" t="s">
        <v>40</v>
      </c>
      <c r="AJ110" s="101" t="str">
        <f t="shared" si="87"/>
        <v>Leuven</v>
      </c>
      <c r="AK110" s="102">
        <v>1</v>
      </c>
      <c r="AL110" s="99">
        <f t="shared" si="88"/>
        <v>2</v>
      </c>
      <c r="AM110" s="99">
        <f t="shared" si="89"/>
        <v>2</v>
      </c>
      <c r="AN110" s="99">
        <f t="shared" si="77"/>
        <v>2</v>
      </c>
      <c r="AO110" s="99">
        <f t="shared" si="78"/>
        <v>2</v>
      </c>
      <c r="AP110" s="223"/>
      <c r="AQ110" s="223"/>
      <c r="AR110" s="223"/>
      <c r="AS110" s="226"/>
      <c r="AT110" s="229"/>
      <c r="AU110" s="232"/>
      <c r="AV110" s="221"/>
      <c r="AW110" s="214"/>
    </row>
    <row r="111" spans="1:49" x14ac:dyDescent="0.3">
      <c r="A111" s="148" t="s">
        <v>19</v>
      </c>
      <c r="B111" s="148" t="s">
        <v>15</v>
      </c>
      <c r="C111" s="148" t="s">
        <v>40</v>
      </c>
      <c r="D111" s="139" t="s">
        <v>179</v>
      </c>
      <c r="E111" s="140">
        <v>7</v>
      </c>
      <c r="F111" s="141" t="str">
        <f t="shared" si="64"/>
        <v>B-D-L-M-V</v>
      </c>
      <c r="G111" s="142" t="str">
        <f t="shared" si="74"/>
        <v>Blinde vlek</v>
      </c>
      <c r="H111" s="142" t="str">
        <f t="shared" si="75"/>
        <v>Blinde vlek</v>
      </c>
      <c r="I111" s="143">
        <f>SUM(J108:J112)</f>
        <v>0.81487603305785061</v>
      </c>
      <c r="J111" s="126">
        <v>0</v>
      </c>
      <c r="K111" s="126">
        <v>0</v>
      </c>
      <c r="L111" s="126">
        <v>0</v>
      </c>
      <c r="M111" s="126">
        <f t="shared" si="76"/>
        <v>0</v>
      </c>
      <c r="N111" s="143">
        <f>SUM(O108:O112)</f>
        <v>7.2014905790534423</v>
      </c>
      <c r="O111" s="126">
        <f t="shared" si="65"/>
        <v>0</v>
      </c>
      <c r="P111" s="144">
        <f>IF(SUM(L108:L112)&gt;0,SUM(O108:O112)/SUM(L108:L112), "Blinde vlek")</f>
        <v>0.89834845728902679</v>
      </c>
      <c r="Q111" s="145" t="str">
        <f t="shared" si="83"/>
        <v>Blinde vlek</v>
      </c>
      <c r="R111" s="126">
        <v>454</v>
      </c>
      <c r="S111" s="126">
        <v>0</v>
      </c>
      <c r="T111" s="126">
        <v>26150.799999999999</v>
      </c>
      <c r="U111" s="126">
        <v>58.911362309690801</v>
      </c>
      <c r="V111" s="145" t="str">
        <f t="shared" si="67"/>
        <v>Blinde vlek</v>
      </c>
      <c r="W111" s="145">
        <f t="shared" si="68"/>
        <v>2.2527556445573675E-3</v>
      </c>
      <c r="X111" s="145" t="str">
        <f t="shared" si="69"/>
        <v>Blinde vlek</v>
      </c>
      <c r="Y111" s="143">
        <f>SUM(Z108:Z112)</f>
        <v>1</v>
      </c>
      <c r="Z111" s="140"/>
      <c r="AA111" s="140"/>
      <c r="AB111" s="140"/>
      <c r="AC111" s="140"/>
      <c r="AD111" s="126">
        <f t="shared" si="66"/>
        <v>0</v>
      </c>
      <c r="AE111" s="145" t="str">
        <f t="shared" si="84"/>
        <v>Blinde vlek</v>
      </c>
      <c r="AF111" s="126" t="str">
        <f t="shared" si="85"/>
        <v>Blinde vlek</v>
      </c>
      <c r="AG111" s="143">
        <f>SUM(AD108:AD112)</f>
        <v>-1</v>
      </c>
      <c r="AH111" s="126" t="str">
        <f t="shared" si="86"/>
        <v>A</v>
      </c>
      <c r="AI111" s="105" t="s">
        <v>40</v>
      </c>
      <c r="AJ111" s="101" t="str">
        <f t="shared" si="87"/>
        <v>Mechelen</v>
      </c>
      <c r="AK111" s="102">
        <v>1</v>
      </c>
      <c r="AL111" s="99">
        <f t="shared" si="88"/>
        <v>2</v>
      </c>
      <c r="AM111" s="99">
        <f t="shared" si="89"/>
        <v>2</v>
      </c>
      <c r="AN111" s="99">
        <f t="shared" si="77"/>
        <v>2</v>
      </c>
      <c r="AO111" s="99">
        <f t="shared" si="78"/>
        <v>2</v>
      </c>
      <c r="AP111" s="223"/>
      <c r="AQ111" s="223"/>
      <c r="AR111" s="223"/>
      <c r="AS111" s="226"/>
      <c r="AT111" s="229"/>
      <c r="AU111" s="232"/>
      <c r="AV111" s="221"/>
      <c r="AW111" s="214"/>
    </row>
    <row r="112" spans="1:49" x14ac:dyDescent="0.3">
      <c r="A112" s="148" t="s">
        <v>19</v>
      </c>
      <c r="B112" s="148" t="s">
        <v>15</v>
      </c>
      <c r="C112" s="148" t="s">
        <v>40</v>
      </c>
      <c r="D112" s="139" t="s">
        <v>180</v>
      </c>
      <c r="E112" s="140">
        <v>18</v>
      </c>
      <c r="F112" s="141" t="str">
        <f t="shared" si="64"/>
        <v>B-D-L-M-V</v>
      </c>
      <c r="G112" s="142" t="str">
        <f t="shared" si="74"/>
        <v>Blinde vlek</v>
      </c>
      <c r="H112" s="142" t="str">
        <f t="shared" si="75"/>
        <v>Blinde vlek</v>
      </c>
      <c r="I112" s="143">
        <f>SUM(J108:J112)</f>
        <v>0.81487603305785061</v>
      </c>
      <c r="J112" s="126">
        <v>0</v>
      </c>
      <c r="K112" s="126">
        <v>0</v>
      </c>
      <c r="L112" s="126">
        <v>0</v>
      </c>
      <c r="M112" s="126">
        <f t="shared" si="76"/>
        <v>0</v>
      </c>
      <c r="N112" s="143">
        <f>SUM(O108:O112)</f>
        <v>7.2014905790534423</v>
      </c>
      <c r="O112" s="126">
        <f t="shared" si="65"/>
        <v>0</v>
      </c>
      <c r="P112" s="144">
        <f>IF(SUM(L108:L112)&gt;0,SUM(O108:O112)/SUM(L108:L112), "Blinde vlek")</f>
        <v>0.89834845728902679</v>
      </c>
      <c r="Q112" s="145" t="str">
        <f t="shared" si="83"/>
        <v>Blinde vlek</v>
      </c>
      <c r="R112" s="126">
        <v>218</v>
      </c>
      <c r="S112" s="126">
        <v>0</v>
      </c>
      <c r="T112" s="126">
        <v>26150.799999999999</v>
      </c>
      <c r="U112" s="126">
        <v>58.911362309690801</v>
      </c>
      <c r="V112" s="145" t="str">
        <f t="shared" si="67"/>
        <v>Blinde vlek</v>
      </c>
      <c r="W112" s="145">
        <f t="shared" si="68"/>
        <v>2.2527556445573675E-3</v>
      </c>
      <c r="X112" s="145" t="str">
        <f t="shared" si="69"/>
        <v>Blinde vlek</v>
      </c>
      <c r="Y112" s="143">
        <f>SUM(Z108:Z112)</f>
        <v>1</v>
      </c>
      <c r="Z112" s="140"/>
      <c r="AA112" s="140"/>
      <c r="AB112" s="140"/>
      <c r="AC112" s="140">
        <v>1</v>
      </c>
      <c r="AD112" s="126">
        <f t="shared" si="66"/>
        <v>-1</v>
      </c>
      <c r="AE112" s="145" t="str">
        <f t="shared" si="84"/>
        <v>Blinde vlek</v>
      </c>
      <c r="AF112" s="126" t="str">
        <f t="shared" si="85"/>
        <v>Blinde vlek</v>
      </c>
      <c r="AG112" s="143">
        <f>SUM(AD108:AD112)</f>
        <v>-1</v>
      </c>
      <c r="AH112" s="126" t="str">
        <f t="shared" si="86"/>
        <v>A</v>
      </c>
      <c r="AI112" s="105" t="s">
        <v>40</v>
      </c>
      <c r="AJ112" s="101" t="str">
        <f t="shared" si="87"/>
        <v>Vilvoorde</v>
      </c>
      <c r="AK112" s="102">
        <v>1</v>
      </c>
      <c r="AL112" s="99">
        <f t="shared" si="88"/>
        <v>2</v>
      </c>
      <c r="AM112" s="99">
        <f t="shared" si="89"/>
        <v>2</v>
      </c>
      <c r="AN112" s="99">
        <f t="shared" si="77"/>
        <v>2</v>
      </c>
      <c r="AO112" s="99">
        <f t="shared" si="78"/>
        <v>2</v>
      </c>
      <c r="AP112" s="224"/>
      <c r="AQ112" s="224"/>
      <c r="AR112" s="224"/>
      <c r="AS112" s="227"/>
      <c r="AT112" s="230"/>
      <c r="AU112" s="233"/>
      <c r="AV112" s="221"/>
      <c r="AW112" s="215"/>
    </row>
    <row r="113" spans="1:49" x14ac:dyDescent="0.3">
      <c r="A113" s="146" t="s">
        <v>19</v>
      </c>
      <c r="B113" s="146" t="s">
        <v>16</v>
      </c>
      <c r="C113" s="146" t="s">
        <v>41</v>
      </c>
      <c r="D113" s="139" t="s">
        <v>176</v>
      </c>
      <c r="E113" s="140">
        <v>13</v>
      </c>
      <c r="F113" s="141" t="str">
        <f t="shared" si="64"/>
        <v>B-D-L-M-V</v>
      </c>
      <c r="G113" s="142" t="str">
        <f t="shared" si="74"/>
        <v>B</v>
      </c>
      <c r="H113" s="142" t="str">
        <f t="shared" si="75"/>
        <v>B</v>
      </c>
      <c r="I113" s="143">
        <f>SUM(J113:J117)</f>
        <v>392.42647401750014</v>
      </c>
      <c r="J113" s="126">
        <v>86.009917355371911</v>
      </c>
      <c r="K113" s="126">
        <v>113.6244261034841</v>
      </c>
      <c r="L113" s="126">
        <v>86.175941080196395</v>
      </c>
      <c r="M113" s="126">
        <f t="shared" si="76"/>
        <v>27.614508748112186</v>
      </c>
      <c r="N113" s="143">
        <f>SUM(O113:O117)</f>
        <v>-32.013844195581882</v>
      </c>
      <c r="O113" s="126">
        <f>L113-J113</f>
        <v>0.16602372482448402</v>
      </c>
      <c r="P113" s="144">
        <f>IF(SUM(L113:L117)&gt;0,SUM(O113:O117)/SUM(L113:L117), "Blinde vlek")</f>
        <v>-8.8825533698416961E-2</v>
      </c>
      <c r="Q113" s="145">
        <f t="shared" si="83"/>
        <v>1.926567006329299E-3</v>
      </c>
      <c r="R113" s="126">
        <v>690</v>
      </c>
      <c r="S113" s="126">
        <v>113.6244261034841</v>
      </c>
      <c r="T113" s="126">
        <v>26150.799999999999</v>
      </c>
      <c r="U113" s="126">
        <v>4247.5297916093323</v>
      </c>
      <c r="V113" s="145">
        <f t="shared" si="67"/>
        <v>0.16467308130939723</v>
      </c>
      <c r="W113" s="145">
        <f t="shared" si="68"/>
        <v>0.16242446852904432</v>
      </c>
      <c r="X113" s="145" t="str">
        <f t="shared" si="69"/>
        <v>B</v>
      </c>
      <c r="Y113" s="143">
        <f>SUM(Z113:Z117)</f>
        <v>370</v>
      </c>
      <c r="Z113" s="140">
        <v>88</v>
      </c>
      <c r="AA113" s="140">
        <v>16</v>
      </c>
      <c r="AB113" s="140">
        <v>72</v>
      </c>
      <c r="AC113" s="140">
        <v>3</v>
      </c>
      <c r="AD113" s="126">
        <f t="shared" si="66"/>
        <v>69</v>
      </c>
      <c r="AE113" s="145">
        <f t="shared" si="84"/>
        <v>0.78409090909090906</v>
      </c>
      <c r="AF113" s="126" t="str">
        <f t="shared" si="85"/>
        <v>C</v>
      </c>
      <c r="AG113" s="143">
        <f>SUM(AD113:AD117)</f>
        <v>-19</v>
      </c>
      <c r="AH113" s="126" t="str">
        <f t="shared" si="86"/>
        <v>B</v>
      </c>
      <c r="AI113" s="103" t="s">
        <v>41</v>
      </c>
      <c r="AJ113" s="101" t="str">
        <f t="shared" si="87"/>
        <v>Brussel</v>
      </c>
      <c r="AK113" s="102">
        <v>1</v>
      </c>
      <c r="AL113" s="99">
        <f t="shared" si="88"/>
        <v>1</v>
      </c>
      <c r="AM113" s="99">
        <f t="shared" si="89"/>
        <v>1</v>
      </c>
      <c r="AN113" s="99">
        <f t="shared" si="77"/>
        <v>0</v>
      </c>
      <c r="AO113" s="99">
        <f t="shared" si="78"/>
        <v>1</v>
      </c>
      <c r="AP113" s="91">
        <f>O113+AD113</f>
        <v>69.166023724824484</v>
      </c>
      <c r="AQ113" s="91">
        <f>O113+AD113+AK113</f>
        <v>70.166023724824484</v>
      </c>
      <c r="AR113" s="91">
        <f t="shared" si="80"/>
        <v>19</v>
      </c>
      <c r="AS113" s="100">
        <f t="shared" si="81"/>
        <v>3.6403170381486571</v>
      </c>
      <c r="AT113" s="166">
        <f t="shared" ref="AT113:AT117" si="90">IF(AP113&gt;0,0,IF(AP113&lt;-AK113,AK113,-AP113))</f>
        <v>0</v>
      </c>
      <c r="AU113" s="176">
        <f>AT113*SUM(AL113:AO113)*$AZ$8</f>
        <v>0</v>
      </c>
      <c r="AV113" s="168">
        <f t="shared" si="82"/>
        <v>0</v>
      </c>
      <c r="AW113" s="169" t="str">
        <f>IF(AV113&gt;=$AZ$5,$AZ$4,IF(AV113&gt;=$BA$5,$BA$4,IF(AV113&gt;=$BB$5,$BB$4,$BC$4)))</f>
        <v>D</v>
      </c>
    </row>
    <row r="114" spans="1:49" x14ac:dyDescent="0.3">
      <c r="A114" s="146" t="s">
        <v>19</v>
      </c>
      <c r="B114" s="146" t="s">
        <v>16</v>
      </c>
      <c r="C114" s="146" t="s">
        <v>41</v>
      </c>
      <c r="D114" s="139" t="s">
        <v>177</v>
      </c>
      <c r="E114" s="140">
        <v>12</v>
      </c>
      <c r="F114" s="141" t="str">
        <f t="shared" si="64"/>
        <v>B-D-L-M-V</v>
      </c>
      <c r="G114" s="142" t="str">
        <f t="shared" si="74"/>
        <v>B</v>
      </c>
      <c r="H114" s="142" t="str">
        <f t="shared" si="75"/>
        <v>Blinde vlek</v>
      </c>
      <c r="I114" s="143">
        <f>SUM(J113:J117)</f>
        <v>392.42647401750014</v>
      </c>
      <c r="J114" s="126">
        <v>0</v>
      </c>
      <c r="K114" s="126">
        <v>0</v>
      </c>
      <c r="L114" s="126">
        <v>0</v>
      </c>
      <c r="M114" s="126">
        <f>K114-J114</f>
        <v>0</v>
      </c>
      <c r="N114" s="143">
        <f>SUM(O113:O117)</f>
        <v>-32.013844195581882</v>
      </c>
      <c r="O114" s="126">
        <f t="shared" si="65"/>
        <v>0</v>
      </c>
      <c r="P114" s="144">
        <f>IF(SUM(L113:L117)&gt;0,SUM(O113:O117)/SUM(L113:L117), "Blinde vlek")</f>
        <v>-8.8825533698416961E-2</v>
      </c>
      <c r="Q114" s="145" t="str">
        <f t="shared" si="83"/>
        <v>Blinde vlek</v>
      </c>
      <c r="R114" s="126">
        <v>292.5</v>
      </c>
      <c r="S114" s="126">
        <v>0</v>
      </c>
      <c r="T114" s="126">
        <v>26150.799999999999</v>
      </c>
      <c r="U114" s="126">
        <v>4247.5297916093323</v>
      </c>
      <c r="V114" s="145" t="str">
        <f t="shared" si="67"/>
        <v>Blinde vlek</v>
      </c>
      <c r="W114" s="145">
        <f t="shared" si="68"/>
        <v>0.16242446852904432</v>
      </c>
      <c r="X114" s="145" t="str">
        <f t="shared" si="69"/>
        <v>Blinde vlek</v>
      </c>
      <c r="Y114" s="143">
        <f>SUM(Z113:Z117)</f>
        <v>370</v>
      </c>
      <c r="Z114" s="140"/>
      <c r="AA114" s="140"/>
      <c r="AB114" s="140"/>
      <c r="AC114" s="140">
        <v>57</v>
      </c>
      <c r="AD114" s="126">
        <f t="shared" si="66"/>
        <v>-57</v>
      </c>
      <c r="AE114" s="145" t="str">
        <f t="shared" si="84"/>
        <v>Blinde vlek</v>
      </c>
      <c r="AF114" s="126" t="str">
        <f t="shared" si="85"/>
        <v>Blinde vlek</v>
      </c>
      <c r="AG114" s="143">
        <f>SUM(AD113:AD117)</f>
        <v>-19</v>
      </c>
      <c r="AH114" s="126" t="str">
        <f t="shared" si="86"/>
        <v>B</v>
      </c>
      <c r="AI114" s="103" t="s">
        <v>41</v>
      </c>
      <c r="AJ114" s="101" t="str">
        <f t="shared" si="87"/>
        <v>Dilbeek</v>
      </c>
      <c r="AK114" s="102">
        <v>1</v>
      </c>
      <c r="AL114" s="99">
        <f t="shared" si="88"/>
        <v>2</v>
      </c>
      <c r="AM114" s="99">
        <f t="shared" si="89"/>
        <v>1</v>
      </c>
      <c r="AN114" s="99">
        <f t="shared" si="77"/>
        <v>2</v>
      </c>
      <c r="AO114" s="99">
        <f t="shared" si="78"/>
        <v>1</v>
      </c>
      <c r="AP114" s="91">
        <f>O114+AD114</f>
        <v>-57</v>
      </c>
      <c r="AQ114" s="91">
        <f>O114+AD114+AK114</f>
        <v>-56</v>
      </c>
      <c r="AR114" s="91">
        <f t="shared" si="80"/>
        <v>57</v>
      </c>
      <c r="AS114" s="100">
        <f t="shared" si="81"/>
        <v>-1</v>
      </c>
      <c r="AT114" s="166">
        <f t="shared" si="90"/>
        <v>1</v>
      </c>
      <c r="AU114" s="176">
        <f t="shared" ref="AU114:AU117" si="91">AT114*SUM(AL114:AO114)*$AZ$8</f>
        <v>3.5999999999999996</v>
      </c>
      <c r="AV114" s="168">
        <f t="shared" si="82"/>
        <v>3.5999999999999996</v>
      </c>
      <c r="AW114" s="169" t="str">
        <f>IF(AV114&gt;=$AZ$5,$AZ$4,IF(AV114&gt;=$BA$5,$BA$4,IF(AV114&gt;=$BB$5,$BB$4,$BC$4)))</f>
        <v>C</v>
      </c>
    </row>
    <row r="115" spans="1:49" x14ac:dyDescent="0.3">
      <c r="A115" s="146" t="s">
        <v>19</v>
      </c>
      <c r="B115" s="146" t="s">
        <v>16</v>
      </c>
      <c r="C115" s="146" t="s">
        <v>41</v>
      </c>
      <c r="D115" s="139" t="s">
        <v>178</v>
      </c>
      <c r="E115" s="140">
        <v>16</v>
      </c>
      <c r="F115" s="141" t="str">
        <f t="shared" si="64"/>
        <v>B-D-L-M-V</v>
      </c>
      <c r="G115" s="142" t="str">
        <f t="shared" si="74"/>
        <v>B</v>
      </c>
      <c r="H115" s="142" t="str">
        <f t="shared" si="75"/>
        <v>B</v>
      </c>
      <c r="I115" s="143">
        <f>SUM(J113:J117)</f>
        <v>392.42647401750014</v>
      </c>
      <c r="J115" s="126">
        <v>219.46714031971578</v>
      </c>
      <c r="K115" s="126">
        <v>290.60000000000002</v>
      </c>
      <c r="L115" s="126">
        <v>221.79000000000002</v>
      </c>
      <c r="M115" s="126">
        <f t="shared" si="76"/>
        <v>71.132859680284241</v>
      </c>
      <c r="N115" s="143">
        <f>SUM(O113:O117)</f>
        <v>-32.013844195581882</v>
      </c>
      <c r="O115" s="126">
        <f t="shared" si="65"/>
        <v>2.3228596802842389</v>
      </c>
      <c r="P115" s="144">
        <f>IF(SUM(L113:L117)&gt;0,SUM(O113:O117)/SUM(L113:L117), "Blinde vlek")</f>
        <v>-8.8825533698416961E-2</v>
      </c>
      <c r="Q115" s="145">
        <f t="shared" si="83"/>
        <v>1.0473239011155773E-2</v>
      </c>
      <c r="R115" s="126">
        <v>893.6</v>
      </c>
      <c r="S115" s="126">
        <v>290.60000000000002</v>
      </c>
      <c r="T115" s="126">
        <v>26150.799999999999</v>
      </c>
      <c r="U115" s="126">
        <v>4247.5297916093323</v>
      </c>
      <c r="V115" s="145">
        <f t="shared" si="67"/>
        <v>0.32520143240823635</v>
      </c>
      <c r="W115" s="145">
        <f t="shared" si="68"/>
        <v>0.16242446852904432</v>
      </c>
      <c r="X115" s="145" t="str">
        <f t="shared" si="69"/>
        <v>C</v>
      </c>
      <c r="Y115" s="143">
        <f>SUM(Z113:Z117)</f>
        <v>370</v>
      </c>
      <c r="Z115" s="140">
        <v>202</v>
      </c>
      <c r="AA115" s="140">
        <v>99</v>
      </c>
      <c r="AB115" s="140">
        <v>103</v>
      </c>
      <c r="AC115" s="140">
        <v>15</v>
      </c>
      <c r="AD115" s="126">
        <f t="shared" si="66"/>
        <v>88</v>
      </c>
      <c r="AE115" s="145">
        <f t="shared" si="84"/>
        <v>0.43564356435643564</v>
      </c>
      <c r="AF115" s="126" t="str">
        <f t="shared" si="85"/>
        <v>C</v>
      </c>
      <c r="AG115" s="143">
        <f>SUM(AD113:AD117)</f>
        <v>-19</v>
      </c>
      <c r="AH115" s="126" t="str">
        <f t="shared" si="86"/>
        <v>B</v>
      </c>
      <c r="AI115" s="103" t="s">
        <v>41</v>
      </c>
      <c r="AJ115" s="101" t="str">
        <f t="shared" si="87"/>
        <v>Leuven</v>
      </c>
      <c r="AK115" s="102">
        <v>1</v>
      </c>
      <c r="AL115" s="99">
        <f t="shared" si="88"/>
        <v>1</v>
      </c>
      <c r="AM115" s="99">
        <f t="shared" si="89"/>
        <v>1</v>
      </c>
      <c r="AN115" s="99">
        <f t="shared" si="77"/>
        <v>0</v>
      </c>
      <c r="AO115" s="99">
        <f t="shared" si="78"/>
        <v>1</v>
      </c>
      <c r="AP115" s="91">
        <f>O115+AD115</f>
        <v>90.322859680284239</v>
      </c>
      <c r="AQ115" s="91">
        <f>O115+AD115+AK115</f>
        <v>91.322859680284239</v>
      </c>
      <c r="AR115" s="91">
        <f t="shared" si="80"/>
        <v>114</v>
      </c>
      <c r="AS115" s="100">
        <f t="shared" si="81"/>
        <v>0.79230578666915996</v>
      </c>
      <c r="AT115" s="166">
        <f t="shared" si="90"/>
        <v>0</v>
      </c>
      <c r="AU115" s="176">
        <f t="shared" si="91"/>
        <v>0</v>
      </c>
      <c r="AV115" s="168">
        <f t="shared" si="82"/>
        <v>0</v>
      </c>
      <c r="AW115" s="169" t="str">
        <f>IF(AV115&gt;=$AZ$5,$AZ$4,IF(AV115&gt;=$BA$5,$BA$4,IF(AV115&gt;=$BB$5,$BB$4,$BC$4)))</f>
        <v>D</v>
      </c>
    </row>
    <row r="116" spans="1:49" x14ac:dyDescent="0.3">
      <c r="A116" s="146" t="s">
        <v>19</v>
      </c>
      <c r="B116" s="146" t="s">
        <v>16</v>
      </c>
      <c r="C116" s="146" t="s">
        <v>41</v>
      </c>
      <c r="D116" s="139" t="s">
        <v>179</v>
      </c>
      <c r="E116" s="140">
        <v>7</v>
      </c>
      <c r="F116" s="141" t="str">
        <f t="shared" si="64"/>
        <v>B-D-L-M-V</v>
      </c>
      <c r="G116" s="142" t="str">
        <f t="shared" si="74"/>
        <v>B</v>
      </c>
      <c r="H116" s="142" t="str">
        <f t="shared" si="75"/>
        <v>A</v>
      </c>
      <c r="I116" s="143">
        <f>SUM(J113:J117)</f>
        <v>392.42647401750014</v>
      </c>
      <c r="J116" s="126">
        <v>86.949416342412462</v>
      </c>
      <c r="K116" s="126">
        <v>61.701986754966924</v>
      </c>
      <c r="L116" s="126">
        <v>52.446688741721857</v>
      </c>
      <c r="M116" s="126">
        <f t="shared" si="76"/>
        <v>-25.247429587445538</v>
      </c>
      <c r="N116" s="143">
        <f>SUM(O113:O117)</f>
        <v>-32.013844195581882</v>
      </c>
      <c r="O116" s="126">
        <f t="shared" si="65"/>
        <v>-34.502727600690605</v>
      </c>
      <c r="P116" s="144">
        <f>IF(SUM(L113:L117)&gt;0,SUM(O113:O117)/SUM(L113:L117), "Blinde vlek")</f>
        <v>-8.8825533698416961E-2</v>
      </c>
      <c r="Q116" s="145">
        <f t="shared" si="83"/>
        <v>-0.65786283993260652</v>
      </c>
      <c r="R116" s="126">
        <v>454</v>
      </c>
      <c r="S116" s="126">
        <v>61.701986754966924</v>
      </c>
      <c r="T116" s="126">
        <v>26150.799999999999</v>
      </c>
      <c r="U116" s="126">
        <v>4247.5297916093323</v>
      </c>
      <c r="V116" s="145">
        <f t="shared" si="67"/>
        <v>0.13590745981270247</v>
      </c>
      <c r="W116" s="145">
        <f t="shared" si="68"/>
        <v>0.16242446852904432</v>
      </c>
      <c r="X116" s="145" t="str">
        <f t="shared" si="69"/>
        <v>B</v>
      </c>
      <c r="Y116" s="143">
        <f>SUM(Z113:Z117)</f>
        <v>370</v>
      </c>
      <c r="Z116" s="140">
        <v>80</v>
      </c>
      <c r="AA116" s="140">
        <v>56</v>
      </c>
      <c r="AB116" s="140">
        <v>24</v>
      </c>
      <c r="AC116" s="140">
        <v>93</v>
      </c>
      <c r="AD116" s="126">
        <f t="shared" si="66"/>
        <v>-69</v>
      </c>
      <c r="AE116" s="145">
        <f t="shared" si="84"/>
        <v>-0.86250000000000004</v>
      </c>
      <c r="AF116" s="126" t="str">
        <f t="shared" si="85"/>
        <v>A</v>
      </c>
      <c r="AG116" s="143">
        <f>SUM(AD113:AD117)</f>
        <v>-19</v>
      </c>
      <c r="AH116" s="126" t="str">
        <f t="shared" si="86"/>
        <v>B</v>
      </c>
      <c r="AI116" s="103" t="s">
        <v>41</v>
      </c>
      <c r="AJ116" s="101" t="str">
        <f t="shared" si="87"/>
        <v>Mechelen</v>
      </c>
      <c r="AK116" s="102">
        <v>1</v>
      </c>
      <c r="AL116" s="99">
        <f t="shared" si="88"/>
        <v>2</v>
      </c>
      <c r="AM116" s="99">
        <f t="shared" si="89"/>
        <v>1</v>
      </c>
      <c r="AN116" s="99">
        <f t="shared" si="77"/>
        <v>2</v>
      </c>
      <c r="AO116" s="99">
        <f t="shared" si="78"/>
        <v>1</v>
      </c>
      <c r="AP116" s="91">
        <f>O116+AD116</f>
        <v>-103.5027276006906</v>
      </c>
      <c r="AQ116" s="91">
        <f>O116+AD116+AK116</f>
        <v>-102.5027276006906</v>
      </c>
      <c r="AR116" s="91">
        <f t="shared" si="80"/>
        <v>149</v>
      </c>
      <c r="AS116" s="100">
        <f t="shared" si="81"/>
        <v>-0.69464917852812491</v>
      </c>
      <c r="AT116" s="166">
        <f t="shared" si="90"/>
        <v>1</v>
      </c>
      <c r="AU116" s="176">
        <f t="shared" si="91"/>
        <v>3.5999999999999996</v>
      </c>
      <c r="AV116" s="168">
        <f t="shared" si="82"/>
        <v>3.5999999999999996</v>
      </c>
      <c r="AW116" s="169" t="str">
        <f>IF(AV116&gt;=$AZ$5,$AZ$4,IF(AV116&gt;=$BA$5,$BA$4,IF(AV116&gt;=$BB$5,$BB$4,$BC$4)))</f>
        <v>C</v>
      </c>
    </row>
    <row r="117" spans="1:49" x14ac:dyDescent="0.3">
      <c r="A117" s="146" t="s">
        <v>19</v>
      </c>
      <c r="B117" s="146" t="s">
        <v>16</v>
      </c>
      <c r="C117" s="146" t="s">
        <v>41</v>
      </c>
      <c r="D117" s="139" t="s">
        <v>180</v>
      </c>
      <c r="E117" s="140">
        <v>18</v>
      </c>
      <c r="F117" s="141" t="str">
        <f t="shared" si="64"/>
        <v>B-D-L-M-V</v>
      </c>
      <c r="G117" s="142" t="str">
        <f t="shared" si="74"/>
        <v>B</v>
      </c>
      <c r="H117" s="142" t="str">
        <f t="shared" si="75"/>
        <v>Blinde vlek</v>
      </c>
      <c r="I117" s="143">
        <f>SUM(J113:J117)</f>
        <v>392.42647401750014</v>
      </c>
      <c r="J117" s="126">
        <v>0</v>
      </c>
      <c r="K117" s="126">
        <v>0</v>
      </c>
      <c r="L117" s="126">
        <v>0</v>
      </c>
      <c r="M117" s="126">
        <f t="shared" si="76"/>
        <v>0</v>
      </c>
      <c r="N117" s="143">
        <f>SUM(O113:O117)</f>
        <v>-32.013844195581882</v>
      </c>
      <c r="O117" s="126">
        <f t="shared" si="65"/>
        <v>0</v>
      </c>
      <c r="P117" s="144">
        <f>IF(SUM(L113:L117)&gt;0,SUM(O113:O117)/SUM(L113:L117), "Blinde vlek")</f>
        <v>-8.8825533698416961E-2</v>
      </c>
      <c r="Q117" s="145" t="str">
        <f t="shared" si="83"/>
        <v>Blinde vlek</v>
      </c>
      <c r="R117" s="126">
        <v>218</v>
      </c>
      <c r="S117" s="126">
        <v>0</v>
      </c>
      <c r="T117" s="126">
        <v>26150.799999999999</v>
      </c>
      <c r="U117" s="126">
        <v>4247.5297916093323</v>
      </c>
      <c r="V117" s="145" t="str">
        <f t="shared" si="67"/>
        <v>Blinde vlek</v>
      </c>
      <c r="W117" s="145">
        <f t="shared" si="68"/>
        <v>0.16242446852904432</v>
      </c>
      <c r="X117" s="145" t="str">
        <f t="shared" si="69"/>
        <v>Blinde vlek</v>
      </c>
      <c r="Y117" s="143">
        <f>SUM(Z113:Z117)</f>
        <v>370</v>
      </c>
      <c r="Z117" s="140"/>
      <c r="AA117" s="140"/>
      <c r="AB117" s="140"/>
      <c r="AC117" s="140">
        <v>50</v>
      </c>
      <c r="AD117" s="126">
        <f t="shared" si="66"/>
        <v>-50</v>
      </c>
      <c r="AE117" s="145" t="str">
        <f t="shared" si="84"/>
        <v>Blinde vlek</v>
      </c>
      <c r="AF117" s="126" t="str">
        <f t="shared" si="85"/>
        <v>Blinde vlek</v>
      </c>
      <c r="AG117" s="143">
        <f>SUM(AD113:AD117)</f>
        <v>-19</v>
      </c>
      <c r="AH117" s="126" t="str">
        <f t="shared" si="86"/>
        <v>B</v>
      </c>
      <c r="AI117" s="103" t="s">
        <v>41</v>
      </c>
      <c r="AJ117" s="101" t="str">
        <f t="shared" si="87"/>
        <v>Vilvoorde</v>
      </c>
      <c r="AK117" s="102">
        <v>1</v>
      </c>
      <c r="AL117" s="99">
        <f t="shared" si="88"/>
        <v>2</v>
      </c>
      <c r="AM117" s="99">
        <f t="shared" si="89"/>
        <v>1</v>
      </c>
      <c r="AN117" s="99">
        <f t="shared" si="77"/>
        <v>2</v>
      </c>
      <c r="AO117" s="99">
        <f t="shared" si="78"/>
        <v>1</v>
      </c>
      <c r="AP117" s="91">
        <f>O117+AD117</f>
        <v>-50</v>
      </c>
      <c r="AQ117" s="91">
        <f>O117+AD117+AK117</f>
        <v>-49</v>
      </c>
      <c r="AR117" s="91">
        <f t="shared" si="80"/>
        <v>50</v>
      </c>
      <c r="AS117" s="100">
        <f t="shared" si="81"/>
        <v>-1</v>
      </c>
      <c r="AT117" s="166">
        <f t="shared" si="90"/>
        <v>1</v>
      </c>
      <c r="AU117" s="176">
        <f t="shared" si="91"/>
        <v>3.5999999999999996</v>
      </c>
      <c r="AV117" s="168">
        <f t="shared" si="82"/>
        <v>3.5999999999999996</v>
      </c>
      <c r="AW117" s="169" t="str">
        <f>IF(AV117&gt;=$AZ$5,$AZ$4,IF(AV117&gt;=$BA$5,$BA$4,IF(AV117&gt;=$BB$5,$BB$4,$BC$4)))</f>
        <v>C</v>
      </c>
    </row>
    <row r="118" spans="1:49" x14ac:dyDescent="0.3">
      <c r="AK118" s="107"/>
    </row>
    <row r="119" spans="1:49" x14ac:dyDescent="0.3">
      <c r="AK119" s="107"/>
    </row>
    <row r="120" spans="1:49" ht="43.2" hidden="1" x14ac:dyDescent="0.3">
      <c r="G120" s="116" t="s">
        <v>44</v>
      </c>
      <c r="H120" s="116" t="s">
        <v>43</v>
      </c>
      <c r="I120" s="150" t="s">
        <v>2</v>
      </c>
      <c r="J120" s="150" t="s">
        <v>2</v>
      </c>
      <c r="K120" s="243" t="s">
        <v>45</v>
      </c>
      <c r="L120" s="244"/>
      <c r="M120" s="244"/>
      <c r="N120" s="244"/>
      <c r="O120" s="245"/>
      <c r="P120" s="151" t="s">
        <v>6</v>
      </c>
      <c r="Q120" s="151" t="s">
        <v>6</v>
      </c>
      <c r="Y120" s="116" t="s">
        <v>97</v>
      </c>
      <c r="Z120" s="117" t="s">
        <v>54</v>
      </c>
      <c r="AA120" s="246" t="s">
        <v>59</v>
      </c>
      <c r="AB120" s="246"/>
      <c r="AC120" s="246"/>
      <c r="AD120" s="246"/>
      <c r="AE120" s="246"/>
      <c r="AF120" s="246"/>
      <c r="AG120" s="152" t="s">
        <v>98</v>
      </c>
      <c r="AH120" s="152" t="s">
        <v>99</v>
      </c>
      <c r="AK120" s="107"/>
    </row>
    <row r="121" spans="1:49" hidden="1" x14ac:dyDescent="0.3">
      <c r="G121" s="141" t="s">
        <v>46</v>
      </c>
      <c r="H121" s="141" t="s">
        <v>46</v>
      </c>
      <c r="I121" s="140" t="s">
        <v>47</v>
      </c>
      <c r="J121" s="140" t="s">
        <v>47</v>
      </c>
      <c r="K121" s="216" t="s">
        <v>100</v>
      </c>
      <c r="L121" s="217"/>
      <c r="M121" s="217"/>
      <c r="N121" s="217"/>
      <c r="O121" s="218"/>
      <c r="P121" s="153"/>
      <c r="Q121" s="153"/>
      <c r="Y121" s="141" t="s">
        <v>46</v>
      </c>
      <c r="Z121" s="140">
        <v>0</v>
      </c>
      <c r="AA121" s="219"/>
      <c r="AB121" s="219"/>
      <c r="AC121" s="219"/>
      <c r="AD121" s="219"/>
      <c r="AE121" s="219"/>
      <c r="AF121" s="219"/>
      <c r="AG121" s="154"/>
      <c r="AH121" s="153"/>
      <c r="AK121" s="107"/>
    </row>
    <row r="122" spans="1:49" hidden="1" x14ac:dyDescent="0.3">
      <c r="G122" s="155" t="s">
        <v>2</v>
      </c>
      <c r="H122" s="155" t="s">
        <v>2</v>
      </c>
      <c r="I122" s="140" t="s">
        <v>48</v>
      </c>
      <c r="J122" s="140" t="s">
        <v>48</v>
      </c>
      <c r="K122" s="216" t="s">
        <v>49</v>
      </c>
      <c r="L122" s="217"/>
      <c r="M122" s="217"/>
      <c r="N122" s="217"/>
      <c r="O122" s="218"/>
      <c r="P122" s="156">
        <v>-0.25</v>
      </c>
      <c r="Q122" s="156">
        <v>-0.25</v>
      </c>
      <c r="Y122" s="155" t="s">
        <v>2</v>
      </c>
      <c r="Z122" s="140" t="s">
        <v>101</v>
      </c>
      <c r="AA122" s="219" t="s">
        <v>102</v>
      </c>
      <c r="AB122" s="219"/>
      <c r="AC122" s="219"/>
      <c r="AD122" s="219"/>
      <c r="AE122" s="219"/>
      <c r="AF122" s="219"/>
      <c r="AG122" s="156">
        <v>-0.2</v>
      </c>
      <c r="AH122" s="157">
        <v>-0.2</v>
      </c>
      <c r="AK122" s="107"/>
    </row>
    <row r="123" spans="1:49" hidden="1" x14ac:dyDescent="0.3">
      <c r="G123" s="155" t="s">
        <v>3</v>
      </c>
      <c r="H123" s="155" t="s">
        <v>3</v>
      </c>
      <c r="I123" s="140" t="s">
        <v>48</v>
      </c>
      <c r="J123" s="140" t="s">
        <v>48</v>
      </c>
      <c r="K123" s="216" t="s">
        <v>50</v>
      </c>
      <c r="L123" s="217"/>
      <c r="M123" s="217"/>
      <c r="N123" s="217"/>
      <c r="O123" s="218"/>
      <c r="P123" s="158"/>
      <c r="Q123" s="158"/>
      <c r="Y123" s="155" t="s">
        <v>3</v>
      </c>
      <c r="Z123" s="140" t="s">
        <v>101</v>
      </c>
      <c r="AA123" s="219" t="s">
        <v>103</v>
      </c>
      <c r="AB123" s="219"/>
      <c r="AC123" s="219"/>
      <c r="AD123" s="219"/>
      <c r="AE123" s="219"/>
      <c r="AF123" s="219"/>
      <c r="AG123" s="158"/>
      <c r="AH123" s="140"/>
      <c r="AK123" s="107"/>
    </row>
    <row r="124" spans="1:49" hidden="1" x14ac:dyDescent="0.3">
      <c r="G124" s="155" t="s">
        <v>4</v>
      </c>
      <c r="H124" s="155" t="s">
        <v>4</v>
      </c>
      <c r="I124" s="140" t="s">
        <v>48</v>
      </c>
      <c r="J124" s="140" t="s">
        <v>48</v>
      </c>
      <c r="K124" s="216" t="s">
        <v>51</v>
      </c>
      <c r="L124" s="217"/>
      <c r="M124" s="217"/>
      <c r="N124" s="217"/>
      <c r="O124" s="218"/>
      <c r="P124" s="159">
        <v>0.1</v>
      </c>
      <c r="Q124" s="159">
        <v>0.1</v>
      </c>
      <c r="Y124" s="155" t="s">
        <v>4</v>
      </c>
      <c r="Z124" s="140" t="s">
        <v>101</v>
      </c>
      <c r="AA124" s="219" t="s">
        <v>104</v>
      </c>
      <c r="AB124" s="219"/>
      <c r="AC124" s="219"/>
      <c r="AD124" s="219"/>
      <c r="AE124" s="219"/>
      <c r="AF124" s="219"/>
      <c r="AG124" s="159">
        <v>0.2</v>
      </c>
      <c r="AH124" s="145">
        <v>0.2</v>
      </c>
      <c r="AK124" s="107"/>
    </row>
    <row r="125" spans="1:49" x14ac:dyDescent="0.3">
      <c r="AK125" s="107"/>
    </row>
    <row r="126" spans="1:49" x14ac:dyDescent="0.3">
      <c r="AK126" s="107"/>
    </row>
    <row r="127" spans="1:49" x14ac:dyDescent="0.3">
      <c r="AK127" s="107"/>
    </row>
    <row r="128" spans="1:49" x14ac:dyDescent="0.3">
      <c r="AK128" s="107"/>
    </row>
    <row r="129" spans="37:37" x14ac:dyDescent="0.3">
      <c r="AK129" s="107"/>
    </row>
    <row r="130" spans="37:37" x14ac:dyDescent="0.3">
      <c r="AK130" s="107"/>
    </row>
    <row r="131" spans="37:37" x14ac:dyDescent="0.3">
      <c r="AK131" s="107"/>
    </row>
    <row r="132" spans="37:37" x14ac:dyDescent="0.3">
      <c r="AK132" s="107"/>
    </row>
    <row r="133" spans="37:37" x14ac:dyDescent="0.3">
      <c r="AK133" s="107"/>
    </row>
  </sheetData>
  <sheetProtection algorithmName="SHA-512" hashValue="unrBKCUQjuTl6kVxA9Gacico+mAwaUp32TpdkAyrKfsd5T7NbEUMgRreyZGwMt7w+iKf0PdXq6i8TAeVYGsw7w==" saltValue="aKwD64WqCBJylYW5VYyZZg==" spinCount="100000" sheet="1" autoFilter="0"/>
  <autoFilter ref="A7:AW117" xr:uid="{25505468-B74B-4E56-B65A-A9AE3C9F3E91}"/>
  <mergeCells count="106">
    <mergeCell ref="B1:H1"/>
    <mergeCell ref="I3:J3"/>
    <mergeCell ref="N3:O3"/>
    <mergeCell ref="P3:Q3"/>
    <mergeCell ref="R3:X3"/>
    <mergeCell ref="Y3:AH3"/>
    <mergeCell ref="AW48:AW52"/>
    <mergeCell ref="AP73:AP77"/>
    <mergeCell ref="AQ73:AQ77"/>
    <mergeCell ref="AR73:AR77"/>
    <mergeCell ref="AS73:AS77"/>
    <mergeCell ref="AT73:AT77"/>
    <mergeCell ref="AU73:AU77"/>
    <mergeCell ref="AV73:AV77"/>
    <mergeCell ref="AU43:AU47"/>
    <mergeCell ref="AV43:AV47"/>
    <mergeCell ref="AP48:AP52"/>
    <mergeCell ref="AQ48:AQ52"/>
    <mergeCell ref="AR48:AR52"/>
    <mergeCell ref="AS48:AS52"/>
    <mergeCell ref="AT48:AT52"/>
    <mergeCell ref="AU48:AU52"/>
    <mergeCell ref="AV48:AV52"/>
    <mergeCell ref="AP43:AP47"/>
    <mergeCell ref="AQ43:AQ47"/>
    <mergeCell ref="AS23:AS27"/>
    <mergeCell ref="AV28:AV32"/>
    <mergeCell ref="AW28:AW32"/>
    <mergeCell ref="A4:C4"/>
    <mergeCell ref="A5:C5"/>
    <mergeCell ref="AP23:AP27"/>
    <mergeCell ref="AQ23:AQ27"/>
    <mergeCell ref="AR23:AR27"/>
    <mergeCell ref="AT23:AT27"/>
    <mergeCell ref="AU23:AU27"/>
    <mergeCell ref="AV23:AV27"/>
    <mergeCell ref="AW23:AW27"/>
    <mergeCell ref="AW13:AW17"/>
    <mergeCell ref="AT13:AT17"/>
    <mergeCell ref="AU13:AU17"/>
    <mergeCell ref="AV13:AV17"/>
    <mergeCell ref="AP13:AP17"/>
    <mergeCell ref="AQ13:AQ17"/>
    <mergeCell ref="AR13:AR17"/>
    <mergeCell ref="AS13:AS17"/>
    <mergeCell ref="AW43:AW47"/>
    <mergeCell ref="AV53:AV57"/>
    <mergeCell ref="AW53:AW57"/>
    <mergeCell ref="AV58:AV62"/>
    <mergeCell ref="AW58:AW62"/>
    <mergeCell ref="AU78:AU82"/>
    <mergeCell ref="AV78:AV82"/>
    <mergeCell ref="AW78:AW82"/>
    <mergeCell ref="AP28:AP32"/>
    <mergeCell ref="AQ28:AQ32"/>
    <mergeCell ref="AR28:AR32"/>
    <mergeCell ref="AS28:AS32"/>
    <mergeCell ref="AT28:AT32"/>
    <mergeCell ref="AU28:AU32"/>
    <mergeCell ref="AR43:AR47"/>
    <mergeCell ref="AS43:AS47"/>
    <mergeCell ref="AT43:AT47"/>
    <mergeCell ref="AP53:AP57"/>
    <mergeCell ref="AQ53:AQ57"/>
    <mergeCell ref="AU58:AU62"/>
    <mergeCell ref="AP78:AP82"/>
    <mergeCell ref="AQ78:AQ82"/>
    <mergeCell ref="AR78:AR82"/>
    <mergeCell ref="AS78:AS82"/>
    <mergeCell ref="AT78:AT82"/>
    <mergeCell ref="AR53:AR57"/>
    <mergeCell ref="AS53:AS57"/>
    <mergeCell ref="AT53:AT57"/>
    <mergeCell ref="AU53:AU57"/>
    <mergeCell ref="K124:O124"/>
    <mergeCell ref="AA124:AF124"/>
    <mergeCell ref="K120:O120"/>
    <mergeCell ref="AA120:AF120"/>
    <mergeCell ref="K121:O121"/>
    <mergeCell ref="AA121:AF121"/>
    <mergeCell ref="K122:O122"/>
    <mergeCell ref="AA122:AF122"/>
    <mergeCell ref="AP58:AP62"/>
    <mergeCell ref="AQ58:AQ62"/>
    <mergeCell ref="AR58:AR62"/>
    <mergeCell ref="AS58:AS62"/>
    <mergeCell ref="AT58:AT62"/>
    <mergeCell ref="AW73:AW77"/>
    <mergeCell ref="K123:O123"/>
    <mergeCell ref="AA123:AF123"/>
    <mergeCell ref="AV103:AV107"/>
    <mergeCell ref="AW103:AW107"/>
    <mergeCell ref="AP108:AP112"/>
    <mergeCell ref="AQ108:AQ112"/>
    <mergeCell ref="AR108:AR112"/>
    <mergeCell ref="AS108:AS112"/>
    <mergeCell ref="AT108:AT112"/>
    <mergeCell ref="AU108:AU112"/>
    <mergeCell ref="AV108:AV112"/>
    <mergeCell ref="AW108:AW112"/>
    <mergeCell ref="AP103:AP107"/>
    <mergeCell ref="AQ103:AQ107"/>
    <mergeCell ref="AR103:AR107"/>
    <mergeCell ref="AS103:AS107"/>
    <mergeCell ref="AT103:AT107"/>
    <mergeCell ref="AU103:AU107"/>
  </mergeCells>
  <conditionalFormatting sqref="P7:Q7">
    <cfRule type="colorScale" priority="5398">
      <colorScale>
        <cfvo type="min"/>
        <cfvo type="percentile" val="50"/>
        <cfvo type="max"/>
        <color rgb="FFF8696B"/>
        <color rgb="FFFFEB84"/>
        <color rgb="FF63BE7B"/>
      </colorScale>
    </cfRule>
  </conditionalFormatting>
  <conditionalFormatting sqref="Q8:Q117">
    <cfRule type="colorScale" priority="5393">
      <colorScale>
        <cfvo type="min"/>
        <cfvo type="percentile" val="50"/>
        <cfvo type="max"/>
        <color rgb="FFF8696B"/>
        <color rgb="FFFFEB84"/>
        <color rgb="FF63BE7B"/>
      </colorScale>
    </cfRule>
  </conditionalFormatting>
  <conditionalFormatting sqref="P3">
    <cfRule type="colorScale" priority="5397">
      <colorScale>
        <cfvo type="min"/>
        <cfvo type="percentile" val="50"/>
        <cfvo type="max"/>
        <color rgb="FFF8696B"/>
        <color rgb="FFFFEB84"/>
        <color rgb="FF63BE7B"/>
      </colorScale>
    </cfRule>
  </conditionalFormatting>
  <conditionalFormatting sqref="K120">
    <cfRule type="colorScale" priority="5396">
      <colorScale>
        <cfvo type="min"/>
        <cfvo type="percentile" val="50"/>
        <cfvo type="max"/>
        <color rgb="FFF8696B"/>
        <color rgb="FFFFEB84"/>
        <color rgb="FF63BE7B"/>
      </colorScale>
    </cfRule>
  </conditionalFormatting>
  <conditionalFormatting sqref="Q120">
    <cfRule type="colorScale" priority="5395">
      <colorScale>
        <cfvo type="min"/>
        <cfvo type="percentile" val="50"/>
        <cfvo type="max"/>
        <color rgb="FFF8696B"/>
        <color rgb="FFFFEB84"/>
        <color rgb="FF63BE7B"/>
      </colorScale>
    </cfRule>
  </conditionalFormatting>
  <conditionalFormatting sqref="AA120">
    <cfRule type="colorScale" priority="5394">
      <colorScale>
        <cfvo type="min"/>
        <cfvo type="percentile" val="50"/>
        <cfvo type="max"/>
        <color rgb="FFF8696B"/>
        <color rgb="FFFFEB84"/>
        <color rgb="FF63BE7B"/>
      </colorScale>
    </cfRule>
  </conditionalFormatting>
  <conditionalFormatting sqref="AP3">
    <cfRule type="colorScale" priority="5392">
      <colorScale>
        <cfvo type="min"/>
        <cfvo type="percentile" val="50"/>
        <cfvo type="max"/>
        <color rgb="FFF8696B"/>
        <color rgb="FFFFEB84"/>
        <color rgb="FF63BE7B"/>
      </colorScale>
    </cfRule>
  </conditionalFormatting>
  <conditionalFormatting sqref="O8:O117">
    <cfRule type="colorScale" priority="5399">
      <colorScale>
        <cfvo type="min"/>
        <cfvo type="percentile" val="50"/>
        <cfvo type="max"/>
        <color rgb="FFF8696B"/>
        <color rgb="FFFFEB84"/>
        <color rgb="FF63BE7B"/>
      </colorScale>
    </cfRule>
  </conditionalFormatting>
  <conditionalFormatting sqref="O8:O117">
    <cfRule type="colorScale" priority="5400">
      <colorScale>
        <cfvo type="min"/>
        <cfvo type="percentile" val="50"/>
        <cfvo type="max"/>
        <color rgb="FFF8696B"/>
        <color rgb="FFFFEB84"/>
        <color rgb="FF63BE7B"/>
      </colorScale>
    </cfRule>
  </conditionalFormatting>
  <conditionalFormatting sqref="N3">
    <cfRule type="colorScale" priority="5401">
      <colorScale>
        <cfvo type="min"/>
        <cfvo type="percentile" val="50"/>
        <cfvo type="max"/>
        <color rgb="FFF8696B"/>
        <color rgb="FFFFEB84"/>
        <color rgb="FF63BE7B"/>
      </colorScale>
    </cfRule>
  </conditionalFormatting>
  <conditionalFormatting sqref="P120">
    <cfRule type="colorScale" priority="5385">
      <colorScale>
        <cfvo type="min"/>
        <cfvo type="percentile" val="50"/>
        <cfvo type="max"/>
        <color rgb="FFF8696B"/>
        <color rgb="FFFFEB84"/>
        <color rgb="FF63BE7B"/>
      </colorScale>
    </cfRule>
  </conditionalFormatting>
  <conditionalFormatting sqref="P4:Q4">
    <cfRule type="colorScale" priority="5357">
      <colorScale>
        <cfvo type="min"/>
        <cfvo type="percentile" val="50"/>
        <cfvo type="max"/>
        <color rgb="FFF8696B"/>
        <color rgb="FFFFEB84"/>
        <color rgb="FF63BE7B"/>
      </colorScale>
    </cfRule>
  </conditionalFormatting>
  <conditionalFormatting sqref="N4:O4">
    <cfRule type="colorScale" priority="5402">
      <colorScale>
        <cfvo type="min"/>
        <cfvo type="percentile" val="50"/>
        <cfvo type="max"/>
        <color rgb="FFF8696B"/>
        <color rgb="FFFFEB84"/>
        <color rgb="FF63BE7B"/>
      </colorScale>
    </cfRule>
  </conditionalFormatting>
  <conditionalFormatting sqref="N7:O7">
    <cfRule type="colorScale" priority="5403">
      <colorScale>
        <cfvo type="min"/>
        <cfvo type="percentile" val="50"/>
        <cfvo type="max"/>
        <color rgb="FFF8696B"/>
        <color rgb="FFFFEB84"/>
        <color rgb="FF63BE7B"/>
      </colorScale>
    </cfRule>
  </conditionalFormatting>
  <conditionalFormatting sqref="Q8:Q117">
    <cfRule type="colorScale" priority="4358">
      <colorScale>
        <cfvo type="min"/>
        <cfvo type="percentile" val="50"/>
        <cfvo type="max"/>
        <color rgb="FFF8696B"/>
        <color rgb="FFFFEB84"/>
        <color rgb="FF63BE7B"/>
      </colorScale>
    </cfRule>
  </conditionalFormatting>
  <conditionalFormatting sqref="V8:V117">
    <cfRule type="colorScale" priority="4356">
      <colorScale>
        <cfvo type="min"/>
        <cfvo type="percentile" val="50"/>
        <cfvo type="max"/>
        <color rgb="FFF8696B"/>
        <color rgb="FFFFEB84"/>
        <color rgb="FF63BE7B"/>
      </colorScale>
    </cfRule>
  </conditionalFormatting>
  <conditionalFormatting sqref="X8:X117">
    <cfRule type="colorScale" priority="4357">
      <colorScale>
        <cfvo type="min"/>
        <cfvo type="percentile" val="50"/>
        <cfvo type="max"/>
        <color rgb="FFF8696B"/>
        <color rgb="FFFFEB84"/>
        <color rgb="FF63BE7B"/>
      </colorScale>
    </cfRule>
  </conditionalFormatting>
  <conditionalFormatting sqref="P8">
    <cfRule type="colorScale" priority="3285">
      <colorScale>
        <cfvo type="min"/>
        <cfvo type="percentile" val="50"/>
        <cfvo type="max"/>
        <color rgb="FFF8696B"/>
        <color rgb="FFFFEB84"/>
        <color rgb="FF63BE7B"/>
      </colorScale>
    </cfRule>
  </conditionalFormatting>
  <conditionalFormatting sqref="P11">
    <cfRule type="colorScale" priority="3284">
      <colorScale>
        <cfvo type="min"/>
        <cfvo type="percentile" val="50"/>
        <cfvo type="max"/>
        <color rgb="FFF8696B"/>
        <color rgb="FFFFEB84"/>
        <color rgb="FF63BE7B"/>
      </colorScale>
    </cfRule>
  </conditionalFormatting>
  <conditionalFormatting sqref="P14">
    <cfRule type="colorScale" priority="3283">
      <colorScale>
        <cfvo type="min"/>
        <cfvo type="percentile" val="50"/>
        <cfvo type="max"/>
        <color rgb="FFF8696B"/>
        <color rgb="FFFFEB84"/>
        <color rgb="FF63BE7B"/>
      </colorScale>
    </cfRule>
  </conditionalFormatting>
  <conditionalFormatting sqref="P17">
    <cfRule type="colorScale" priority="3282">
      <colorScale>
        <cfvo type="min"/>
        <cfvo type="percentile" val="50"/>
        <cfvo type="max"/>
        <color rgb="FFF8696B"/>
        <color rgb="FFFFEB84"/>
        <color rgb="FF63BE7B"/>
      </colorScale>
    </cfRule>
  </conditionalFormatting>
  <conditionalFormatting sqref="P20">
    <cfRule type="colorScale" priority="3281">
      <colorScale>
        <cfvo type="min"/>
        <cfvo type="percentile" val="50"/>
        <cfvo type="max"/>
        <color rgb="FFF8696B"/>
        <color rgb="FFFFEB84"/>
        <color rgb="FF63BE7B"/>
      </colorScale>
    </cfRule>
  </conditionalFormatting>
  <conditionalFormatting sqref="P23">
    <cfRule type="colorScale" priority="3280">
      <colorScale>
        <cfvo type="min"/>
        <cfvo type="percentile" val="50"/>
        <cfvo type="max"/>
        <color rgb="FFF8696B"/>
        <color rgb="FFFFEB84"/>
        <color rgb="FF63BE7B"/>
      </colorScale>
    </cfRule>
  </conditionalFormatting>
  <conditionalFormatting sqref="P26">
    <cfRule type="colorScale" priority="3279">
      <colorScale>
        <cfvo type="min"/>
        <cfvo type="percentile" val="50"/>
        <cfvo type="max"/>
        <color rgb="FFF8696B"/>
        <color rgb="FFFFEB84"/>
        <color rgb="FF63BE7B"/>
      </colorScale>
    </cfRule>
  </conditionalFormatting>
  <conditionalFormatting sqref="P8:P27">
    <cfRule type="colorScale" priority="3219">
      <colorScale>
        <cfvo type="min"/>
        <cfvo type="percentile" val="50"/>
        <cfvo type="max"/>
        <color rgb="FFF8696B"/>
        <color rgb="FFFFEB84"/>
        <color rgb="FF63BE7B"/>
      </colorScale>
    </cfRule>
  </conditionalFormatting>
  <conditionalFormatting sqref="P9">
    <cfRule type="colorScale" priority="3278">
      <colorScale>
        <cfvo type="min"/>
        <cfvo type="percentile" val="50"/>
        <cfvo type="max"/>
        <color rgb="FFF8696B"/>
        <color rgb="FFFFEB84"/>
        <color rgb="FF63BE7B"/>
      </colorScale>
    </cfRule>
  </conditionalFormatting>
  <conditionalFormatting sqref="P10">
    <cfRule type="colorScale" priority="3277">
      <colorScale>
        <cfvo type="min"/>
        <cfvo type="percentile" val="50"/>
        <cfvo type="max"/>
        <color rgb="FFF8696B"/>
        <color rgb="FFFFEB84"/>
        <color rgb="FF63BE7B"/>
      </colorScale>
    </cfRule>
  </conditionalFormatting>
  <conditionalFormatting sqref="P11">
    <cfRule type="colorScale" priority="3276">
      <colorScale>
        <cfvo type="min"/>
        <cfvo type="percentile" val="50"/>
        <cfvo type="max"/>
        <color rgb="FFF8696B"/>
        <color rgb="FFFFEB84"/>
        <color rgb="FF63BE7B"/>
      </colorScale>
    </cfRule>
  </conditionalFormatting>
  <conditionalFormatting sqref="P12">
    <cfRule type="colorScale" priority="3275">
      <colorScale>
        <cfvo type="min"/>
        <cfvo type="percentile" val="50"/>
        <cfvo type="max"/>
        <color rgb="FFF8696B"/>
        <color rgb="FFFFEB84"/>
        <color rgb="FF63BE7B"/>
      </colorScale>
    </cfRule>
  </conditionalFormatting>
  <conditionalFormatting sqref="P13:P17">
    <cfRule type="colorScale" priority="3274">
      <colorScale>
        <cfvo type="min"/>
        <cfvo type="percentile" val="50"/>
        <cfvo type="max"/>
        <color rgb="FFF8696B"/>
        <color rgb="FFFFEB84"/>
        <color rgb="FF63BE7B"/>
      </colorScale>
    </cfRule>
  </conditionalFormatting>
  <conditionalFormatting sqref="P14">
    <cfRule type="colorScale" priority="3273">
      <colorScale>
        <cfvo type="min"/>
        <cfvo type="percentile" val="50"/>
        <cfvo type="max"/>
        <color rgb="FFF8696B"/>
        <color rgb="FFFFEB84"/>
        <color rgb="FF63BE7B"/>
      </colorScale>
    </cfRule>
  </conditionalFormatting>
  <conditionalFormatting sqref="P14">
    <cfRule type="colorScale" priority="3272">
      <colorScale>
        <cfvo type="min"/>
        <cfvo type="percentile" val="50"/>
        <cfvo type="max"/>
        <color rgb="FFF8696B"/>
        <color rgb="FFFFEB84"/>
        <color rgb="FF63BE7B"/>
      </colorScale>
    </cfRule>
  </conditionalFormatting>
  <conditionalFormatting sqref="P15">
    <cfRule type="colorScale" priority="3271">
      <colorScale>
        <cfvo type="min"/>
        <cfvo type="percentile" val="50"/>
        <cfvo type="max"/>
        <color rgb="FFF8696B"/>
        <color rgb="FFFFEB84"/>
        <color rgb="FF63BE7B"/>
      </colorScale>
    </cfRule>
  </conditionalFormatting>
  <conditionalFormatting sqref="P16">
    <cfRule type="colorScale" priority="3270">
      <colorScale>
        <cfvo type="min"/>
        <cfvo type="percentile" val="50"/>
        <cfvo type="max"/>
        <color rgb="FFF8696B"/>
        <color rgb="FFFFEB84"/>
        <color rgb="FF63BE7B"/>
      </colorScale>
    </cfRule>
  </conditionalFormatting>
  <conditionalFormatting sqref="P17">
    <cfRule type="colorScale" priority="3269">
      <colorScale>
        <cfvo type="min"/>
        <cfvo type="percentile" val="50"/>
        <cfvo type="max"/>
        <color rgb="FFF8696B"/>
        <color rgb="FFFFEB84"/>
        <color rgb="FF63BE7B"/>
      </colorScale>
    </cfRule>
  </conditionalFormatting>
  <conditionalFormatting sqref="P17">
    <cfRule type="colorScale" priority="3268">
      <colorScale>
        <cfvo type="min"/>
        <cfvo type="percentile" val="50"/>
        <cfvo type="max"/>
        <color rgb="FFF8696B"/>
        <color rgb="FFFFEB84"/>
        <color rgb="FF63BE7B"/>
      </colorScale>
    </cfRule>
  </conditionalFormatting>
  <conditionalFormatting sqref="P18">
    <cfRule type="colorScale" priority="3267">
      <colorScale>
        <cfvo type="min"/>
        <cfvo type="percentile" val="50"/>
        <cfvo type="max"/>
        <color rgb="FFF8696B"/>
        <color rgb="FFFFEB84"/>
        <color rgb="FF63BE7B"/>
      </colorScale>
    </cfRule>
  </conditionalFormatting>
  <conditionalFormatting sqref="P19">
    <cfRule type="colorScale" priority="3266">
      <colorScale>
        <cfvo type="min"/>
        <cfvo type="percentile" val="50"/>
        <cfvo type="max"/>
        <color rgb="FFF8696B"/>
        <color rgb="FFFFEB84"/>
        <color rgb="FF63BE7B"/>
      </colorScale>
    </cfRule>
  </conditionalFormatting>
  <conditionalFormatting sqref="P20">
    <cfRule type="colorScale" priority="3265">
      <colorScale>
        <cfvo type="min"/>
        <cfvo type="percentile" val="50"/>
        <cfvo type="max"/>
        <color rgb="FFF8696B"/>
        <color rgb="FFFFEB84"/>
        <color rgb="FF63BE7B"/>
      </colorScale>
    </cfRule>
  </conditionalFormatting>
  <conditionalFormatting sqref="P20">
    <cfRule type="colorScale" priority="3264">
      <colorScale>
        <cfvo type="min"/>
        <cfvo type="percentile" val="50"/>
        <cfvo type="max"/>
        <color rgb="FFF8696B"/>
        <color rgb="FFFFEB84"/>
        <color rgb="FF63BE7B"/>
      </colorScale>
    </cfRule>
  </conditionalFormatting>
  <conditionalFormatting sqref="P20">
    <cfRule type="colorScale" priority="3263">
      <colorScale>
        <cfvo type="min"/>
        <cfvo type="percentile" val="50"/>
        <cfvo type="max"/>
        <color rgb="FFF8696B"/>
        <color rgb="FFFFEB84"/>
        <color rgb="FF63BE7B"/>
      </colorScale>
    </cfRule>
  </conditionalFormatting>
  <conditionalFormatting sqref="P21">
    <cfRule type="colorScale" priority="3262">
      <colorScale>
        <cfvo type="min"/>
        <cfvo type="percentile" val="50"/>
        <cfvo type="max"/>
        <color rgb="FFF8696B"/>
        <color rgb="FFFFEB84"/>
        <color rgb="FF63BE7B"/>
      </colorScale>
    </cfRule>
  </conditionalFormatting>
  <conditionalFormatting sqref="P22">
    <cfRule type="colorScale" priority="3261">
      <colorScale>
        <cfvo type="min"/>
        <cfvo type="percentile" val="50"/>
        <cfvo type="max"/>
        <color rgb="FFF8696B"/>
        <color rgb="FFFFEB84"/>
        <color rgb="FF63BE7B"/>
      </colorScale>
    </cfRule>
  </conditionalFormatting>
  <conditionalFormatting sqref="P23">
    <cfRule type="colorScale" priority="3260">
      <colorScale>
        <cfvo type="min"/>
        <cfvo type="percentile" val="50"/>
        <cfvo type="max"/>
        <color rgb="FFF8696B"/>
        <color rgb="FFFFEB84"/>
        <color rgb="FF63BE7B"/>
      </colorScale>
    </cfRule>
  </conditionalFormatting>
  <conditionalFormatting sqref="P23">
    <cfRule type="colorScale" priority="3259">
      <colorScale>
        <cfvo type="min"/>
        <cfvo type="percentile" val="50"/>
        <cfvo type="max"/>
        <color rgb="FFF8696B"/>
        <color rgb="FFFFEB84"/>
        <color rgb="FF63BE7B"/>
      </colorScale>
    </cfRule>
  </conditionalFormatting>
  <conditionalFormatting sqref="P23">
    <cfRule type="colorScale" priority="3258">
      <colorScale>
        <cfvo type="min"/>
        <cfvo type="percentile" val="50"/>
        <cfvo type="max"/>
        <color rgb="FFF8696B"/>
        <color rgb="FFFFEB84"/>
        <color rgb="FF63BE7B"/>
      </colorScale>
    </cfRule>
  </conditionalFormatting>
  <conditionalFormatting sqref="P24">
    <cfRule type="colorScale" priority="3257">
      <colorScale>
        <cfvo type="min"/>
        <cfvo type="percentile" val="50"/>
        <cfvo type="max"/>
        <color rgb="FFF8696B"/>
        <color rgb="FFFFEB84"/>
        <color rgb="FF63BE7B"/>
      </colorScale>
    </cfRule>
  </conditionalFormatting>
  <conditionalFormatting sqref="P25">
    <cfRule type="colorScale" priority="3256">
      <colorScale>
        <cfvo type="min"/>
        <cfvo type="percentile" val="50"/>
        <cfvo type="max"/>
        <color rgb="FFF8696B"/>
        <color rgb="FFFFEB84"/>
        <color rgb="FF63BE7B"/>
      </colorScale>
    </cfRule>
  </conditionalFormatting>
  <conditionalFormatting sqref="P26">
    <cfRule type="colorScale" priority="3255">
      <colorScale>
        <cfvo type="min"/>
        <cfvo type="percentile" val="50"/>
        <cfvo type="max"/>
        <color rgb="FFF8696B"/>
        <color rgb="FFFFEB84"/>
        <color rgb="FF63BE7B"/>
      </colorScale>
    </cfRule>
  </conditionalFormatting>
  <conditionalFormatting sqref="P26">
    <cfRule type="colorScale" priority="3254">
      <colorScale>
        <cfvo type="min"/>
        <cfvo type="percentile" val="50"/>
        <cfvo type="max"/>
        <color rgb="FFF8696B"/>
        <color rgb="FFFFEB84"/>
        <color rgb="FF63BE7B"/>
      </colorScale>
    </cfRule>
  </conditionalFormatting>
  <conditionalFormatting sqref="P26">
    <cfRule type="colorScale" priority="3253">
      <colorScale>
        <cfvo type="min"/>
        <cfvo type="percentile" val="50"/>
        <cfvo type="max"/>
        <color rgb="FFF8696B"/>
        <color rgb="FFFFEB84"/>
        <color rgb="FF63BE7B"/>
      </colorScale>
    </cfRule>
  </conditionalFormatting>
  <conditionalFormatting sqref="P27">
    <cfRule type="colorScale" priority="3252">
      <colorScale>
        <cfvo type="min"/>
        <cfvo type="percentile" val="50"/>
        <cfvo type="max"/>
        <color rgb="FFF8696B"/>
        <color rgb="FFFFEB84"/>
        <color rgb="FF63BE7B"/>
      </colorScale>
    </cfRule>
  </conditionalFormatting>
  <conditionalFormatting sqref="P12">
    <cfRule type="colorScale" priority="3251">
      <colorScale>
        <cfvo type="min"/>
        <cfvo type="percentile" val="50"/>
        <cfvo type="max"/>
        <color rgb="FFF8696B"/>
        <color rgb="FFFFEB84"/>
        <color rgb="FF63BE7B"/>
      </colorScale>
    </cfRule>
  </conditionalFormatting>
  <conditionalFormatting sqref="P15">
    <cfRule type="colorScale" priority="3250">
      <colorScale>
        <cfvo type="min"/>
        <cfvo type="percentile" val="50"/>
        <cfvo type="max"/>
        <color rgb="FFF8696B"/>
        <color rgb="FFFFEB84"/>
        <color rgb="FF63BE7B"/>
      </colorScale>
    </cfRule>
  </conditionalFormatting>
  <conditionalFormatting sqref="P13:P17">
    <cfRule type="colorScale" priority="3249">
      <colorScale>
        <cfvo type="min"/>
        <cfvo type="percentile" val="50"/>
        <cfvo type="max"/>
        <color rgb="FFF8696B"/>
        <color rgb="FFFFEB84"/>
        <color rgb="FF63BE7B"/>
      </colorScale>
    </cfRule>
  </conditionalFormatting>
  <conditionalFormatting sqref="P14">
    <cfRule type="colorScale" priority="3248">
      <colorScale>
        <cfvo type="min"/>
        <cfvo type="percentile" val="50"/>
        <cfvo type="max"/>
        <color rgb="FFF8696B"/>
        <color rgb="FFFFEB84"/>
        <color rgb="FF63BE7B"/>
      </colorScale>
    </cfRule>
  </conditionalFormatting>
  <conditionalFormatting sqref="P15">
    <cfRule type="colorScale" priority="3247">
      <colorScale>
        <cfvo type="min"/>
        <cfvo type="percentile" val="50"/>
        <cfvo type="max"/>
        <color rgb="FFF8696B"/>
        <color rgb="FFFFEB84"/>
        <color rgb="FF63BE7B"/>
      </colorScale>
    </cfRule>
  </conditionalFormatting>
  <conditionalFormatting sqref="P16">
    <cfRule type="colorScale" priority="3246">
      <colorScale>
        <cfvo type="min"/>
        <cfvo type="percentile" val="50"/>
        <cfvo type="max"/>
        <color rgb="FFF8696B"/>
        <color rgb="FFFFEB84"/>
        <color rgb="FF63BE7B"/>
      </colorScale>
    </cfRule>
  </conditionalFormatting>
  <conditionalFormatting sqref="P19">
    <cfRule type="colorScale" priority="3245">
      <colorScale>
        <cfvo type="min"/>
        <cfvo type="percentile" val="50"/>
        <cfvo type="max"/>
        <color rgb="FFF8696B"/>
        <color rgb="FFFFEB84"/>
        <color rgb="FF63BE7B"/>
      </colorScale>
    </cfRule>
  </conditionalFormatting>
  <conditionalFormatting sqref="P17">
    <cfRule type="colorScale" priority="3244">
      <colorScale>
        <cfvo type="min"/>
        <cfvo type="percentile" val="50"/>
        <cfvo type="max"/>
        <color rgb="FFF8696B"/>
        <color rgb="FFFFEB84"/>
        <color rgb="FF63BE7B"/>
      </colorScale>
    </cfRule>
  </conditionalFormatting>
  <conditionalFormatting sqref="P18">
    <cfRule type="colorScale" priority="3243">
      <colorScale>
        <cfvo type="min"/>
        <cfvo type="percentile" val="50"/>
        <cfvo type="max"/>
        <color rgb="FFF8696B"/>
        <color rgb="FFFFEB84"/>
        <color rgb="FF63BE7B"/>
      </colorScale>
    </cfRule>
  </conditionalFormatting>
  <conditionalFormatting sqref="P19">
    <cfRule type="colorScale" priority="3242">
      <colorScale>
        <cfvo type="min"/>
        <cfvo type="percentile" val="50"/>
        <cfvo type="max"/>
        <color rgb="FFF8696B"/>
        <color rgb="FFFFEB84"/>
        <color rgb="FF63BE7B"/>
      </colorScale>
    </cfRule>
  </conditionalFormatting>
  <conditionalFormatting sqref="P21">
    <cfRule type="colorScale" priority="3241">
      <colorScale>
        <cfvo type="min"/>
        <cfvo type="percentile" val="50"/>
        <cfvo type="max"/>
        <color rgb="FFF8696B"/>
        <color rgb="FFFFEB84"/>
        <color rgb="FF63BE7B"/>
      </colorScale>
    </cfRule>
  </conditionalFormatting>
  <conditionalFormatting sqref="P20">
    <cfRule type="colorScale" priority="3240">
      <colorScale>
        <cfvo type="min"/>
        <cfvo type="percentile" val="50"/>
        <cfvo type="max"/>
        <color rgb="FFF8696B"/>
        <color rgb="FFFFEB84"/>
        <color rgb="FF63BE7B"/>
      </colorScale>
    </cfRule>
  </conditionalFormatting>
  <conditionalFormatting sqref="P21">
    <cfRule type="colorScale" priority="3239">
      <colorScale>
        <cfvo type="min"/>
        <cfvo type="percentile" val="50"/>
        <cfvo type="max"/>
        <color rgb="FFF8696B"/>
        <color rgb="FFFFEB84"/>
        <color rgb="FF63BE7B"/>
      </colorScale>
    </cfRule>
  </conditionalFormatting>
  <conditionalFormatting sqref="P21">
    <cfRule type="colorScale" priority="3238">
      <colorScale>
        <cfvo type="min"/>
        <cfvo type="percentile" val="50"/>
        <cfvo type="max"/>
        <color rgb="FFF8696B"/>
        <color rgb="FFFFEB84"/>
        <color rgb="FF63BE7B"/>
      </colorScale>
    </cfRule>
  </conditionalFormatting>
  <conditionalFormatting sqref="P22">
    <cfRule type="colorScale" priority="3237">
      <colorScale>
        <cfvo type="min"/>
        <cfvo type="percentile" val="50"/>
        <cfvo type="max"/>
        <color rgb="FFF8696B"/>
        <color rgb="FFFFEB84"/>
        <color rgb="FF63BE7B"/>
      </colorScale>
    </cfRule>
  </conditionalFormatting>
  <conditionalFormatting sqref="P23">
    <cfRule type="colorScale" priority="3236">
      <colorScale>
        <cfvo type="min"/>
        <cfvo type="percentile" val="50"/>
        <cfvo type="max"/>
        <color rgb="FFF8696B"/>
        <color rgb="FFFFEB84"/>
        <color rgb="FF63BE7B"/>
      </colorScale>
    </cfRule>
  </conditionalFormatting>
  <conditionalFormatting sqref="P20">
    <cfRule type="colorScale" priority="3235">
      <colorScale>
        <cfvo type="min"/>
        <cfvo type="percentile" val="50"/>
        <cfvo type="max"/>
        <color rgb="FFF8696B"/>
        <color rgb="FFFFEB84"/>
        <color rgb="FF63BE7B"/>
      </colorScale>
    </cfRule>
  </conditionalFormatting>
  <conditionalFormatting sqref="P23">
    <cfRule type="colorScale" priority="3234">
      <colorScale>
        <cfvo type="min"/>
        <cfvo type="percentile" val="50"/>
        <cfvo type="max"/>
        <color rgb="FFF8696B"/>
        <color rgb="FFFFEB84"/>
        <color rgb="FF63BE7B"/>
      </colorScale>
    </cfRule>
  </conditionalFormatting>
  <conditionalFormatting sqref="P21">
    <cfRule type="colorScale" priority="3233">
      <colorScale>
        <cfvo type="min"/>
        <cfvo type="percentile" val="50"/>
        <cfvo type="max"/>
        <color rgb="FFF8696B"/>
        <color rgb="FFFFEB84"/>
        <color rgb="FF63BE7B"/>
      </colorScale>
    </cfRule>
  </conditionalFormatting>
  <conditionalFormatting sqref="P22">
    <cfRule type="colorScale" priority="3232">
      <colorScale>
        <cfvo type="min"/>
        <cfvo type="percentile" val="50"/>
        <cfvo type="max"/>
        <color rgb="FFF8696B"/>
        <color rgb="FFFFEB84"/>
        <color rgb="FF63BE7B"/>
      </colorScale>
    </cfRule>
  </conditionalFormatting>
  <conditionalFormatting sqref="P23">
    <cfRule type="colorScale" priority="3231">
      <colorScale>
        <cfvo type="min"/>
        <cfvo type="percentile" val="50"/>
        <cfvo type="max"/>
        <color rgb="FFF8696B"/>
        <color rgb="FFFFEB84"/>
        <color rgb="FF63BE7B"/>
      </colorScale>
    </cfRule>
  </conditionalFormatting>
  <conditionalFormatting sqref="P25">
    <cfRule type="colorScale" priority="3230">
      <colorScale>
        <cfvo type="min"/>
        <cfvo type="percentile" val="50"/>
        <cfvo type="max"/>
        <color rgb="FFF8696B"/>
        <color rgb="FFFFEB84"/>
        <color rgb="FF63BE7B"/>
      </colorScale>
    </cfRule>
  </conditionalFormatting>
  <conditionalFormatting sqref="P24">
    <cfRule type="colorScale" priority="3229">
      <colorScale>
        <cfvo type="min"/>
        <cfvo type="percentile" val="50"/>
        <cfvo type="max"/>
        <color rgb="FFF8696B"/>
        <color rgb="FFFFEB84"/>
        <color rgb="FF63BE7B"/>
      </colorScale>
    </cfRule>
  </conditionalFormatting>
  <conditionalFormatting sqref="P25">
    <cfRule type="colorScale" priority="3228">
      <colorScale>
        <cfvo type="min"/>
        <cfvo type="percentile" val="50"/>
        <cfvo type="max"/>
        <color rgb="FFF8696B"/>
        <color rgb="FFFFEB84"/>
        <color rgb="FF63BE7B"/>
      </colorScale>
    </cfRule>
  </conditionalFormatting>
  <conditionalFormatting sqref="P25">
    <cfRule type="colorScale" priority="3227">
      <colorScale>
        <cfvo type="min"/>
        <cfvo type="percentile" val="50"/>
        <cfvo type="max"/>
        <color rgb="FFF8696B"/>
        <color rgb="FFFFEB84"/>
        <color rgb="FF63BE7B"/>
      </colorScale>
    </cfRule>
  </conditionalFormatting>
  <conditionalFormatting sqref="P26">
    <cfRule type="colorScale" priority="3226">
      <colorScale>
        <cfvo type="min"/>
        <cfvo type="percentile" val="50"/>
        <cfvo type="max"/>
        <color rgb="FFF8696B"/>
        <color rgb="FFFFEB84"/>
        <color rgb="FF63BE7B"/>
      </colorScale>
    </cfRule>
  </conditionalFormatting>
  <conditionalFormatting sqref="P27">
    <cfRule type="colorScale" priority="3225">
      <colorScale>
        <cfvo type="min"/>
        <cfvo type="percentile" val="50"/>
        <cfvo type="max"/>
        <color rgb="FFF8696B"/>
        <color rgb="FFFFEB84"/>
        <color rgb="FF63BE7B"/>
      </colorScale>
    </cfRule>
  </conditionalFormatting>
  <conditionalFormatting sqref="P24">
    <cfRule type="colorScale" priority="3224">
      <colorScale>
        <cfvo type="min"/>
        <cfvo type="percentile" val="50"/>
        <cfvo type="max"/>
        <color rgb="FFF8696B"/>
        <color rgb="FFFFEB84"/>
        <color rgb="FF63BE7B"/>
      </colorScale>
    </cfRule>
  </conditionalFormatting>
  <conditionalFormatting sqref="P27">
    <cfRule type="colorScale" priority="3223">
      <colorScale>
        <cfvo type="min"/>
        <cfvo type="percentile" val="50"/>
        <cfvo type="max"/>
        <color rgb="FFF8696B"/>
        <color rgb="FFFFEB84"/>
        <color rgb="FF63BE7B"/>
      </colorScale>
    </cfRule>
  </conditionalFormatting>
  <conditionalFormatting sqref="P25">
    <cfRule type="colorScale" priority="3222">
      <colorScale>
        <cfvo type="min"/>
        <cfvo type="percentile" val="50"/>
        <cfvo type="max"/>
        <color rgb="FFF8696B"/>
        <color rgb="FFFFEB84"/>
        <color rgb="FF63BE7B"/>
      </colorScale>
    </cfRule>
  </conditionalFormatting>
  <conditionalFormatting sqref="P26">
    <cfRule type="colorScale" priority="3221">
      <colorScale>
        <cfvo type="min"/>
        <cfvo type="percentile" val="50"/>
        <cfvo type="max"/>
        <color rgb="FFF8696B"/>
        <color rgb="FFFFEB84"/>
        <color rgb="FF63BE7B"/>
      </colorScale>
    </cfRule>
  </conditionalFormatting>
  <conditionalFormatting sqref="P27">
    <cfRule type="colorScale" priority="3220">
      <colorScale>
        <cfvo type="min"/>
        <cfvo type="percentile" val="50"/>
        <cfvo type="max"/>
        <color rgb="FFF8696B"/>
        <color rgb="FFFFEB84"/>
        <color rgb="FF63BE7B"/>
      </colorScale>
    </cfRule>
  </conditionalFormatting>
  <conditionalFormatting sqref="P13:P17">
    <cfRule type="colorScale" priority="3218">
      <colorScale>
        <cfvo type="min"/>
        <cfvo type="percentile" val="50"/>
        <cfvo type="max"/>
        <color rgb="FFF8696B"/>
        <color rgb="FFFFEB84"/>
        <color rgb="FF63BE7B"/>
      </colorScale>
    </cfRule>
  </conditionalFormatting>
  <conditionalFormatting sqref="P16">
    <cfRule type="colorScale" priority="3217">
      <colorScale>
        <cfvo type="min"/>
        <cfvo type="percentile" val="50"/>
        <cfvo type="max"/>
        <color rgb="FFF8696B"/>
        <color rgb="FFFFEB84"/>
        <color rgb="FF63BE7B"/>
      </colorScale>
    </cfRule>
  </conditionalFormatting>
  <conditionalFormatting sqref="P14">
    <cfRule type="colorScale" priority="3216">
      <colorScale>
        <cfvo type="min"/>
        <cfvo type="percentile" val="50"/>
        <cfvo type="max"/>
        <color rgb="FFF8696B"/>
        <color rgb="FFFFEB84"/>
        <color rgb="FF63BE7B"/>
      </colorScale>
    </cfRule>
  </conditionalFormatting>
  <conditionalFormatting sqref="P15">
    <cfRule type="colorScale" priority="3215">
      <colorScale>
        <cfvo type="min"/>
        <cfvo type="percentile" val="50"/>
        <cfvo type="max"/>
        <color rgb="FFF8696B"/>
        <color rgb="FFFFEB84"/>
        <color rgb="FF63BE7B"/>
      </colorScale>
    </cfRule>
  </conditionalFormatting>
  <conditionalFormatting sqref="P16">
    <cfRule type="colorScale" priority="3214">
      <colorScale>
        <cfvo type="min"/>
        <cfvo type="percentile" val="50"/>
        <cfvo type="max"/>
        <color rgb="FFF8696B"/>
        <color rgb="FFFFEB84"/>
        <color rgb="FF63BE7B"/>
      </colorScale>
    </cfRule>
  </conditionalFormatting>
  <conditionalFormatting sqref="P17">
    <cfRule type="colorScale" priority="3213">
      <colorScale>
        <cfvo type="min"/>
        <cfvo type="percentile" val="50"/>
        <cfvo type="max"/>
        <color rgb="FFF8696B"/>
        <color rgb="FFFFEB84"/>
        <color rgb="FF63BE7B"/>
      </colorScale>
    </cfRule>
  </conditionalFormatting>
  <conditionalFormatting sqref="P17">
    <cfRule type="colorScale" priority="3212">
      <colorScale>
        <cfvo type="min"/>
        <cfvo type="percentile" val="50"/>
        <cfvo type="max"/>
        <color rgb="FFF8696B"/>
        <color rgb="FFFFEB84"/>
        <color rgb="FF63BE7B"/>
      </colorScale>
    </cfRule>
  </conditionalFormatting>
  <conditionalFormatting sqref="P9">
    <cfRule type="colorScale" priority="3211">
      <colorScale>
        <cfvo type="min"/>
        <cfvo type="percentile" val="50"/>
        <cfvo type="max"/>
        <color rgb="FFF8696B"/>
        <color rgb="FFFFEB84"/>
        <color rgb="FF63BE7B"/>
      </colorScale>
    </cfRule>
  </conditionalFormatting>
  <conditionalFormatting sqref="P12">
    <cfRule type="colorScale" priority="3210">
      <colorScale>
        <cfvo type="min"/>
        <cfvo type="percentile" val="50"/>
        <cfvo type="max"/>
        <color rgb="FFF8696B"/>
        <color rgb="FFFFEB84"/>
        <color rgb="FF63BE7B"/>
      </colorScale>
    </cfRule>
  </conditionalFormatting>
  <conditionalFormatting sqref="P8:P12">
    <cfRule type="colorScale" priority="3209">
      <colorScale>
        <cfvo type="min"/>
        <cfvo type="percentile" val="50"/>
        <cfvo type="max"/>
        <color rgb="FFF8696B"/>
        <color rgb="FFFFEB84"/>
        <color rgb="FF63BE7B"/>
      </colorScale>
    </cfRule>
  </conditionalFormatting>
  <conditionalFormatting sqref="P9">
    <cfRule type="colorScale" priority="3208">
      <colorScale>
        <cfvo type="min"/>
        <cfvo type="percentile" val="50"/>
        <cfvo type="max"/>
        <color rgb="FFF8696B"/>
        <color rgb="FFFFEB84"/>
        <color rgb="FF63BE7B"/>
      </colorScale>
    </cfRule>
  </conditionalFormatting>
  <conditionalFormatting sqref="P9">
    <cfRule type="colorScale" priority="3207">
      <colorScale>
        <cfvo type="min"/>
        <cfvo type="percentile" val="50"/>
        <cfvo type="max"/>
        <color rgb="FFF8696B"/>
        <color rgb="FFFFEB84"/>
        <color rgb="FF63BE7B"/>
      </colorScale>
    </cfRule>
  </conditionalFormatting>
  <conditionalFormatting sqref="P10">
    <cfRule type="colorScale" priority="3206">
      <colorScale>
        <cfvo type="min"/>
        <cfvo type="percentile" val="50"/>
        <cfvo type="max"/>
        <color rgb="FFF8696B"/>
        <color rgb="FFFFEB84"/>
        <color rgb="FF63BE7B"/>
      </colorScale>
    </cfRule>
  </conditionalFormatting>
  <conditionalFormatting sqref="P11">
    <cfRule type="colorScale" priority="3205">
      <colorScale>
        <cfvo type="min"/>
        <cfvo type="percentile" val="50"/>
        <cfvo type="max"/>
        <color rgb="FFF8696B"/>
        <color rgb="FFFFEB84"/>
        <color rgb="FF63BE7B"/>
      </colorScale>
    </cfRule>
  </conditionalFormatting>
  <conditionalFormatting sqref="P12">
    <cfRule type="colorScale" priority="3204">
      <colorScale>
        <cfvo type="min"/>
        <cfvo type="percentile" val="50"/>
        <cfvo type="max"/>
        <color rgb="FFF8696B"/>
        <color rgb="FFFFEB84"/>
        <color rgb="FF63BE7B"/>
      </colorScale>
    </cfRule>
  </conditionalFormatting>
  <conditionalFormatting sqref="P12">
    <cfRule type="colorScale" priority="3203">
      <colorScale>
        <cfvo type="min"/>
        <cfvo type="percentile" val="50"/>
        <cfvo type="max"/>
        <color rgb="FFF8696B"/>
        <color rgb="FFFFEB84"/>
        <color rgb="FF63BE7B"/>
      </colorScale>
    </cfRule>
  </conditionalFormatting>
  <conditionalFormatting sqref="P10">
    <cfRule type="colorScale" priority="3202">
      <colorScale>
        <cfvo type="min"/>
        <cfvo type="percentile" val="50"/>
        <cfvo type="max"/>
        <color rgb="FFF8696B"/>
        <color rgb="FFFFEB84"/>
        <color rgb="FF63BE7B"/>
      </colorScale>
    </cfRule>
  </conditionalFormatting>
  <conditionalFormatting sqref="P8:P12">
    <cfRule type="colorScale" priority="3201">
      <colorScale>
        <cfvo type="min"/>
        <cfvo type="percentile" val="50"/>
        <cfvo type="max"/>
        <color rgb="FFF8696B"/>
        <color rgb="FFFFEB84"/>
        <color rgb="FF63BE7B"/>
      </colorScale>
    </cfRule>
  </conditionalFormatting>
  <conditionalFormatting sqref="P9">
    <cfRule type="colorScale" priority="3200">
      <colorScale>
        <cfvo type="min"/>
        <cfvo type="percentile" val="50"/>
        <cfvo type="max"/>
        <color rgb="FFF8696B"/>
        <color rgb="FFFFEB84"/>
        <color rgb="FF63BE7B"/>
      </colorScale>
    </cfRule>
  </conditionalFormatting>
  <conditionalFormatting sqref="P10">
    <cfRule type="colorScale" priority="3199">
      <colorScale>
        <cfvo type="min"/>
        <cfvo type="percentile" val="50"/>
        <cfvo type="max"/>
        <color rgb="FFF8696B"/>
        <color rgb="FFFFEB84"/>
        <color rgb="FF63BE7B"/>
      </colorScale>
    </cfRule>
  </conditionalFormatting>
  <conditionalFormatting sqref="P11">
    <cfRule type="colorScale" priority="3198">
      <colorScale>
        <cfvo type="min"/>
        <cfvo type="percentile" val="50"/>
        <cfvo type="max"/>
        <color rgb="FFF8696B"/>
        <color rgb="FFFFEB84"/>
        <color rgb="FF63BE7B"/>
      </colorScale>
    </cfRule>
  </conditionalFormatting>
  <conditionalFormatting sqref="P12">
    <cfRule type="colorScale" priority="3197">
      <colorScale>
        <cfvo type="min"/>
        <cfvo type="percentile" val="50"/>
        <cfvo type="max"/>
        <color rgb="FFF8696B"/>
        <color rgb="FFFFEB84"/>
        <color rgb="FF63BE7B"/>
      </colorScale>
    </cfRule>
  </conditionalFormatting>
  <conditionalFormatting sqref="P8:P12">
    <cfRule type="colorScale" priority="3196">
      <colorScale>
        <cfvo type="min"/>
        <cfvo type="percentile" val="50"/>
        <cfvo type="max"/>
        <color rgb="FFF8696B"/>
        <color rgb="FFFFEB84"/>
        <color rgb="FF63BE7B"/>
      </colorScale>
    </cfRule>
  </conditionalFormatting>
  <conditionalFormatting sqref="P11">
    <cfRule type="colorScale" priority="3195">
      <colorScale>
        <cfvo type="min"/>
        <cfvo type="percentile" val="50"/>
        <cfvo type="max"/>
        <color rgb="FFF8696B"/>
        <color rgb="FFFFEB84"/>
        <color rgb="FF63BE7B"/>
      </colorScale>
    </cfRule>
  </conditionalFormatting>
  <conditionalFormatting sqref="P9">
    <cfRule type="colorScale" priority="3194">
      <colorScale>
        <cfvo type="min"/>
        <cfvo type="percentile" val="50"/>
        <cfvo type="max"/>
        <color rgb="FFF8696B"/>
        <color rgb="FFFFEB84"/>
        <color rgb="FF63BE7B"/>
      </colorScale>
    </cfRule>
  </conditionalFormatting>
  <conditionalFormatting sqref="P10">
    <cfRule type="colorScale" priority="3193">
      <colorScale>
        <cfvo type="min"/>
        <cfvo type="percentile" val="50"/>
        <cfvo type="max"/>
        <color rgb="FFF8696B"/>
        <color rgb="FFFFEB84"/>
        <color rgb="FF63BE7B"/>
      </colorScale>
    </cfRule>
  </conditionalFormatting>
  <conditionalFormatting sqref="P11">
    <cfRule type="colorScale" priority="3192">
      <colorScale>
        <cfvo type="min"/>
        <cfvo type="percentile" val="50"/>
        <cfvo type="max"/>
        <color rgb="FFF8696B"/>
        <color rgb="FFFFEB84"/>
        <color rgb="FF63BE7B"/>
      </colorScale>
    </cfRule>
  </conditionalFormatting>
  <conditionalFormatting sqref="P12">
    <cfRule type="colorScale" priority="3191">
      <colorScale>
        <cfvo type="min"/>
        <cfvo type="percentile" val="50"/>
        <cfvo type="max"/>
        <color rgb="FFF8696B"/>
        <color rgb="FFFFEB84"/>
        <color rgb="FF63BE7B"/>
      </colorScale>
    </cfRule>
  </conditionalFormatting>
  <conditionalFormatting sqref="P12">
    <cfRule type="colorScale" priority="3190">
      <colorScale>
        <cfvo type="min"/>
        <cfvo type="percentile" val="50"/>
        <cfvo type="max"/>
        <color rgb="FFF8696B"/>
        <color rgb="FFFFEB84"/>
        <color rgb="FF63BE7B"/>
      </colorScale>
    </cfRule>
  </conditionalFormatting>
  <conditionalFormatting sqref="P18">
    <cfRule type="colorScale" priority="3189">
      <colorScale>
        <cfvo type="min"/>
        <cfvo type="percentile" val="50"/>
        <cfvo type="max"/>
        <color rgb="FFF8696B"/>
        <color rgb="FFFFEB84"/>
        <color rgb="FF63BE7B"/>
      </colorScale>
    </cfRule>
  </conditionalFormatting>
  <conditionalFormatting sqref="P21">
    <cfRule type="colorScale" priority="3188">
      <colorScale>
        <cfvo type="min"/>
        <cfvo type="percentile" val="50"/>
        <cfvo type="max"/>
        <color rgb="FFF8696B"/>
        <color rgb="FFFFEB84"/>
        <color rgb="FF63BE7B"/>
      </colorScale>
    </cfRule>
  </conditionalFormatting>
  <conditionalFormatting sqref="P19">
    <cfRule type="colorScale" priority="3187">
      <colorScale>
        <cfvo type="min"/>
        <cfvo type="percentile" val="50"/>
        <cfvo type="max"/>
        <color rgb="FFF8696B"/>
        <color rgb="FFFFEB84"/>
        <color rgb="FF63BE7B"/>
      </colorScale>
    </cfRule>
  </conditionalFormatting>
  <conditionalFormatting sqref="P20">
    <cfRule type="colorScale" priority="3186">
      <colorScale>
        <cfvo type="min"/>
        <cfvo type="percentile" val="50"/>
        <cfvo type="max"/>
        <color rgb="FFF8696B"/>
        <color rgb="FFFFEB84"/>
        <color rgb="FF63BE7B"/>
      </colorScale>
    </cfRule>
  </conditionalFormatting>
  <conditionalFormatting sqref="P21">
    <cfRule type="colorScale" priority="3185">
      <colorScale>
        <cfvo type="min"/>
        <cfvo type="percentile" val="50"/>
        <cfvo type="max"/>
        <color rgb="FFF8696B"/>
        <color rgb="FFFFEB84"/>
        <color rgb="FF63BE7B"/>
      </colorScale>
    </cfRule>
  </conditionalFormatting>
  <conditionalFormatting sqref="P22">
    <cfRule type="colorScale" priority="3184">
      <colorScale>
        <cfvo type="min"/>
        <cfvo type="percentile" val="50"/>
        <cfvo type="max"/>
        <color rgb="FFF8696B"/>
        <color rgb="FFFFEB84"/>
        <color rgb="FF63BE7B"/>
      </colorScale>
    </cfRule>
  </conditionalFormatting>
  <conditionalFormatting sqref="P22">
    <cfRule type="colorScale" priority="3183">
      <colorScale>
        <cfvo type="min"/>
        <cfvo type="percentile" val="50"/>
        <cfvo type="max"/>
        <color rgb="FFF8696B"/>
        <color rgb="FFFFEB84"/>
        <color rgb="FF63BE7B"/>
      </colorScale>
    </cfRule>
  </conditionalFormatting>
  <conditionalFormatting sqref="P19">
    <cfRule type="colorScale" priority="3182">
      <colorScale>
        <cfvo type="min"/>
        <cfvo type="percentile" val="50"/>
        <cfvo type="max"/>
        <color rgb="FFF8696B"/>
        <color rgb="FFFFEB84"/>
        <color rgb="FF63BE7B"/>
      </colorScale>
    </cfRule>
  </conditionalFormatting>
  <conditionalFormatting sqref="P22">
    <cfRule type="colorScale" priority="3181">
      <colorScale>
        <cfvo type="min"/>
        <cfvo type="percentile" val="50"/>
        <cfvo type="max"/>
        <color rgb="FFF8696B"/>
        <color rgb="FFFFEB84"/>
        <color rgb="FF63BE7B"/>
      </colorScale>
    </cfRule>
  </conditionalFormatting>
  <conditionalFormatting sqref="P18:P22">
    <cfRule type="colorScale" priority="3180">
      <colorScale>
        <cfvo type="min"/>
        <cfvo type="percentile" val="50"/>
        <cfvo type="max"/>
        <color rgb="FFF8696B"/>
        <color rgb="FFFFEB84"/>
        <color rgb="FF63BE7B"/>
      </colorScale>
    </cfRule>
  </conditionalFormatting>
  <conditionalFormatting sqref="P19">
    <cfRule type="colorScale" priority="3179">
      <colorScale>
        <cfvo type="min"/>
        <cfvo type="percentile" val="50"/>
        <cfvo type="max"/>
        <color rgb="FFF8696B"/>
        <color rgb="FFFFEB84"/>
        <color rgb="FF63BE7B"/>
      </colorScale>
    </cfRule>
  </conditionalFormatting>
  <conditionalFormatting sqref="P19">
    <cfRule type="colorScale" priority="3178">
      <colorScale>
        <cfvo type="min"/>
        <cfvo type="percentile" val="50"/>
        <cfvo type="max"/>
        <color rgb="FFF8696B"/>
        <color rgb="FFFFEB84"/>
        <color rgb="FF63BE7B"/>
      </colorScale>
    </cfRule>
  </conditionalFormatting>
  <conditionalFormatting sqref="P20">
    <cfRule type="colorScale" priority="3177">
      <colorScale>
        <cfvo type="min"/>
        <cfvo type="percentile" val="50"/>
        <cfvo type="max"/>
        <color rgb="FFF8696B"/>
        <color rgb="FFFFEB84"/>
        <color rgb="FF63BE7B"/>
      </colorScale>
    </cfRule>
  </conditionalFormatting>
  <conditionalFormatting sqref="P21">
    <cfRule type="colorScale" priority="3176">
      <colorScale>
        <cfvo type="min"/>
        <cfvo type="percentile" val="50"/>
        <cfvo type="max"/>
        <color rgb="FFF8696B"/>
        <color rgb="FFFFEB84"/>
        <color rgb="FF63BE7B"/>
      </colorScale>
    </cfRule>
  </conditionalFormatting>
  <conditionalFormatting sqref="P22">
    <cfRule type="colorScale" priority="3175">
      <colorScale>
        <cfvo type="min"/>
        <cfvo type="percentile" val="50"/>
        <cfvo type="max"/>
        <color rgb="FFF8696B"/>
        <color rgb="FFFFEB84"/>
        <color rgb="FF63BE7B"/>
      </colorScale>
    </cfRule>
  </conditionalFormatting>
  <conditionalFormatting sqref="P22">
    <cfRule type="colorScale" priority="3174">
      <colorScale>
        <cfvo type="min"/>
        <cfvo type="percentile" val="50"/>
        <cfvo type="max"/>
        <color rgb="FFF8696B"/>
        <color rgb="FFFFEB84"/>
        <color rgb="FF63BE7B"/>
      </colorScale>
    </cfRule>
  </conditionalFormatting>
  <conditionalFormatting sqref="P20">
    <cfRule type="colorScale" priority="3173">
      <colorScale>
        <cfvo type="min"/>
        <cfvo type="percentile" val="50"/>
        <cfvo type="max"/>
        <color rgb="FFF8696B"/>
        <color rgb="FFFFEB84"/>
        <color rgb="FF63BE7B"/>
      </colorScale>
    </cfRule>
  </conditionalFormatting>
  <conditionalFormatting sqref="P18:P22">
    <cfRule type="colorScale" priority="3172">
      <colorScale>
        <cfvo type="min"/>
        <cfvo type="percentile" val="50"/>
        <cfvo type="max"/>
        <color rgb="FFF8696B"/>
        <color rgb="FFFFEB84"/>
        <color rgb="FF63BE7B"/>
      </colorScale>
    </cfRule>
  </conditionalFormatting>
  <conditionalFormatting sqref="P19">
    <cfRule type="colorScale" priority="3171">
      <colorScale>
        <cfvo type="min"/>
        <cfvo type="percentile" val="50"/>
        <cfvo type="max"/>
        <color rgb="FFF8696B"/>
        <color rgb="FFFFEB84"/>
        <color rgb="FF63BE7B"/>
      </colorScale>
    </cfRule>
  </conditionalFormatting>
  <conditionalFormatting sqref="P20">
    <cfRule type="colorScale" priority="3170">
      <colorScale>
        <cfvo type="min"/>
        <cfvo type="percentile" val="50"/>
        <cfvo type="max"/>
        <color rgb="FFF8696B"/>
        <color rgb="FFFFEB84"/>
        <color rgb="FF63BE7B"/>
      </colorScale>
    </cfRule>
  </conditionalFormatting>
  <conditionalFormatting sqref="P21">
    <cfRule type="colorScale" priority="3169">
      <colorScale>
        <cfvo type="min"/>
        <cfvo type="percentile" val="50"/>
        <cfvo type="max"/>
        <color rgb="FFF8696B"/>
        <color rgb="FFFFEB84"/>
        <color rgb="FF63BE7B"/>
      </colorScale>
    </cfRule>
  </conditionalFormatting>
  <conditionalFormatting sqref="P22">
    <cfRule type="colorScale" priority="3168">
      <colorScale>
        <cfvo type="min"/>
        <cfvo type="percentile" val="50"/>
        <cfvo type="max"/>
        <color rgb="FFF8696B"/>
        <color rgb="FFFFEB84"/>
        <color rgb="FF63BE7B"/>
      </colorScale>
    </cfRule>
  </conditionalFormatting>
  <conditionalFormatting sqref="P18:P22">
    <cfRule type="colorScale" priority="3167">
      <colorScale>
        <cfvo type="min"/>
        <cfvo type="percentile" val="50"/>
        <cfvo type="max"/>
        <color rgb="FFF8696B"/>
        <color rgb="FFFFEB84"/>
        <color rgb="FF63BE7B"/>
      </colorScale>
    </cfRule>
  </conditionalFormatting>
  <conditionalFormatting sqref="P21">
    <cfRule type="colorScale" priority="3166">
      <colorScale>
        <cfvo type="min"/>
        <cfvo type="percentile" val="50"/>
        <cfvo type="max"/>
        <color rgb="FFF8696B"/>
        <color rgb="FFFFEB84"/>
        <color rgb="FF63BE7B"/>
      </colorScale>
    </cfRule>
  </conditionalFormatting>
  <conditionalFormatting sqref="P19">
    <cfRule type="colorScale" priority="3165">
      <colorScale>
        <cfvo type="min"/>
        <cfvo type="percentile" val="50"/>
        <cfvo type="max"/>
        <color rgb="FFF8696B"/>
        <color rgb="FFFFEB84"/>
        <color rgb="FF63BE7B"/>
      </colorScale>
    </cfRule>
  </conditionalFormatting>
  <conditionalFormatting sqref="P20">
    <cfRule type="colorScale" priority="3164">
      <colorScale>
        <cfvo type="min"/>
        <cfvo type="percentile" val="50"/>
        <cfvo type="max"/>
        <color rgb="FFF8696B"/>
        <color rgb="FFFFEB84"/>
        <color rgb="FF63BE7B"/>
      </colorScale>
    </cfRule>
  </conditionalFormatting>
  <conditionalFormatting sqref="P21">
    <cfRule type="colorScale" priority="3163">
      <colorScale>
        <cfvo type="min"/>
        <cfvo type="percentile" val="50"/>
        <cfvo type="max"/>
        <color rgb="FFF8696B"/>
        <color rgb="FFFFEB84"/>
        <color rgb="FF63BE7B"/>
      </colorScale>
    </cfRule>
  </conditionalFormatting>
  <conditionalFormatting sqref="P22">
    <cfRule type="colorScale" priority="3162">
      <colorScale>
        <cfvo type="min"/>
        <cfvo type="percentile" val="50"/>
        <cfvo type="max"/>
        <color rgb="FFF8696B"/>
        <color rgb="FFFFEB84"/>
        <color rgb="FF63BE7B"/>
      </colorScale>
    </cfRule>
  </conditionalFormatting>
  <conditionalFormatting sqref="P22">
    <cfRule type="colorScale" priority="3161">
      <colorScale>
        <cfvo type="min"/>
        <cfvo type="percentile" val="50"/>
        <cfvo type="max"/>
        <color rgb="FFF8696B"/>
        <color rgb="FFFFEB84"/>
        <color rgb="FF63BE7B"/>
      </colorScale>
    </cfRule>
  </conditionalFormatting>
  <conditionalFormatting sqref="P25">
    <cfRule type="colorScale" priority="3160">
      <colorScale>
        <cfvo type="min"/>
        <cfvo type="percentile" val="50"/>
        <cfvo type="max"/>
        <color rgb="FFF8696B"/>
        <color rgb="FFFFEB84"/>
        <color rgb="FF63BE7B"/>
      </colorScale>
    </cfRule>
  </conditionalFormatting>
  <conditionalFormatting sqref="P23">
    <cfRule type="colorScale" priority="3159">
      <colorScale>
        <cfvo type="min"/>
        <cfvo type="percentile" val="50"/>
        <cfvo type="max"/>
        <color rgb="FFF8696B"/>
        <color rgb="FFFFEB84"/>
        <color rgb="FF63BE7B"/>
      </colorScale>
    </cfRule>
  </conditionalFormatting>
  <conditionalFormatting sqref="P24">
    <cfRule type="colorScale" priority="3158">
      <colorScale>
        <cfvo type="min"/>
        <cfvo type="percentile" val="50"/>
        <cfvo type="max"/>
        <color rgb="FFF8696B"/>
        <color rgb="FFFFEB84"/>
        <color rgb="FF63BE7B"/>
      </colorScale>
    </cfRule>
  </conditionalFormatting>
  <conditionalFormatting sqref="P25">
    <cfRule type="colorScale" priority="3157">
      <colorScale>
        <cfvo type="min"/>
        <cfvo type="percentile" val="50"/>
        <cfvo type="max"/>
        <color rgb="FFF8696B"/>
        <color rgb="FFFFEB84"/>
        <color rgb="FF63BE7B"/>
      </colorScale>
    </cfRule>
  </conditionalFormatting>
  <conditionalFormatting sqref="P25">
    <cfRule type="colorScale" priority="3156">
      <colorScale>
        <cfvo type="min"/>
        <cfvo type="percentile" val="50"/>
        <cfvo type="max"/>
        <color rgb="FFF8696B"/>
        <color rgb="FFFFEB84"/>
        <color rgb="FF63BE7B"/>
      </colorScale>
    </cfRule>
  </conditionalFormatting>
  <conditionalFormatting sqref="P25">
    <cfRule type="colorScale" priority="3155">
      <colorScale>
        <cfvo type="min"/>
        <cfvo type="percentile" val="50"/>
        <cfvo type="max"/>
        <color rgb="FFF8696B"/>
        <color rgb="FFFFEB84"/>
        <color rgb="FF63BE7B"/>
      </colorScale>
    </cfRule>
  </conditionalFormatting>
  <conditionalFormatting sqref="P26">
    <cfRule type="colorScale" priority="3154">
      <colorScale>
        <cfvo type="min"/>
        <cfvo type="percentile" val="50"/>
        <cfvo type="max"/>
        <color rgb="FFF8696B"/>
        <color rgb="FFFFEB84"/>
        <color rgb="FF63BE7B"/>
      </colorScale>
    </cfRule>
  </conditionalFormatting>
  <conditionalFormatting sqref="P27">
    <cfRule type="colorScale" priority="3153">
      <colorScale>
        <cfvo type="min"/>
        <cfvo type="percentile" val="50"/>
        <cfvo type="max"/>
        <color rgb="FFF8696B"/>
        <color rgb="FFFFEB84"/>
        <color rgb="FF63BE7B"/>
      </colorScale>
    </cfRule>
  </conditionalFormatting>
  <conditionalFormatting sqref="P24">
    <cfRule type="colorScale" priority="3152">
      <colorScale>
        <cfvo type="min"/>
        <cfvo type="percentile" val="50"/>
        <cfvo type="max"/>
        <color rgb="FFF8696B"/>
        <color rgb="FFFFEB84"/>
        <color rgb="FF63BE7B"/>
      </colorScale>
    </cfRule>
  </conditionalFormatting>
  <conditionalFormatting sqref="P23">
    <cfRule type="colorScale" priority="3151">
      <colorScale>
        <cfvo type="min"/>
        <cfvo type="percentile" val="50"/>
        <cfvo type="max"/>
        <color rgb="FFF8696B"/>
        <color rgb="FFFFEB84"/>
        <color rgb="FF63BE7B"/>
      </colorScale>
    </cfRule>
  </conditionalFormatting>
  <conditionalFormatting sqref="P24">
    <cfRule type="colorScale" priority="3150">
      <colorScale>
        <cfvo type="min"/>
        <cfvo type="percentile" val="50"/>
        <cfvo type="max"/>
        <color rgb="FFF8696B"/>
        <color rgb="FFFFEB84"/>
        <color rgb="FF63BE7B"/>
      </colorScale>
    </cfRule>
  </conditionalFormatting>
  <conditionalFormatting sqref="P26">
    <cfRule type="colorScale" priority="3149">
      <colorScale>
        <cfvo type="min"/>
        <cfvo type="percentile" val="50"/>
        <cfvo type="max"/>
        <color rgb="FFF8696B"/>
        <color rgb="FFFFEB84"/>
        <color rgb="FF63BE7B"/>
      </colorScale>
    </cfRule>
  </conditionalFormatting>
  <conditionalFormatting sqref="P25">
    <cfRule type="colorScale" priority="3148">
      <colorScale>
        <cfvo type="min"/>
        <cfvo type="percentile" val="50"/>
        <cfvo type="max"/>
        <color rgb="FFF8696B"/>
        <color rgb="FFFFEB84"/>
        <color rgb="FF63BE7B"/>
      </colorScale>
    </cfRule>
  </conditionalFormatting>
  <conditionalFormatting sqref="P26">
    <cfRule type="colorScale" priority="3147">
      <colorScale>
        <cfvo type="min"/>
        <cfvo type="percentile" val="50"/>
        <cfvo type="max"/>
        <color rgb="FFF8696B"/>
        <color rgb="FFFFEB84"/>
        <color rgb="FF63BE7B"/>
      </colorScale>
    </cfRule>
  </conditionalFormatting>
  <conditionalFormatting sqref="P26">
    <cfRule type="colorScale" priority="3146">
      <colorScale>
        <cfvo type="min"/>
        <cfvo type="percentile" val="50"/>
        <cfvo type="max"/>
        <color rgb="FFF8696B"/>
        <color rgb="FFFFEB84"/>
        <color rgb="FF63BE7B"/>
      </colorScale>
    </cfRule>
  </conditionalFormatting>
  <conditionalFormatting sqref="P27">
    <cfRule type="colorScale" priority="3145">
      <colorScale>
        <cfvo type="min"/>
        <cfvo type="percentile" val="50"/>
        <cfvo type="max"/>
        <color rgb="FFF8696B"/>
        <color rgb="FFFFEB84"/>
        <color rgb="FF63BE7B"/>
      </colorScale>
    </cfRule>
  </conditionalFormatting>
  <conditionalFormatting sqref="P25">
    <cfRule type="colorScale" priority="3144">
      <colorScale>
        <cfvo type="min"/>
        <cfvo type="percentile" val="50"/>
        <cfvo type="max"/>
        <color rgb="FFF8696B"/>
        <color rgb="FFFFEB84"/>
        <color rgb="FF63BE7B"/>
      </colorScale>
    </cfRule>
  </conditionalFormatting>
  <conditionalFormatting sqref="P26">
    <cfRule type="colorScale" priority="3143">
      <colorScale>
        <cfvo type="min"/>
        <cfvo type="percentile" val="50"/>
        <cfvo type="max"/>
        <color rgb="FFF8696B"/>
        <color rgb="FFFFEB84"/>
        <color rgb="FF63BE7B"/>
      </colorScale>
    </cfRule>
  </conditionalFormatting>
  <conditionalFormatting sqref="P27">
    <cfRule type="colorScale" priority="3142">
      <colorScale>
        <cfvo type="min"/>
        <cfvo type="percentile" val="50"/>
        <cfvo type="max"/>
        <color rgb="FFF8696B"/>
        <color rgb="FFFFEB84"/>
        <color rgb="FF63BE7B"/>
      </colorScale>
    </cfRule>
  </conditionalFormatting>
  <conditionalFormatting sqref="P23">
    <cfRule type="colorScale" priority="3141">
      <colorScale>
        <cfvo type="min"/>
        <cfvo type="percentile" val="50"/>
        <cfvo type="max"/>
        <color rgb="FFF8696B"/>
        <color rgb="FFFFEB84"/>
        <color rgb="FF63BE7B"/>
      </colorScale>
    </cfRule>
  </conditionalFormatting>
  <conditionalFormatting sqref="P26">
    <cfRule type="colorScale" priority="3140">
      <colorScale>
        <cfvo type="min"/>
        <cfvo type="percentile" val="50"/>
        <cfvo type="max"/>
        <color rgb="FFF8696B"/>
        <color rgb="FFFFEB84"/>
        <color rgb="FF63BE7B"/>
      </colorScale>
    </cfRule>
  </conditionalFormatting>
  <conditionalFormatting sqref="P24">
    <cfRule type="colorScale" priority="3139">
      <colorScale>
        <cfvo type="min"/>
        <cfvo type="percentile" val="50"/>
        <cfvo type="max"/>
        <color rgb="FFF8696B"/>
        <color rgb="FFFFEB84"/>
        <color rgb="FF63BE7B"/>
      </colorScale>
    </cfRule>
  </conditionalFormatting>
  <conditionalFormatting sqref="P25">
    <cfRule type="colorScale" priority="3138">
      <colorScale>
        <cfvo type="min"/>
        <cfvo type="percentile" val="50"/>
        <cfvo type="max"/>
        <color rgb="FFF8696B"/>
        <color rgb="FFFFEB84"/>
        <color rgb="FF63BE7B"/>
      </colorScale>
    </cfRule>
  </conditionalFormatting>
  <conditionalFormatting sqref="P26">
    <cfRule type="colorScale" priority="3137">
      <colorScale>
        <cfvo type="min"/>
        <cfvo type="percentile" val="50"/>
        <cfvo type="max"/>
        <color rgb="FFF8696B"/>
        <color rgb="FFFFEB84"/>
        <color rgb="FF63BE7B"/>
      </colorScale>
    </cfRule>
  </conditionalFormatting>
  <conditionalFormatting sqref="P27">
    <cfRule type="colorScale" priority="3136">
      <colorScale>
        <cfvo type="min"/>
        <cfvo type="percentile" val="50"/>
        <cfvo type="max"/>
        <color rgb="FFF8696B"/>
        <color rgb="FFFFEB84"/>
        <color rgb="FF63BE7B"/>
      </colorScale>
    </cfRule>
  </conditionalFormatting>
  <conditionalFormatting sqref="P27">
    <cfRule type="colorScale" priority="3135">
      <colorScale>
        <cfvo type="min"/>
        <cfvo type="percentile" val="50"/>
        <cfvo type="max"/>
        <color rgb="FFF8696B"/>
        <color rgb="FFFFEB84"/>
        <color rgb="FF63BE7B"/>
      </colorScale>
    </cfRule>
  </conditionalFormatting>
  <conditionalFormatting sqref="P24">
    <cfRule type="colorScale" priority="3134">
      <colorScale>
        <cfvo type="min"/>
        <cfvo type="percentile" val="50"/>
        <cfvo type="max"/>
        <color rgb="FFF8696B"/>
        <color rgb="FFFFEB84"/>
        <color rgb="FF63BE7B"/>
      </colorScale>
    </cfRule>
  </conditionalFormatting>
  <conditionalFormatting sqref="P27">
    <cfRule type="colorScale" priority="3133">
      <colorScale>
        <cfvo type="min"/>
        <cfvo type="percentile" val="50"/>
        <cfvo type="max"/>
        <color rgb="FFF8696B"/>
        <color rgb="FFFFEB84"/>
        <color rgb="FF63BE7B"/>
      </colorScale>
    </cfRule>
  </conditionalFormatting>
  <conditionalFormatting sqref="P23:P27">
    <cfRule type="colorScale" priority="3132">
      <colorScale>
        <cfvo type="min"/>
        <cfvo type="percentile" val="50"/>
        <cfvo type="max"/>
        <color rgb="FFF8696B"/>
        <color rgb="FFFFEB84"/>
        <color rgb="FF63BE7B"/>
      </colorScale>
    </cfRule>
  </conditionalFormatting>
  <conditionalFormatting sqref="P24">
    <cfRule type="colorScale" priority="3131">
      <colorScale>
        <cfvo type="min"/>
        <cfvo type="percentile" val="50"/>
        <cfvo type="max"/>
        <color rgb="FFF8696B"/>
        <color rgb="FFFFEB84"/>
        <color rgb="FF63BE7B"/>
      </colorScale>
    </cfRule>
  </conditionalFormatting>
  <conditionalFormatting sqref="P24">
    <cfRule type="colorScale" priority="3130">
      <colorScale>
        <cfvo type="min"/>
        <cfvo type="percentile" val="50"/>
        <cfvo type="max"/>
        <color rgb="FFF8696B"/>
        <color rgb="FFFFEB84"/>
        <color rgb="FF63BE7B"/>
      </colorScale>
    </cfRule>
  </conditionalFormatting>
  <conditionalFormatting sqref="P25">
    <cfRule type="colorScale" priority="3129">
      <colorScale>
        <cfvo type="min"/>
        <cfvo type="percentile" val="50"/>
        <cfvo type="max"/>
        <color rgb="FFF8696B"/>
        <color rgb="FFFFEB84"/>
        <color rgb="FF63BE7B"/>
      </colorScale>
    </cfRule>
  </conditionalFormatting>
  <conditionalFormatting sqref="P26">
    <cfRule type="colorScale" priority="3128">
      <colorScale>
        <cfvo type="min"/>
        <cfvo type="percentile" val="50"/>
        <cfvo type="max"/>
        <color rgb="FFF8696B"/>
        <color rgb="FFFFEB84"/>
        <color rgb="FF63BE7B"/>
      </colorScale>
    </cfRule>
  </conditionalFormatting>
  <conditionalFormatting sqref="P27">
    <cfRule type="colorScale" priority="3127">
      <colorScale>
        <cfvo type="min"/>
        <cfvo type="percentile" val="50"/>
        <cfvo type="max"/>
        <color rgb="FFF8696B"/>
        <color rgb="FFFFEB84"/>
        <color rgb="FF63BE7B"/>
      </colorScale>
    </cfRule>
  </conditionalFormatting>
  <conditionalFormatting sqref="P27">
    <cfRule type="colorScale" priority="3126">
      <colorScale>
        <cfvo type="min"/>
        <cfvo type="percentile" val="50"/>
        <cfvo type="max"/>
        <color rgb="FFF8696B"/>
        <color rgb="FFFFEB84"/>
        <color rgb="FF63BE7B"/>
      </colorScale>
    </cfRule>
  </conditionalFormatting>
  <conditionalFormatting sqref="P25">
    <cfRule type="colorScale" priority="3125">
      <colorScale>
        <cfvo type="min"/>
        <cfvo type="percentile" val="50"/>
        <cfvo type="max"/>
        <color rgb="FFF8696B"/>
        <color rgb="FFFFEB84"/>
        <color rgb="FF63BE7B"/>
      </colorScale>
    </cfRule>
  </conditionalFormatting>
  <conditionalFormatting sqref="P23:P27">
    <cfRule type="colorScale" priority="3124">
      <colorScale>
        <cfvo type="min"/>
        <cfvo type="percentile" val="50"/>
        <cfvo type="max"/>
        <color rgb="FFF8696B"/>
        <color rgb="FFFFEB84"/>
        <color rgb="FF63BE7B"/>
      </colorScale>
    </cfRule>
  </conditionalFormatting>
  <conditionalFormatting sqref="P24">
    <cfRule type="colorScale" priority="3123">
      <colorScale>
        <cfvo type="min"/>
        <cfvo type="percentile" val="50"/>
        <cfvo type="max"/>
        <color rgb="FFF8696B"/>
        <color rgb="FFFFEB84"/>
        <color rgb="FF63BE7B"/>
      </colorScale>
    </cfRule>
  </conditionalFormatting>
  <conditionalFormatting sqref="P25">
    <cfRule type="colorScale" priority="3122">
      <colorScale>
        <cfvo type="min"/>
        <cfvo type="percentile" val="50"/>
        <cfvo type="max"/>
        <color rgb="FFF8696B"/>
        <color rgb="FFFFEB84"/>
        <color rgb="FF63BE7B"/>
      </colorScale>
    </cfRule>
  </conditionalFormatting>
  <conditionalFormatting sqref="P26">
    <cfRule type="colorScale" priority="3121">
      <colorScale>
        <cfvo type="min"/>
        <cfvo type="percentile" val="50"/>
        <cfvo type="max"/>
        <color rgb="FFF8696B"/>
        <color rgb="FFFFEB84"/>
        <color rgb="FF63BE7B"/>
      </colorScale>
    </cfRule>
  </conditionalFormatting>
  <conditionalFormatting sqref="P27">
    <cfRule type="colorScale" priority="3120">
      <colorScale>
        <cfvo type="min"/>
        <cfvo type="percentile" val="50"/>
        <cfvo type="max"/>
        <color rgb="FFF8696B"/>
        <color rgb="FFFFEB84"/>
        <color rgb="FF63BE7B"/>
      </colorScale>
    </cfRule>
  </conditionalFormatting>
  <conditionalFormatting sqref="P23:P27">
    <cfRule type="colorScale" priority="3119">
      <colorScale>
        <cfvo type="min"/>
        <cfvo type="percentile" val="50"/>
        <cfvo type="max"/>
        <color rgb="FFF8696B"/>
        <color rgb="FFFFEB84"/>
        <color rgb="FF63BE7B"/>
      </colorScale>
    </cfRule>
  </conditionalFormatting>
  <conditionalFormatting sqref="P26">
    <cfRule type="colorScale" priority="3118">
      <colorScale>
        <cfvo type="min"/>
        <cfvo type="percentile" val="50"/>
        <cfvo type="max"/>
        <color rgb="FFF8696B"/>
        <color rgb="FFFFEB84"/>
        <color rgb="FF63BE7B"/>
      </colorScale>
    </cfRule>
  </conditionalFormatting>
  <conditionalFormatting sqref="P24">
    <cfRule type="colorScale" priority="3117">
      <colorScale>
        <cfvo type="min"/>
        <cfvo type="percentile" val="50"/>
        <cfvo type="max"/>
        <color rgb="FFF8696B"/>
        <color rgb="FFFFEB84"/>
        <color rgb="FF63BE7B"/>
      </colorScale>
    </cfRule>
  </conditionalFormatting>
  <conditionalFormatting sqref="P25">
    <cfRule type="colorScale" priority="3116">
      <colorScale>
        <cfvo type="min"/>
        <cfvo type="percentile" val="50"/>
        <cfvo type="max"/>
        <color rgb="FFF8696B"/>
        <color rgb="FFFFEB84"/>
        <color rgb="FF63BE7B"/>
      </colorScale>
    </cfRule>
  </conditionalFormatting>
  <conditionalFormatting sqref="P26">
    <cfRule type="colorScale" priority="3115">
      <colorScale>
        <cfvo type="min"/>
        <cfvo type="percentile" val="50"/>
        <cfvo type="max"/>
        <color rgb="FFF8696B"/>
        <color rgb="FFFFEB84"/>
        <color rgb="FF63BE7B"/>
      </colorScale>
    </cfRule>
  </conditionalFormatting>
  <conditionalFormatting sqref="P27">
    <cfRule type="colorScale" priority="3114">
      <colorScale>
        <cfvo type="min"/>
        <cfvo type="percentile" val="50"/>
        <cfvo type="max"/>
        <color rgb="FFF8696B"/>
        <color rgb="FFFFEB84"/>
        <color rgb="FF63BE7B"/>
      </colorScale>
    </cfRule>
  </conditionalFormatting>
  <conditionalFormatting sqref="P27">
    <cfRule type="colorScale" priority="3113">
      <colorScale>
        <cfvo type="min"/>
        <cfvo type="percentile" val="50"/>
        <cfvo type="max"/>
        <color rgb="FFF8696B"/>
        <color rgb="FFFFEB84"/>
        <color rgb="FF63BE7B"/>
      </colorScale>
    </cfRule>
  </conditionalFormatting>
  <conditionalFormatting sqref="P28">
    <cfRule type="colorScale" priority="3112">
      <colorScale>
        <cfvo type="min"/>
        <cfvo type="percentile" val="50"/>
        <cfvo type="max"/>
        <color rgb="FFF8696B"/>
        <color rgb="FFFFEB84"/>
        <color rgb="FF63BE7B"/>
      </colorScale>
    </cfRule>
  </conditionalFormatting>
  <conditionalFormatting sqref="P31">
    <cfRule type="colorScale" priority="3111">
      <colorScale>
        <cfvo type="min"/>
        <cfvo type="percentile" val="50"/>
        <cfvo type="max"/>
        <color rgb="FFF8696B"/>
        <color rgb="FFFFEB84"/>
        <color rgb="FF63BE7B"/>
      </colorScale>
    </cfRule>
  </conditionalFormatting>
  <conditionalFormatting sqref="P34">
    <cfRule type="colorScale" priority="3110">
      <colorScale>
        <cfvo type="min"/>
        <cfvo type="percentile" val="50"/>
        <cfvo type="max"/>
        <color rgb="FFF8696B"/>
        <color rgb="FFFFEB84"/>
        <color rgb="FF63BE7B"/>
      </colorScale>
    </cfRule>
  </conditionalFormatting>
  <conditionalFormatting sqref="P37">
    <cfRule type="colorScale" priority="3109">
      <colorScale>
        <cfvo type="min"/>
        <cfvo type="percentile" val="50"/>
        <cfvo type="max"/>
        <color rgb="FFF8696B"/>
        <color rgb="FFFFEB84"/>
        <color rgb="FF63BE7B"/>
      </colorScale>
    </cfRule>
  </conditionalFormatting>
  <conditionalFormatting sqref="P40">
    <cfRule type="colorScale" priority="3108">
      <colorScale>
        <cfvo type="min"/>
        <cfvo type="percentile" val="50"/>
        <cfvo type="max"/>
        <color rgb="FFF8696B"/>
        <color rgb="FFFFEB84"/>
        <color rgb="FF63BE7B"/>
      </colorScale>
    </cfRule>
  </conditionalFormatting>
  <conditionalFormatting sqref="P43">
    <cfRule type="colorScale" priority="3107">
      <colorScale>
        <cfvo type="min"/>
        <cfvo type="percentile" val="50"/>
        <cfvo type="max"/>
        <color rgb="FFF8696B"/>
        <color rgb="FFFFEB84"/>
        <color rgb="FF63BE7B"/>
      </colorScale>
    </cfRule>
  </conditionalFormatting>
  <conditionalFormatting sqref="P46">
    <cfRule type="colorScale" priority="3106">
      <colorScale>
        <cfvo type="min"/>
        <cfvo type="percentile" val="50"/>
        <cfvo type="max"/>
        <color rgb="FFF8696B"/>
        <color rgb="FFFFEB84"/>
        <color rgb="FF63BE7B"/>
      </colorScale>
    </cfRule>
  </conditionalFormatting>
  <conditionalFormatting sqref="P28:P47">
    <cfRule type="colorScale" priority="3105">
      <colorScale>
        <cfvo type="min"/>
        <cfvo type="percentile" val="50"/>
        <cfvo type="max"/>
        <color rgb="FFF8696B"/>
        <color rgb="FFFFEB84"/>
        <color rgb="FF63BE7B"/>
      </colorScale>
    </cfRule>
  </conditionalFormatting>
  <conditionalFormatting sqref="P29">
    <cfRule type="colorScale" priority="3286">
      <colorScale>
        <cfvo type="min"/>
        <cfvo type="percentile" val="50"/>
        <cfvo type="max"/>
        <color rgb="FFF8696B"/>
        <color rgb="FFFFEB84"/>
        <color rgb="FF63BE7B"/>
      </colorScale>
    </cfRule>
  </conditionalFormatting>
  <conditionalFormatting sqref="P30">
    <cfRule type="colorScale" priority="3104">
      <colorScale>
        <cfvo type="min"/>
        <cfvo type="percentile" val="50"/>
        <cfvo type="max"/>
        <color rgb="FFF8696B"/>
        <color rgb="FFFFEB84"/>
        <color rgb="FF63BE7B"/>
      </colorScale>
    </cfRule>
  </conditionalFormatting>
  <conditionalFormatting sqref="P31">
    <cfRule type="colorScale" priority="3103">
      <colorScale>
        <cfvo type="min"/>
        <cfvo type="percentile" val="50"/>
        <cfvo type="max"/>
        <color rgb="FFF8696B"/>
        <color rgb="FFFFEB84"/>
        <color rgb="FF63BE7B"/>
      </colorScale>
    </cfRule>
  </conditionalFormatting>
  <conditionalFormatting sqref="P32">
    <cfRule type="colorScale" priority="3102">
      <colorScale>
        <cfvo type="min"/>
        <cfvo type="percentile" val="50"/>
        <cfvo type="max"/>
        <color rgb="FFF8696B"/>
        <color rgb="FFFFEB84"/>
        <color rgb="FF63BE7B"/>
      </colorScale>
    </cfRule>
  </conditionalFormatting>
  <conditionalFormatting sqref="P33:P37">
    <cfRule type="colorScale" priority="3101">
      <colorScale>
        <cfvo type="min"/>
        <cfvo type="percentile" val="50"/>
        <cfvo type="max"/>
        <color rgb="FFF8696B"/>
        <color rgb="FFFFEB84"/>
        <color rgb="FF63BE7B"/>
      </colorScale>
    </cfRule>
  </conditionalFormatting>
  <conditionalFormatting sqref="P34">
    <cfRule type="colorScale" priority="3100">
      <colorScale>
        <cfvo type="min"/>
        <cfvo type="percentile" val="50"/>
        <cfvo type="max"/>
        <color rgb="FFF8696B"/>
        <color rgb="FFFFEB84"/>
        <color rgb="FF63BE7B"/>
      </colorScale>
    </cfRule>
  </conditionalFormatting>
  <conditionalFormatting sqref="P34">
    <cfRule type="colorScale" priority="3099">
      <colorScale>
        <cfvo type="min"/>
        <cfvo type="percentile" val="50"/>
        <cfvo type="max"/>
        <color rgb="FFF8696B"/>
        <color rgb="FFFFEB84"/>
        <color rgb="FF63BE7B"/>
      </colorScale>
    </cfRule>
  </conditionalFormatting>
  <conditionalFormatting sqref="P35">
    <cfRule type="colorScale" priority="3098">
      <colorScale>
        <cfvo type="min"/>
        <cfvo type="percentile" val="50"/>
        <cfvo type="max"/>
        <color rgb="FFF8696B"/>
        <color rgb="FFFFEB84"/>
        <color rgb="FF63BE7B"/>
      </colorScale>
    </cfRule>
  </conditionalFormatting>
  <conditionalFormatting sqref="P36">
    <cfRule type="colorScale" priority="3097">
      <colorScale>
        <cfvo type="min"/>
        <cfvo type="percentile" val="50"/>
        <cfvo type="max"/>
        <color rgb="FFF8696B"/>
        <color rgb="FFFFEB84"/>
        <color rgb="FF63BE7B"/>
      </colorScale>
    </cfRule>
  </conditionalFormatting>
  <conditionalFormatting sqref="P37">
    <cfRule type="colorScale" priority="3096">
      <colorScale>
        <cfvo type="min"/>
        <cfvo type="percentile" val="50"/>
        <cfvo type="max"/>
        <color rgb="FFF8696B"/>
        <color rgb="FFFFEB84"/>
        <color rgb="FF63BE7B"/>
      </colorScale>
    </cfRule>
  </conditionalFormatting>
  <conditionalFormatting sqref="P37">
    <cfRule type="colorScale" priority="3095">
      <colorScale>
        <cfvo type="min"/>
        <cfvo type="percentile" val="50"/>
        <cfvo type="max"/>
        <color rgb="FFF8696B"/>
        <color rgb="FFFFEB84"/>
        <color rgb="FF63BE7B"/>
      </colorScale>
    </cfRule>
  </conditionalFormatting>
  <conditionalFormatting sqref="P38">
    <cfRule type="colorScale" priority="3094">
      <colorScale>
        <cfvo type="min"/>
        <cfvo type="percentile" val="50"/>
        <cfvo type="max"/>
        <color rgb="FFF8696B"/>
        <color rgb="FFFFEB84"/>
        <color rgb="FF63BE7B"/>
      </colorScale>
    </cfRule>
  </conditionalFormatting>
  <conditionalFormatting sqref="P39">
    <cfRule type="colorScale" priority="3093">
      <colorScale>
        <cfvo type="min"/>
        <cfvo type="percentile" val="50"/>
        <cfvo type="max"/>
        <color rgb="FFF8696B"/>
        <color rgb="FFFFEB84"/>
        <color rgb="FF63BE7B"/>
      </colorScale>
    </cfRule>
  </conditionalFormatting>
  <conditionalFormatting sqref="P40">
    <cfRule type="colorScale" priority="3092">
      <colorScale>
        <cfvo type="min"/>
        <cfvo type="percentile" val="50"/>
        <cfvo type="max"/>
        <color rgb="FFF8696B"/>
        <color rgb="FFFFEB84"/>
        <color rgb="FF63BE7B"/>
      </colorScale>
    </cfRule>
  </conditionalFormatting>
  <conditionalFormatting sqref="P40">
    <cfRule type="colorScale" priority="3091">
      <colorScale>
        <cfvo type="min"/>
        <cfvo type="percentile" val="50"/>
        <cfvo type="max"/>
        <color rgb="FFF8696B"/>
        <color rgb="FFFFEB84"/>
        <color rgb="FF63BE7B"/>
      </colorScale>
    </cfRule>
  </conditionalFormatting>
  <conditionalFormatting sqref="P40">
    <cfRule type="colorScale" priority="3090">
      <colorScale>
        <cfvo type="min"/>
        <cfvo type="percentile" val="50"/>
        <cfvo type="max"/>
        <color rgb="FFF8696B"/>
        <color rgb="FFFFEB84"/>
        <color rgb="FF63BE7B"/>
      </colorScale>
    </cfRule>
  </conditionalFormatting>
  <conditionalFormatting sqref="P41">
    <cfRule type="colorScale" priority="3089">
      <colorScale>
        <cfvo type="min"/>
        <cfvo type="percentile" val="50"/>
        <cfvo type="max"/>
        <color rgb="FFF8696B"/>
        <color rgb="FFFFEB84"/>
        <color rgb="FF63BE7B"/>
      </colorScale>
    </cfRule>
  </conditionalFormatting>
  <conditionalFormatting sqref="P42">
    <cfRule type="colorScale" priority="3088">
      <colorScale>
        <cfvo type="min"/>
        <cfvo type="percentile" val="50"/>
        <cfvo type="max"/>
        <color rgb="FFF8696B"/>
        <color rgb="FFFFEB84"/>
        <color rgb="FF63BE7B"/>
      </colorScale>
    </cfRule>
  </conditionalFormatting>
  <conditionalFormatting sqref="P43">
    <cfRule type="colorScale" priority="3087">
      <colorScale>
        <cfvo type="min"/>
        <cfvo type="percentile" val="50"/>
        <cfvo type="max"/>
        <color rgb="FFF8696B"/>
        <color rgb="FFFFEB84"/>
        <color rgb="FF63BE7B"/>
      </colorScale>
    </cfRule>
  </conditionalFormatting>
  <conditionalFormatting sqref="P43">
    <cfRule type="colorScale" priority="3086">
      <colorScale>
        <cfvo type="min"/>
        <cfvo type="percentile" val="50"/>
        <cfvo type="max"/>
        <color rgb="FFF8696B"/>
        <color rgb="FFFFEB84"/>
        <color rgb="FF63BE7B"/>
      </colorScale>
    </cfRule>
  </conditionalFormatting>
  <conditionalFormatting sqref="P43">
    <cfRule type="colorScale" priority="3085">
      <colorScale>
        <cfvo type="min"/>
        <cfvo type="percentile" val="50"/>
        <cfvo type="max"/>
        <color rgb="FFF8696B"/>
        <color rgb="FFFFEB84"/>
        <color rgb="FF63BE7B"/>
      </colorScale>
    </cfRule>
  </conditionalFormatting>
  <conditionalFormatting sqref="P44">
    <cfRule type="colorScale" priority="3084">
      <colorScale>
        <cfvo type="min"/>
        <cfvo type="percentile" val="50"/>
        <cfvo type="max"/>
        <color rgb="FFF8696B"/>
        <color rgb="FFFFEB84"/>
        <color rgb="FF63BE7B"/>
      </colorScale>
    </cfRule>
  </conditionalFormatting>
  <conditionalFormatting sqref="P45">
    <cfRule type="colorScale" priority="3083">
      <colorScale>
        <cfvo type="min"/>
        <cfvo type="percentile" val="50"/>
        <cfvo type="max"/>
        <color rgb="FFF8696B"/>
        <color rgb="FFFFEB84"/>
        <color rgb="FF63BE7B"/>
      </colorScale>
    </cfRule>
  </conditionalFormatting>
  <conditionalFormatting sqref="P46">
    <cfRule type="colorScale" priority="3082">
      <colorScale>
        <cfvo type="min"/>
        <cfvo type="percentile" val="50"/>
        <cfvo type="max"/>
        <color rgb="FFF8696B"/>
        <color rgb="FFFFEB84"/>
        <color rgb="FF63BE7B"/>
      </colorScale>
    </cfRule>
  </conditionalFormatting>
  <conditionalFormatting sqref="P46">
    <cfRule type="colorScale" priority="3081">
      <colorScale>
        <cfvo type="min"/>
        <cfvo type="percentile" val="50"/>
        <cfvo type="max"/>
        <color rgb="FFF8696B"/>
        <color rgb="FFFFEB84"/>
        <color rgb="FF63BE7B"/>
      </colorScale>
    </cfRule>
  </conditionalFormatting>
  <conditionalFormatting sqref="P46">
    <cfRule type="colorScale" priority="3080">
      <colorScale>
        <cfvo type="min"/>
        <cfvo type="percentile" val="50"/>
        <cfvo type="max"/>
        <color rgb="FFF8696B"/>
        <color rgb="FFFFEB84"/>
        <color rgb="FF63BE7B"/>
      </colorScale>
    </cfRule>
  </conditionalFormatting>
  <conditionalFormatting sqref="P47">
    <cfRule type="colorScale" priority="3079">
      <colorScale>
        <cfvo type="min"/>
        <cfvo type="percentile" val="50"/>
        <cfvo type="max"/>
        <color rgb="FFF8696B"/>
        <color rgb="FFFFEB84"/>
        <color rgb="FF63BE7B"/>
      </colorScale>
    </cfRule>
  </conditionalFormatting>
  <conditionalFormatting sqref="P32">
    <cfRule type="colorScale" priority="3078">
      <colorScale>
        <cfvo type="min"/>
        <cfvo type="percentile" val="50"/>
        <cfvo type="max"/>
        <color rgb="FFF8696B"/>
        <color rgb="FFFFEB84"/>
        <color rgb="FF63BE7B"/>
      </colorScale>
    </cfRule>
  </conditionalFormatting>
  <conditionalFormatting sqref="P35">
    <cfRule type="colorScale" priority="3077">
      <colorScale>
        <cfvo type="min"/>
        <cfvo type="percentile" val="50"/>
        <cfvo type="max"/>
        <color rgb="FFF8696B"/>
        <color rgb="FFFFEB84"/>
        <color rgb="FF63BE7B"/>
      </colorScale>
    </cfRule>
  </conditionalFormatting>
  <conditionalFormatting sqref="P33:P37">
    <cfRule type="colorScale" priority="3076">
      <colorScale>
        <cfvo type="min"/>
        <cfvo type="percentile" val="50"/>
        <cfvo type="max"/>
        <color rgb="FFF8696B"/>
        <color rgb="FFFFEB84"/>
        <color rgb="FF63BE7B"/>
      </colorScale>
    </cfRule>
  </conditionalFormatting>
  <conditionalFormatting sqref="P34">
    <cfRule type="colorScale" priority="3075">
      <colorScale>
        <cfvo type="min"/>
        <cfvo type="percentile" val="50"/>
        <cfvo type="max"/>
        <color rgb="FFF8696B"/>
        <color rgb="FFFFEB84"/>
        <color rgb="FF63BE7B"/>
      </colorScale>
    </cfRule>
  </conditionalFormatting>
  <conditionalFormatting sqref="P35">
    <cfRule type="colorScale" priority="3074">
      <colorScale>
        <cfvo type="min"/>
        <cfvo type="percentile" val="50"/>
        <cfvo type="max"/>
        <color rgb="FFF8696B"/>
        <color rgb="FFFFEB84"/>
        <color rgb="FF63BE7B"/>
      </colorScale>
    </cfRule>
  </conditionalFormatting>
  <conditionalFormatting sqref="P36">
    <cfRule type="colorScale" priority="3073">
      <colorScale>
        <cfvo type="min"/>
        <cfvo type="percentile" val="50"/>
        <cfvo type="max"/>
        <color rgb="FFF8696B"/>
        <color rgb="FFFFEB84"/>
        <color rgb="FF63BE7B"/>
      </colorScale>
    </cfRule>
  </conditionalFormatting>
  <conditionalFormatting sqref="P39">
    <cfRule type="colorScale" priority="3072">
      <colorScale>
        <cfvo type="min"/>
        <cfvo type="percentile" val="50"/>
        <cfvo type="max"/>
        <color rgb="FFF8696B"/>
        <color rgb="FFFFEB84"/>
        <color rgb="FF63BE7B"/>
      </colorScale>
    </cfRule>
  </conditionalFormatting>
  <conditionalFormatting sqref="P37">
    <cfRule type="colorScale" priority="3071">
      <colorScale>
        <cfvo type="min"/>
        <cfvo type="percentile" val="50"/>
        <cfvo type="max"/>
        <color rgb="FFF8696B"/>
        <color rgb="FFFFEB84"/>
        <color rgb="FF63BE7B"/>
      </colorScale>
    </cfRule>
  </conditionalFormatting>
  <conditionalFormatting sqref="P38">
    <cfRule type="colorScale" priority="3070">
      <colorScale>
        <cfvo type="min"/>
        <cfvo type="percentile" val="50"/>
        <cfvo type="max"/>
        <color rgb="FFF8696B"/>
        <color rgb="FFFFEB84"/>
        <color rgb="FF63BE7B"/>
      </colorScale>
    </cfRule>
  </conditionalFormatting>
  <conditionalFormatting sqref="P39">
    <cfRule type="colorScale" priority="3069">
      <colorScale>
        <cfvo type="min"/>
        <cfvo type="percentile" val="50"/>
        <cfvo type="max"/>
        <color rgb="FFF8696B"/>
        <color rgb="FFFFEB84"/>
        <color rgb="FF63BE7B"/>
      </colorScale>
    </cfRule>
  </conditionalFormatting>
  <conditionalFormatting sqref="P41">
    <cfRule type="colorScale" priority="3068">
      <colorScale>
        <cfvo type="min"/>
        <cfvo type="percentile" val="50"/>
        <cfvo type="max"/>
        <color rgb="FFF8696B"/>
        <color rgb="FFFFEB84"/>
        <color rgb="FF63BE7B"/>
      </colorScale>
    </cfRule>
  </conditionalFormatting>
  <conditionalFormatting sqref="P40">
    <cfRule type="colorScale" priority="3067">
      <colorScale>
        <cfvo type="min"/>
        <cfvo type="percentile" val="50"/>
        <cfvo type="max"/>
        <color rgb="FFF8696B"/>
        <color rgb="FFFFEB84"/>
        <color rgb="FF63BE7B"/>
      </colorScale>
    </cfRule>
  </conditionalFormatting>
  <conditionalFormatting sqref="P41">
    <cfRule type="colorScale" priority="3066">
      <colorScale>
        <cfvo type="min"/>
        <cfvo type="percentile" val="50"/>
        <cfvo type="max"/>
        <color rgb="FFF8696B"/>
        <color rgb="FFFFEB84"/>
        <color rgb="FF63BE7B"/>
      </colorScale>
    </cfRule>
  </conditionalFormatting>
  <conditionalFormatting sqref="P41">
    <cfRule type="colorScale" priority="3065">
      <colorScale>
        <cfvo type="min"/>
        <cfvo type="percentile" val="50"/>
        <cfvo type="max"/>
        <color rgb="FFF8696B"/>
        <color rgb="FFFFEB84"/>
        <color rgb="FF63BE7B"/>
      </colorScale>
    </cfRule>
  </conditionalFormatting>
  <conditionalFormatting sqref="P42">
    <cfRule type="colorScale" priority="3064">
      <colorScale>
        <cfvo type="min"/>
        <cfvo type="percentile" val="50"/>
        <cfvo type="max"/>
        <color rgb="FFF8696B"/>
        <color rgb="FFFFEB84"/>
        <color rgb="FF63BE7B"/>
      </colorScale>
    </cfRule>
  </conditionalFormatting>
  <conditionalFormatting sqref="P43">
    <cfRule type="colorScale" priority="3063">
      <colorScale>
        <cfvo type="min"/>
        <cfvo type="percentile" val="50"/>
        <cfvo type="max"/>
        <color rgb="FFF8696B"/>
        <color rgb="FFFFEB84"/>
        <color rgb="FF63BE7B"/>
      </colorScale>
    </cfRule>
  </conditionalFormatting>
  <conditionalFormatting sqref="P40">
    <cfRule type="colorScale" priority="3062">
      <colorScale>
        <cfvo type="min"/>
        <cfvo type="percentile" val="50"/>
        <cfvo type="max"/>
        <color rgb="FFF8696B"/>
        <color rgb="FFFFEB84"/>
        <color rgb="FF63BE7B"/>
      </colorScale>
    </cfRule>
  </conditionalFormatting>
  <conditionalFormatting sqref="P43">
    <cfRule type="colorScale" priority="3061">
      <colorScale>
        <cfvo type="min"/>
        <cfvo type="percentile" val="50"/>
        <cfvo type="max"/>
        <color rgb="FFF8696B"/>
        <color rgb="FFFFEB84"/>
        <color rgb="FF63BE7B"/>
      </colorScale>
    </cfRule>
  </conditionalFormatting>
  <conditionalFormatting sqref="P41">
    <cfRule type="colorScale" priority="3060">
      <colorScale>
        <cfvo type="min"/>
        <cfvo type="percentile" val="50"/>
        <cfvo type="max"/>
        <color rgb="FFF8696B"/>
        <color rgb="FFFFEB84"/>
        <color rgb="FF63BE7B"/>
      </colorScale>
    </cfRule>
  </conditionalFormatting>
  <conditionalFormatting sqref="P42">
    <cfRule type="colorScale" priority="3059">
      <colorScale>
        <cfvo type="min"/>
        <cfvo type="percentile" val="50"/>
        <cfvo type="max"/>
        <color rgb="FFF8696B"/>
        <color rgb="FFFFEB84"/>
        <color rgb="FF63BE7B"/>
      </colorScale>
    </cfRule>
  </conditionalFormatting>
  <conditionalFormatting sqref="P43">
    <cfRule type="colorScale" priority="3058">
      <colorScale>
        <cfvo type="min"/>
        <cfvo type="percentile" val="50"/>
        <cfvo type="max"/>
        <color rgb="FFF8696B"/>
        <color rgb="FFFFEB84"/>
        <color rgb="FF63BE7B"/>
      </colorScale>
    </cfRule>
  </conditionalFormatting>
  <conditionalFormatting sqref="P45">
    <cfRule type="colorScale" priority="3057">
      <colorScale>
        <cfvo type="min"/>
        <cfvo type="percentile" val="50"/>
        <cfvo type="max"/>
        <color rgb="FFF8696B"/>
        <color rgb="FFFFEB84"/>
        <color rgb="FF63BE7B"/>
      </colorScale>
    </cfRule>
  </conditionalFormatting>
  <conditionalFormatting sqref="P44">
    <cfRule type="colorScale" priority="3056">
      <colorScale>
        <cfvo type="min"/>
        <cfvo type="percentile" val="50"/>
        <cfvo type="max"/>
        <color rgb="FFF8696B"/>
        <color rgb="FFFFEB84"/>
        <color rgb="FF63BE7B"/>
      </colorScale>
    </cfRule>
  </conditionalFormatting>
  <conditionalFormatting sqref="P45">
    <cfRule type="colorScale" priority="3055">
      <colorScale>
        <cfvo type="min"/>
        <cfvo type="percentile" val="50"/>
        <cfvo type="max"/>
        <color rgb="FFF8696B"/>
        <color rgb="FFFFEB84"/>
        <color rgb="FF63BE7B"/>
      </colorScale>
    </cfRule>
  </conditionalFormatting>
  <conditionalFormatting sqref="P45">
    <cfRule type="colorScale" priority="3054">
      <colorScale>
        <cfvo type="min"/>
        <cfvo type="percentile" val="50"/>
        <cfvo type="max"/>
        <color rgb="FFF8696B"/>
        <color rgb="FFFFEB84"/>
        <color rgb="FF63BE7B"/>
      </colorScale>
    </cfRule>
  </conditionalFormatting>
  <conditionalFormatting sqref="P46">
    <cfRule type="colorScale" priority="3053">
      <colorScale>
        <cfvo type="min"/>
        <cfvo type="percentile" val="50"/>
        <cfvo type="max"/>
        <color rgb="FFF8696B"/>
        <color rgb="FFFFEB84"/>
        <color rgb="FF63BE7B"/>
      </colorScale>
    </cfRule>
  </conditionalFormatting>
  <conditionalFormatting sqref="P47">
    <cfRule type="colorScale" priority="3052">
      <colorScale>
        <cfvo type="min"/>
        <cfvo type="percentile" val="50"/>
        <cfvo type="max"/>
        <color rgb="FFF8696B"/>
        <color rgb="FFFFEB84"/>
        <color rgb="FF63BE7B"/>
      </colorScale>
    </cfRule>
  </conditionalFormatting>
  <conditionalFormatting sqref="P44">
    <cfRule type="colorScale" priority="3051">
      <colorScale>
        <cfvo type="min"/>
        <cfvo type="percentile" val="50"/>
        <cfvo type="max"/>
        <color rgb="FFF8696B"/>
        <color rgb="FFFFEB84"/>
        <color rgb="FF63BE7B"/>
      </colorScale>
    </cfRule>
  </conditionalFormatting>
  <conditionalFormatting sqref="P47">
    <cfRule type="colorScale" priority="3050">
      <colorScale>
        <cfvo type="min"/>
        <cfvo type="percentile" val="50"/>
        <cfvo type="max"/>
        <color rgb="FFF8696B"/>
        <color rgb="FFFFEB84"/>
        <color rgb="FF63BE7B"/>
      </colorScale>
    </cfRule>
  </conditionalFormatting>
  <conditionalFormatting sqref="P45">
    <cfRule type="colorScale" priority="3049">
      <colorScale>
        <cfvo type="min"/>
        <cfvo type="percentile" val="50"/>
        <cfvo type="max"/>
        <color rgb="FFF8696B"/>
        <color rgb="FFFFEB84"/>
        <color rgb="FF63BE7B"/>
      </colorScale>
    </cfRule>
  </conditionalFormatting>
  <conditionalFormatting sqref="P46">
    <cfRule type="colorScale" priority="3048">
      <colorScale>
        <cfvo type="min"/>
        <cfvo type="percentile" val="50"/>
        <cfvo type="max"/>
        <color rgb="FFF8696B"/>
        <color rgb="FFFFEB84"/>
        <color rgb="FF63BE7B"/>
      </colorScale>
    </cfRule>
  </conditionalFormatting>
  <conditionalFormatting sqref="P47">
    <cfRule type="colorScale" priority="3047">
      <colorScale>
        <cfvo type="min"/>
        <cfvo type="percentile" val="50"/>
        <cfvo type="max"/>
        <color rgb="FFF8696B"/>
        <color rgb="FFFFEB84"/>
        <color rgb="FF63BE7B"/>
      </colorScale>
    </cfRule>
  </conditionalFormatting>
  <conditionalFormatting sqref="P33:P37">
    <cfRule type="colorScale" priority="3046">
      <colorScale>
        <cfvo type="min"/>
        <cfvo type="percentile" val="50"/>
        <cfvo type="max"/>
        <color rgb="FFF8696B"/>
        <color rgb="FFFFEB84"/>
        <color rgb="FF63BE7B"/>
      </colorScale>
    </cfRule>
  </conditionalFormatting>
  <conditionalFormatting sqref="P36">
    <cfRule type="colorScale" priority="3045">
      <colorScale>
        <cfvo type="min"/>
        <cfvo type="percentile" val="50"/>
        <cfvo type="max"/>
        <color rgb="FFF8696B"/>
        <color rgb="FFFFEB84"/>
        <color rgb="FF63BE7B"/>
      </colorScale>
    </cfRule>
  </conditionalFormatting>
  <conditionalFormatting sqref="P34">
    <cfRule type="colorScale" priority="3044">
      <colorScale>
        <cfvo type="min"/>
        <cfvo type="percentile" val="50"/>
        <cfvo type="max"/>
        <color rgb="FFF8696B"/>
        <color rgb="FFFFEB84"/>
        <color rgb="FF63BE7B"/>
      </colorScale>
    </cfRule>
  </conditionalFormatting>
  <conditionalFormatting sqref="P35">
    <cfRule type="colorScale" priority="3043">
      <colorScale>
        <cfvo type="min"/>
        <cfvo type="percentile" val="50"/>
        <cfvo type="max"/>
        <color rgb="FFF8696B"/>
        <color rgb="FFFFEB84"/>
        <color rgb="FF63BE7B"/>
      </colorScale>
    </cfRule>
  </conditionalFormatting>
  <conditionalFormatting sqref="P36">
    <cfRule type="colorScale" priority="3042">
      <colorScale>
        <cfvo type="min"/>
        <cfvo type="percentile" val="50"/>
        <cfvo type="max"/>
        <color rgb="FFF8696B"/>
        <color rgb="FFFFEB84"/>
        <color rgb="FF63BE7B"/>
      </colorScale>
    </cfRule>
  </conditionalFormatting>
  <conditionalFormatting sqref="P37">
    <cfRule type="colorScale" priority="3041">
      <colorScale>
        <cfvo type="min"/>
        <cfvo type="percentile" val="50"/>
        <cfvo type="max"/>
        <color rgb="FFF8696B"/>
        <color rgb="FFFFEB84"/>
        <color rgb="FF63BE7B"/>
      </colorScale>
    </cfRule>
  </conditionalFormatting>
  <conditionalFormatting sqref="P37">
    <cfRule type="colorScale" priority="3040">
      <colorScale>
        <cfvo type="min"/>
        <cfvo type="percentile" val="50"/>
        <cfvo type="max"/>
        <color rgb="FFF8696B"/>
        <color rgb="FFFFEB84"/>
        <color rgb="FF63BE7B"/>
      </colorScale>
    </cfRule>
  </conditionalFormatting>
  <conditionalFormatting sqref="P29">
    <cfRule type="colorScale" priority="3039">
      <colorScale>
        <cfvo type="min"/>
        <cfvo type="percentile" val="50"/>
        <cfvo type="max"/>
        <color rgb="FFF8696B"/>
        <color rgb="FFFFEB84"/>
        <color rgb="FF63BE7B"/>
      </colorScale>
    </cfRule>
  </conditionalFormatting>
  <conditionalFormatting sqref="P32">
    <cfRule type="colorScale" priority="3038">
      <colorScale>
        <cfvo type="min"/>
        <cfvo type="percentile" val="50"/>
        <cfvo type="max"/>
        <color rgb="FFF8696B"/>
        <color rgb="FFFFEB84"/>
        <color rgb="FF63BE7B"/>
      </colorScale>
    </cfRule>
  </conditionalFormatting>
  <conditionalFormatting sqref="P28:P32">
    <cfRule type="colorScale" priority="3037">
      <colorScale>
        <cfvo type="min"/>
        <cfvo type="percentile" val="50"/>
        <cfvo type="max"/>
        <color rgb="FFF8696B"/>
        <color rgb="FFFFEB84"/>
        <color rgb="FF63BE7B"/>
      </colorScale>
    </cfRule>
  </conditionalFormatting>
  <conditionalFormatting sqref="P29">
    <cfRule type="colorScale" priority="3036">
      <colorScale>
        <cfvo type="min"/>
        <cfvo type="percentile" val="50"/>
        <cfvo type="max"/>
        <color rgb="FFF8696B"/>
        <color rgb="FFFFEB84"/>
        <color rgb="FF63BE7B"/>
      </colorScale>
    </cfRule>
  </conditionalFormatting>
  <conditionalFormatting sqref="P29">
    <cfRule type="colorScale" priority="3035">
      <colorScale>
        <cfvo type="min"/>
        <cfvo type="percentile" val="50"/>
        <cfvo type="max"/>
        <color rgb="FFF8696B"/>
        <color rgb="FFFFEB84"/>
        <color rgb="FF63BE7B"/>
      </colorScale>
    </cfRule>
  </conditionalFormatting>
  <conditionalFormatting sqref="P30">
    <cfRule type="colorScale" priority="3034">
      <colorScale>
        <cfvo type="min"/>
        <cfvo type="percentile" val="50"/>
        <cfvo type="max"/>
        <color rgb="FFF8696B"/>
        <color rgb="FFFFEB84"/>
        <color rgb="FF63BE7B"/>
      </colorScale>
    </cfRule>
  </conditionalFormatting>
  <conditionalFormatting sqref="P31">
    <cfRule type="colorScale" priority="3033">
      <colorScale>
        <cfvo type="min"/>
        <cfvo type="percentile" val="50"/>
        <cfvo type="max"/>
        <color rgb="FFF8696B"/>
        <color rgb="FFFFEB84"/>
        <color rgb="FF63BE7B"/>
      </colorScale>
    </cfRule>
  </conditionalFormatting>
  <conditionalFormatting sqref="P32">
    <cfRule type="colorScale" priority="3032">
      <colorScale>
        <cfvo type="min"/>
        <cfvo type="percentile" val="50"/>
        <cfvo type="max"/>
        <color rgb="FFF8696B"/>
        <color rgb="FFFFEB84"/>
        <color rgb="FF63BE7B"/>
      </colorScale>
    </cfRule>
  </conditionalFormatting>
  <conditionalFormatting sqref="P32">
    <cfRule type="colorScale" priority="3031">
      <colorScale>
        <cfvo type="min"/>
        <cfvo type="percentile" val="50"/>
        <cfvo type="max"/>
        <color rgb="FFF8696B"/>
        <color rgb="FFFFEB84"/>
        <color rgb="FF63BE7B"/>
      </colorScale>
    </cfRule>
  </conditionalFormatting>
  <conditionalFormatting sqref="P30">
    <cfRule type="colorScale" priority="3030">
      <colorScale>
        <cfvo type="min"/>
        <cfvo type="percentile" val="50"/>
        <cfvo type="max"/>
        <color rgb="FFF8696B"/>
        <color rgb="FFFFEB84"/>
        <color rgb="FF63BE7B"/>
      </colorScale>
    </cfRule>
  </conditionalFormatting>
  <conditionalFormatting sqref="P28:P32">
    <cfRule type="colorScale" priority="3029">
      <colorScale>
        <cfvo type="min"/>
        <cfvo type="percentile" val="50"/>
        <cfvo type="max"/>
        <color rgb="FFF8696B"/>
        <color rgb="FFFFEB84"/>
        <color rgb="FF63BE7B"/>
      </colorScale>
    </cfRule>
  </conditionalFormatting>
  <conditionalFormatting sqref="P29">
    <cfRule type="colorScale" priority="3028">
      <colorScale>
        <cfvo type="min"/>
        <cfvo type="percentile" val="50"/>
        <cfvo type="max"/>
        <color rgb="FFF8696B"/>
        <color rgb="FFFFEB84"/>
        <color rgb="FF63BE7B"/>
      </colorScale>
    </cfRule>
  </conditionalFormatting>
  <conditionalFormatting sqref="P30">
    <cfRule type="colorScale" priority="3027">
      <colorScale>
        <cfvo type="min"/>
        <cfvo type="percentile" val="50"/>
        <cfvo type="max"/>
        <color rgb="FFF8696B"/>
        <color rgb="FFFFEB84"/>
        <color rgb="FF63BE7B"/>
      </colorScale>
    </cfRule>
  </conditionalFormatting>
  <conditionalFormatting sqref="P31">
    <cfRule type="colorScale" priority="3026">
      <colorScale>
        <cfvo type="min"/>
        <cfvo type="percentile" val="50"/>
        <cfvo type="max"/>
        <color rgb="FFF8696B"/>
        <color rgb="FFFFEB84"/>
        <color rgb="FF63BE7B"/>
      </colorScale>
    </cfRule>
  </conditionalFormatting>
  <conditionalFormatting sqref="P32">
    <cfRule type="colorScale" priority="3025">
      <colorScale>
        <cfvo type="min"/>
        <cfvo type="percentile" val="50"/>
        <cfvo type="max"/>
        <color rgb="FFF8696B"/>
        <color rgb="FFFFEB84"/>
        <color rgb="FF63BE7B"/>
      </colorScale>
    </cfRule>
  </conditionalFormatting>
  <conditionalFormatting sqref="P28:P32">
    <cfRule type="colorScale" priority="3024">
      <colorScale>
        <cfvo type="min"/>
        <cfvo type="percentile" val="50"/>
        <cfvo type="max"/>
        <color rgb="FFF8696B"/>
        <color rgb="FFFFEB84"/>
        <color rgb="FF63BE7B"/>
      </colorScale>
    </cfRule>
  </conditionalFormatting>
  <conditionalFormatting sqref="P31">
    <cfRule type="colorScale" priority="3023">
      <colorScale>
        <cfvo type="min"/>
        <cfvo type="percentile" val="50"/>
        <cfvo type="max"/>
        <color rgb="FFF8696B"/>
        <color rgb="FFFFEB84"/>
        <color rgb="FF63BE7B"/>
      </colorScale>
    </cfRule>
  </conditionalFormatting>
  <conditionalFormatting sqref="P29">
    <cfRule type="colorScale" priority="3022">
      <colorScale>
        <cfvo type="min"/>
        <cfvo type="percentile" val="50"/>
        <cfvo type="max"/>
        <color rgb="FFF8696B"/>
        <color rgb="FFFFEB84"/>
        <color rgb="FF63BE7B"/>
      </colorScale>
    </cfRule>
  </conditionalFormatting>
  <conditionalFormatting sqref="P30">
    <cfRule type="colorScale" priority="3021">
      <colorScale>
        <cfvo type="min"/>
        <cfvo type="percentile" val="50"/>
        <cfvo type="max"/>
        <color rgb="FFF8696B"/>
        <color rgb="FFFFEB84"/>
        <color rgb="FF63BE7B"/>
      </colorScale>
    </cfRule>
  </conditionalFormatting>
  <conditionalFormatting sqref="P31">
    <cfRule type="colorScale" priority="3020">
      <colorScale>
        <cfvo type="min"/>
        <cfvo type="percentile" val="50"/>
        <cfvo type="max"/>
        <color rgb="FFF8696B"/>
        <color rgb="FFFFEB84"/>
        <color rgb="FF63BE7B"/>
      </colorScale>
    </cfRule>
  </conditionalFormatting>
  <conditionalFormatting sqref="P32">
    <cfRule type="colorScale" priority="3019">
      <colorScale>
        <cfvo type="min"/>
        <cfvo type="percentile" val="50"/>
        <cfvo type="max"/>
        <color rgb="FFF8696B"/>
        <color rgb="FFFFEB84"/>
        <color rgb="FF63BE7B"/>
      </colorScale>
    </cfRule>
  </conditionalFormatting>
  <conditionalFormatting sqref="P32">
    <cfRule type="colorScale" priority="3018">
      <colorScale>
        <cfvo type="min"/>
        <cfvo type="percentile" val="50"/>
        <cfvo type="max"/>
        <color rgb="FFF8696B"/>
        <color rgb="FFFFEB84"/>
        <color rgb="FF63BE7B"/>
      </colorScale>
    </cfRule>
  </conditionalFormatting>
  <conditionalFormatting sqref="P38">
    <cfRule type="colorScale" priority="3017">
      <colorScale>
        <cfvo type="min"/>
        <cfvo type="percentile" val="50"/>
        <cfvo type="max"/>
        <color rgb="FFF8696B"/>
        <color rgb="FFFFEB84"/>
        <color rgb="FF63BE7B"/>
      </colorScale>
    </cfRule>
  </conditionalFormatting>
  <conditionalFormatting sqref="P41">
    <cfRule type="colorScale" priority="3016">
      <colorScale>
        <cfvo type="min"/>
        <cfvo type="percentile" val="50"/>
        <cfvo type="max"/>
        <color rgb="FFF8696B"/>
        <color rgb="FFFFEB84"/>
        <color rgb="FF63BE7B"/>
      </colorScale>
    </cfRule>
  </conditionalFormatting>
  <conditionalFormatting sqref="P39">
    <cfRule type="colorScale" priority="3015">
      <colorScale>
        <cfvo type="min"/>
        <cfvo type="percentile" val="50"/>
        <cfvo type="max"/>
        <color rgb="FFF8696B"/>
        <color rgb="FFFFEB84"/>
        <color rgb="FF63BE7B"/>
      </colorScale>
    </cfRule>
  </conditionalFormatting>
  <conditionalFormatting sqref="P40">
    <cfRule type="colorScale" priority="3014">
      <colorScale>
        <cfvo type="min"/>
        <cfvo type="percentile" val="50"/>
        <cfvo type="max"/>
        <color rgb="FFF8696B"/>
        <color rgb="FFFFEB84"/>
        <color rgb="FF63BE7B"/>
      </colorScale>
    </cfRule>
  </conditionalFormatting>
  <conditionalFormatting sqref="P41">
    <cfRule type="colorScale" priority="3013">
      <colorScale>
        <cfvo type="min"/>
        <cfvo type="percentile" val="50"/>
        <cfvo type="max"/>
        <color rgb="FFF8696B"/>
        <color rgb="FFFFEB84"/>
        <color rgb="FF63BE7B"/>
      </colorScale>
    </cfRule>
  </conditionalFormatting>
  <conditionalFormatting sqref="P42">
    <cfRule type="colorScale" priority="3012">
      <colorScale>
        <cfvo type="min"/>
        <cfvo type="percentile" val="50"/>
        <cfvo type="max"/>
        <color rgb="FFF8696B"/>
        <color rgb="FFFFEB84"/>
        <color rgb="FF63BE7B"/>
      </colorScale>
    </cfRule>
  </conditionalFormatting>
  <conditionalFormatting sqref="P42">
    <cfRule type="colorScale" priority="3011">
      <colorScale>
        <cfvo type="min"/>
        <cfvo type="percentile" val="50"/>
        <cfvo type="max"/>
        <color rgb="FFF8696B"/>
        <color rgb="FFFFEB84"/>
        <color rgb="FF63BE7B"/>
      </colorScale>
    </cfRule>
  </conditionalFormatting>
  <conditionalFormatting sqref="P39">
    <cfRule type="colorScale" priority="3010">
      <colorScale>
        <cfvo type="min"/>
        <cfvo type="percentile" val="50"/>
        <cfvo type="max"/>
        <color rgb="FFF8696B"/>
        <color rgb="FFFFEB84"/>
        <color rgb="FF63BE7B"/>
      </colorScale>
    </cfRule>
  </conditionalFormatting>
  <conditionalFormatting sqref="P42">
    <cfRule type="colorScale" priority="3009">
      <colorScale>
        <cfvo type="min"/>
        <cfvo type="percentile" val="50"/>
        <cfvo type="max"/>
        <color rgb="FFF8696B"/>
        <color rgb="FFFFEB84"/>
        <color rgb="FF63BE7B"/>
      </colorScale>
    </cfRule>
  </conditionalFormatting>
  <conditionalFormatting sqref="P38:P42">
    <cfRule type="colorScale" priority="3008">
      <colorScale>
        <cfvo type="min"/>
        <cfvo type="percentile" val="50"/>
        <cfvo type="max"/>
        <color rgb="FFF8696B"/>
        <color rgb="FFFFEB84"/>
        <color rgb="FF63BE7B"/>
      </colorScale>
    </cfRule>
  </conditionalFormatting>
  <conditionalFormatting sqref="P39">
    <cfRule type="colorScale" priority="3007">
      <colorScale>
        <cfvo type="min"/>
        <cfvo type="percentile" val="50"/>
        <cfvo type="max"/>
        <color rgb="FFF8696B"/>
        <color rgb="FFFFEB84"/>
        <color rgb="FF63BE7B"/>
      </colorScale>
    </cfRule>
  </conditionalFormatting>
  <conditionalFormatting sqref="P39">
    <cfRule type="colorScale" priority="3006">
      <colorScale>
        <cfvo type="min"/>
        <cfvo type="percentile" val="50"/>
        <cfvo type="max"/>
        <color rgb="FFF8696B"/>
        <color rgb="FFFFEB84"/>
        <color rgb="FF63BE7B"/>
      </colorScale>
    </cfRule>
  </conditionalFormatting>
  <conditionalFormatting sqref="P40">
    <cfRule type="colorScale" priority="3005">
      <colorScale>
        <cfvo type="min"/>
        <cfvo type="percentile" val="50"/>
        <cfvo type="max"/>
        <color rgb="FFF8696B"/>
        <color rgb="FFFFEB84"/>
        <color rgb="FF63BE7B"/>
      </colorScale>
    </cfRule>
  </conditionalFormatting>
  <conditionalFormatting sqref="P41">
    <cfRule type="colorScale" priority="3004">
      <colorScale>
        <cfvo type="min"/>
        <cfvo type="percentile" val="50"/>
        <cfvo type="max"/>
        <color rgb="FFF8696B"/>
        <color rgb="FFFFEB84"/>
        <color rgb="FF63BE7B"/>
      </colorScale>
    </cfRule>
  </conditionalFormatting>
  <conditionalFormatting sqref="P42">
    <cfRule type="colorScale" priority="3003">
      <colorScale>
        <cfvo type="min"/>
        <cfvo type="percentile" val="50"/>
        <cfvo type="max"/>
        <color rgb="FFF8696B"/>
        <color rgb="FFFFEB84"/>
        <color rgb="FF63BE7B"/>
      </colorScale>
    </cfRule>
  </conditionalFormatting>
  <conditionalFormatting sqref="P42">
    <cfRule type="colorScale" priority="3002">
      <colorScale>
        <cfvo type="min"/>
        <cfvo type="percentile" val="50"/>
        <cfvo type="max"/>
        <color rgb="FFF8696B"/>
        <color rgb="FFFFEB84"/>
        <color rgb="FF63BE7B"/>
      </colorScale>
    </cfRule>
  </conditionalFormatting>
  <conditionalFormatting sqref="P40">
    <cfRule type="colorScale" priority="3001">
      <colorScale>
        <cfvo type="min"/>
        <cfvo type="percentile" val="50"/>
        <cfvo type="max"/>
        <color rgb="FFF8696B"/>
        <color rgb="FFFFEB84"/>
        <color rgb="FF63BE7B"/>
      </colorScale>
    </cfRule>
  </conditionalFormatting>
  <conditionalFormatting sqref="P38:P42">
    <cfRule type="colorScale" priority="3000">
      <colorScale>
        <cfvo type="min"/>
        <cfvo type="percentile" val="50"/>
        <cfvo type="max"/>
        <color rgb="FFF8696B"/>
        <color rgb="FFFFEB84"/>
        <color rgb="FF63BE7B"/>
      </colorScale>
    </cfRule>
  </conditionalFormatting>
  <conditionalFormatting sqref="P39">
    <cfRule type="colorScale" priority="2999">
      <colorScale>
        <cfvo type="min"/>
        <cfvo type="percentile" val="50"/>
        <cfvo type="max"/>
        <color rgb="FFF8696B"/>
        <color rgb="FFFFEB84"/>
        <color rgb="FF63BE7B"/>
      </colorScale>
    </cfRule>
  </conditionalFormatting>
  <conditionalFormatting sqref="P40">
    <cfRule type="colorScale" priority="2998">
      <colorScale>
        <cfvo type="min"/>
        <cfvo type="percentile" val="50"/>
        <cfvo type="max"/>
        <color rgb="FFF8696B"/>
        <color rgb="FFFFEB84"/>
        <color rgb="FF63BE7B"/>
      </colorScale>
    </cfRule>
  </conditionalFormatting>
  <conditionalFormatting sqref="P41">
    <cfRule type="colorScale" priority="2997">
      <colorScale>
        <cfvo type="min"/>
        <cfvo type="percentile" val="50"/>
        <cfvo type="max"/>
        <color rgb="FFF8696B"/>
        <color rgb="FFFFEB84"/>
        <color rgb="FF63BE7B"/>
      </colorScale>
    </cfRule>
  </conditionalFormatting>
  <conditionalFormatting sqref="P42">
    <cfRule type="colorScale" priority="2996">
      <colorScale>
        <cfvo type="min"/>
        <cfvo type="percentile" val="50"/>
        <cfvo type="max"/>
        <color rgb="FFF8696B"/>
        <color rgb="FFFFEB84"/>
        <color rgb="FF63BE7B"/>
      </colorScale>
    </cfRule>
  </conditionalFormatting>
  <conditionalFormatting sqref="P38:P42">
    <cfRule type="colorScale" priority="2995">
      <colorScale>
        <cfvo type="min"/>
        <cfvo type="percentile" val="50"/>
        <cfvo type="max"/>
        <color rgb="FFF8696B"/>
        <color rgb="FFFFEB84"/>
        <color rgb="FF63BE7B"/>
      </colorScale>
    </cfRule>
  </conditionalFormatting>
  <conditionalFormatting sqref="P41">
    <cfRule type="colorScale" priority="2994">
      <colorScale>
        <cfvo type="min"/>
        <cfvo type="percentile" val="50"/>
        <cfvo type="max"/>
        <color rgb="FFF8696B"/>
        <color rgb="FFFFEB84"/>
        <color rgb="FF63BE7B"/>
      </colorScale>
    </cfRule>
  </conditionalFormatting>
  <conditionalFormatting sqref="P39">
    <cfRule type="colorScale" priority="2993">
      <colorScale>
        <cfvo type="min"/>
        <cfvo type="percentile" val="50"/>
        <cfvo type="max"/>
        <color rgb="FFF8696B"/>
        <color rgb="FFFFEB84"/>
        <color rgb="FF63BE7B"/>
      </colorScale>
    </cfRule>
  </conditionalFormatting>
  <conditionalFormatting sqref="P40">
    <cfRule type="colorScale" priority="2992">
      <colorScale>
        <cfvo type="min"/>
        <cfvo type="percentile" val="50"/>
        <cfvo type="max"/>
        <color rgb="FFF8696B"/>
        <color rgb="FFFFEB84"/>
        <color rgb="FF63BE7B"/>
      </colorScale>
    </cfRule>
  </conditionalFormatting>
  <conditionalFormatting sqref="P41">
    <cfRule type="colorScale" priority="2991">
      <colorScale>
        <cfvo type="min"/>
        <cfvo type="percentile" val="50"/>
        <cfvo type="max"/>
        <color rgb="FFF8696B"/>
        <color rgb="FFFFEB84"/>
        <color rgb="FF63BE7B"/>
      </colorScale>
    </cfRule>
  </conditionalFormatting>
  <conditionalFormatting sqref="P42">
    <cfRule type="colorScale" priority="2990">
      <colorScale>
        <cfvo type="min"/>
        <cfvo type="percentile" val="50"/>
        <cfvo type="max"/>
        <color rgb="FFF8696B"/>
        <color rgb="FFFFEB84"/>
        <color rgb="FF63BE7B"/>
      </colorScale>
    </cfRule>
  </conditionalFormatting>
  <conditionalFormatting sqref="P42">
    <cfRule type="colorScale" priority="2989">
      <colorScale>
        <cfvo type="min"/>
        <cfvo type="percentile" val="50"/>
        <cfvo type="max"/>
        <color rgb="FFF8696B"/>
        <color rgb="FFFFEB84"/>
        <color rgb="FF63BE7B"/>
      </colorScale>
    </cfRule>
  </conditionalFormatting>
  <conditionalFormatting sqref="P45">
    <cfRule type="colorScale" priority="2988">
      <colorScale>
        <cfvo type="min"/>
        <cfvo type="percentile" val="50"/>
        <cfvo type="max"/>
        <color rgb="FFF8696B"/>
        <color rgb="FFFFEB84"/>
        <color rgb="FF63BE7B"/>
      </colorScale>
    </cfRule>
  </conditionalFormatting>
  <conditionalFormatting sqref="P43">
    <cfRule type="colorScale" priority="2987">
      <colorScale>
        <cfvo type="min"/>
        <cfvo type="percentile" val="50"/>
        <cfvo type="max"/>
        <color rgb="FFF8696B"/>
        <color rgb="FFFFEB84"/>
        <color rgb="FF63BE7B"/>
      </colorScale>
    </cfRule>
  </conditionalFormatting>
  <conditionalFormatting sqref="P44">
    <cfRule type="colorScale" priority="2986">
      <colorScale>
        <cfvo type="min"/>
        <cfvo type="percentile" val="50"/>
        <cfvo type="max"/>
        <color rgb="FFF8696B"/>
        <color rgb="FFFFEB84"/>
        <color rgb="FF63BE7B"/>
      </colorScale>
    </cfRule>
  </conditionalFormatting>
  <conditionalFormatting sqref="P45">
    <cfRule type="colorScale" priority="2985">
      <colorScale>
        <cfvo type="min"/>
        <cfvo type="percentile" val="50"/>
        <cfvo type="max"/>
        <color rgb="FFF8696B"/>
        <color rgb="FFFFEB84"/>
        <color rgb="FF63BE7B"/>
      </colorScale>
    </cfRule>
  </conditionalFormatting>
  <conditionalFormatting sqref="P45">
    <cfRule type="colorScale" priority="2984">
      <colorScale>
        <cfvo type="min"/>
        <cfvo type="percentile" val="50"/>
        <cfvo type="max"/>
        <color rgb="FFF8696B"/>
        <color rgb="FFFFEB84"/>
        <color rgb="FF63BE7B"/>
      </colorScale>
    </cfRule>
  </conditionalFormatting>
  <conditionalFormatting sqref="P45">
    <cfRule type="colorScale" priority="2983">
      <colorScale>
        <cfvo type="min"/>
        <cfvo type="percentile" val="50"/>
        <cfvo type="max"/>
        <color rgb="FFF8696B"/>
        <color rgb="FFFFEB84"/>
        <color rgb="FF63BE7B"/>
      </colorScale>
    </cfRule>
  </conditionalFormatting>
  <conditionalFormatting sqref="P46">
    <cfRule type="colorScale" priority="2982">
      <colorScale>
        <cfvo type="min"/>
        <cfvo type="percentile" val="50"/>
        <cfvo type="max"/>
        <color rgb="FFF8696B"/>
        <color rgb="FFFFEB84"/>
        <color rgb="FF63BE7B"/>
      </colorScale>
    </cfRule>
  </conditionalFormatting>
  <conditionalFormatting sqref="P47">
    <cfRule type="colorScale" priority="2981">
      <colorScale>
        <cfvo type="min"/>
        <cfvo type="percentile" val="50"/>
        <cfvo type="max"/>
        <color rgb="FFF8696B"/>
        <color rgb="FFFFEB84"/>
        <color rgb="FF63BE7B"/>
      </colorScale>
    </cfRule>
  </conditionalFormatting>
  <conditionalFormatting sqref="P44">
    <cfRule type="colorScale" priority="2980">
      <colorScale>
        <cfvo type="min"/>
        <cfvo type="percentile" val="50"/>
        <cfvo type="max"/>
        <color rgb="FFF8696B"/>
        <color rgb="FFFFEB84"/>
        <color rgb="FF63BE7B"/>
      </colorScale>
    </cfRule>
  </conditionalFormatting>
  <conditionalFormatting sqref="P43">
    <cfRule type="colorScale" priority="2979">
      <colorScale>
        <cfvo type="min"/>
        <cfvo type="percentile" val="50"/>
        <cfvo type="max"/>
        <color rgb="FFF8696B"/>
        <color rgb="FFFFEB84"/>
        <color rgb="FF63BE7B"/>
      </colorScale>
    </cfRule>
  </conditionalFormatting>
  <conditionalFormatting sqref="P44">
    <cfRule type="colorScale" priority="2978">
      <colorScale>
        <cfvo type="min"/>
        <cfvo type="percentile" val="50"/>
        <cfvo type="max"/>
        <color rgb="FFF8696B"/>
        <color rgb="FFFFEB84"/>
        <color rgb="FF63BE7B"/>
      </colorScale>
    </cfRule>
  </conditionalFormatting>
  <conditionalFormatting sqref="P46">
    <cfRule type="colorScale" priority="2977">
      <colorScale>
        <cfvo type="min"/>
        <cfvo type="percentile" val="50"/>
        <cfvo type="max"/>
        <color rgb="FFF8696B"/>
        <color rgb="FFFFEB84"/>
        <color rgb="FF63BE7B"/>
      </colorScale>
    </cfRule>
  </conditionalFormatting>
  <conditionalFormatting sqref="P45">
    <cfRule type="colorScale" priority="2976">
      <colorScale>
        <cfvo type="min"/>
        <cfvo type="percentile" val="50"/>
        <cfvo type="max"/>
        <color rgb="FFF8696B"/>
        <color rgb="FFFFEB84"/>
        <color rgb="FF63BE7B"/>
      </colorScale>
    </cfRule>
  </conditionalFormatting>
  <conditionalFormatting sqref="P46">
    <cfRule type="colorScale" priority="2975">
      <colorScale>
        <cfvo type="min"/>
        <cfvo type="percentile" val="50"/>
        <cfvo type="max"/>
        <color rgb="FFF8696B"/>
        <color rgb="FFFFEB84"/>
        <color rgb="FF63BE7B"/>
      </colorScale>
    </cfRule>
  </conditionalFormatting>
  <conditionalFormatting sqref="P46">
    <cfRule type="colorScale" priority="2974">
      <colorScale>
        <cfvo type="min"/>
        <cfvo type="percentile" val="50"/>
        <cfvo type="max"/>
        <color rgb="FFF8696B"/>
        <color rgb="FFFFEB84"/>
        <color rgb="FF63BE7B"/>
      </colorScale>
    </cfRule>
  </conditionalFormatting>
  <conditionalFormatting sqref="P47">
    <cfRule type="colorScale" priority="2973">
      <colorScale>
        <cfvo type="min"/>
        <cfvo type="percentile" val="50"/>
        <cfvo type="max"/>
        <color rgb="FFF8696B"/>
        <color rgb="FFFFEB84"/>
        <color rgb="FF63BE7B"/>
      </colorScale>
    </cfRule>
  </conditionalFormatting>
  <conditionalFormatting sqref="P45">
    <cfRule type="colorScale" priority="2972">
      <colorScale>
        <cfvo type="min"/>
        <cfvo type="percentile" val="50"/>
        <cfvo type="max"/>
        <color rgb="FFF8696B"/>
        <color rgb="FFFFEB84"/>
        <color rgb="FF63BE7B"/>
      </colorScale>
    </cfRule>
  </conditionalFormatting>
  <conditionalFormatting sqref="P46">
    <cfRule type="colorScale" priority="2971">
      <colorScale>
        <cfvo type="min"/>
        <cfvo type="percentile" val="50"/>
        <cfvo type="max"/>
        <color rgb="FFF8696B"/>
        <color rgb="FFFFEB84"/>
        <color rgb="FF63BE7B"/>
      </colorScale>
    </cfRule>
  </conditionalFormatting>
  <conditionalFormatting sqref="P47">
    <cfRule type="colorScale" priority="2970">
      <colorScale>
        <cfvo type="min"/>
        <cfvo type="percentile" val="50"/>
        <cfvo type="max"/>
        <color rgb="FFF8696B"/>
        <color rgb="FFFFEB84"/>
        <color rgb="FF63BE7B"/>
      </colorScale>
    </cfRule>
  </conditionalFormatting>
  <conditionalFormatting sqref="P43">
    <cfRule type="colorScale" priority="2969">
      <colorScale>
        <cfvo type="min"/>
        <cfvo type="percentile" val="50"/>
        <cfvo type="max"/>
        <color rgb="FFF8696B"/>
        <color rgb="FFFFEB84"/>
        <color rgb="FF63BE7B"/>
      </colorScale>
    </cfRule>
  </conditionalFormatting>
  <conditionalFormatting sqref="P46">
    <cfRule type="colorScale" priority="2968">
      <colorScale>
        <cfvo type="min"/>
        <cfvo type="percentile" val="50"/>
        <cfvo type="max"/>
        <color rgb="FFF8696B"/>
        <color rgb="FFFFEB84"/>
        <color rgb="FF63BE7B"/>
      </colorScale>
    </cfRule>
  </conditionalFormatting>
  <conditionalFormatting sqref="P44">
    <cfRule type="colorScale" priority="2967">
      <colorScale>
        <cfvo type="min"/>
        <cfvo type="percentile" val="50"/>
        <cfvo type="max"/>
        <color rgb="FFF8696B"/>
        <color rgb="FFFFEB84"/>
        <color rgb="FF63BE7B"/>
      </colorScale>
    </cfRule>
  </conditionalFormatting>
  <conditionalFormatting sqref="P45">
    <cfRule type="colorScale" priority="2966">
      <colorScale>
        <cfvo type="min"/>
        <cfvo type="percentile" val="50"/>
        <cfvo type="max"/>
        <color rgb="FFF8696B"/>
        <color rgb="FFFFEB84"/>
        <color rgb="FF63BE7B"/>
      </colorScale>
    </cfRule>
  </conditionalFormatting>
  <conditionalFormatting sqref="P46">
    <cfRule type="colorScale" priority="2965">
      <colorScale>
        <cfvo type="min"/>
        <cfvo type="percentile" val="50"/>
        <cfvo type="max"/>
        <color rgb="FFF8696B"/>
        <color rgb="FFFFEB84"/>
        <color rgb="FF63BE7B"/>
      </colorScale>
    </cfRule>
  </conditionalFormatting>
  <conditionalFormatting sqref="P47">
    <cfRule type="colorScale" priority="2964">
      <colorScale>
        <cfvo type="min"/>
        <cfvo type="percentile" val="50"/>
        <cfvo type="max"/>
        <color rgb="FFF8696B"/>
        <color rgb="FFFFEB84"/>
        <color rgb="FF63BE7B"/>
      </colorScale>
    </cfRule>
  </conditionalFormatting>
  <conditionalFormatting sqref="P47">
    <cfRule type="colorScale" priority="2963">
      <colorScale>
        <cfvo type="min"/>
        <cfvo type="percentile" val="50"/>
        <cfvo type="max"/>
        <color rgb="FFF8696B"/>
        <color rgb="FFFFEB84"/>
        <color rgb="FF63BE7B"/>
      </colorScale>
    </cfRule>
  </conditionalFormatting>
  <conditionalFormatting sqref="P44">
    <cfRule type="colorScale" priority="2962">
      <colorScale>
        <cfvo type="min"/>
        <cfvo type="percentile" val="50"/>
        <cfvo type="max"/>
        <color rgb="FFF8696B"/>
        <color rgb="FFFFEB84"/>
        <color rgb="FF63BE7B"/>
      </colorScale>
    </cfRule>
  </conditionalFormatting>
  <conditionalFormatting sqref="P47">
    <cfRule type="colorScale" priority="2961">
      <colorScale>
        <cfvo type="min"/>
        <cfvo type="percentile" val="50"/>
        <cfvo type="max"/>
        <color rgb="FFF8696B"/>
        <color rgb="FFFFEB84"/>
        <color rgb="FF63BE7B"/>
      </colorScale>
    </cfRule>
  </conditionalFormatting>
  <conditionalFormatting sqref="P43:P47">
    <cfRule type="colorScale" priority="2960">
      <colorScale>
        <cfvo type="min"/>
        <cfvo type="percentile" val="50"/>
        <cfvo type="max"/>
        <color rgb="FFF8696B"/>
        <color rgb="FFFFEB84"/>
        <color rgb="FF63BE7B"/>
      </colorScale>
    </cfRule>
  </conditionalFormatting>
  <conditionalFormatting sqref="P44">
    <cfRule type="colorScale" priority="2959">
      <colorScale>
        <cfvo type="min"/>
        <cfvo type="percentile" val="50"/>
        <cfvo type="max"/>
        <color rgb="FFF8696B"/>
        <color rgb="FFFFEB84"/>
        <color rgb="FF63BE7B"/>
      </colorScale>
    </cfRule>
  </conditionalFormatting>
  <conditionalFormatting sqref="P44">
    <cfRule type="colorScale" priority="2958">
      <colorScale>
        <cfvo type="min"/>
        <cfvo type="percentile" val="50"/>
        <cfvo type="max"/>
        <color rgb="FFF8696B"/>
        <color rgb="FFFFEB84"/>
        <color rgb="FF63BE7B"/>
      </colorScale>
    </cfRule>
  </conditionalFormatting>
  <conditionalFormatting sqref="P45">
    <cfRule type="colorScale" priority="2957">
      <colorScale>
        <cfvo type="min"/>
        <cfvo type="percentile" val="50"/>
        <cfvo type="max"/>
        <color rgb="FFF8696B"/>
        <color rgb="FFFFEB84"/>
        <color rgb="FF63BE7B"/>
      </colorScale>
    </cfRule>
  </conditionalFormatting>
  <conditionalFormatting sqref="P46">
    <cfRule type="colorScale" priority="2956">
      <colorScale>
        <cfvo type="min"/>
        <cfvo type="percentile" val="50"/>
        <cfvo type="max"/>
        <color rgb="FFF8696B"/>
        <color rgb="FFFFEB84"/>
        <color rgb="FF63BE7B"/>
      </colorScale>
    </cfRule>
  </conditionalFormatting>
  <conditionalFormatting sqref="P47">
    <cfRule type="colorScale" priority="2955">
      <colorScale>
        <cfvo type="min"/>
        <cfvo type="percentile" val="50"/>
        <cfvo type="max"/>
        <color rgb="FFF8696B"/>
        <color rgb="FFFFEB84"/>
        <color rgb="FF63BE7B"/>
      </colorScale>
    </cfRule>
  </conditionalFormatting>
  <conditionalFormatting sqref="P47">
    <cfRule type="colorScale" priority="2954">
      <colorScale>
        <cfvo type="min"/>
        <cfvo type="percentile" val="50"/>
        <cfvo type="max"/>
        <color rgb="FFF8696B"/>
        <color rgb="FFFFEB84"/>
        <color rgb="FF63BE7B"/>
      </colorScale>
    </cfRule>
  </conditionalFormatting>
  <conditionalFormatting sqref="P45">
    <cfRule type="colorScale" priority="2953">
      <colorScale>
        <cfvo type="min"/>
        <cfvo type="percentile" val="50"/>
        <cfvo type="max"/>
        <color rgb="FFF8696B"/>
        <color rgb="FFFFEB84"/>
        <color rgb="FF63BE7B"/>
      </colorScale>
    </cfRule>
  </conditionalFormatting>
  <conditionalFormatting sqref="P43:P47">
    <cfRule type="colorScale" priority="2952">
      <colorScale>
        <cfvo type="min"/>
        <cfvo type="percentile" val="50"/>
        <cfvo type="max"/>
        <color rgb="FFF8696B"/>
        <color rgb="FFFFEB84"/>
        <color rgb="FF63BE7B"/>
      </colorScale>
    </cfRule>
  </conditionalFormatting>
  <conditionalFormatting sqref="P44">
    <cfRule type="colorScale" priority="2951">
      <colorScale>
        <cfvo type="min"/>
        <cfvo type="percentile" val="50"/>
        <cfvo type="max"/>
        <color rgb="FFF8696B"/>
        <color rgb="FFFFEB84"/>
        <color rgb="FF63BE7B"/>
      </colorScale>
    </cfRule>
  </conditionalFormatting>
  <conditionalFormatting sqref="P45">
    <cfRule type="colorScale" priority="2950">
      <colorScale>
        <cfvo type="min"/>
        <cfvo type="percentile" val="50"/>
        <cfvo type="max"/>
        <color rgb="FFF8696B"/>
        <color rgb="FFFFEB84"/>
        <color rgb="FF63BE7B"/>
      </colorScale>
    </cfRule>
  </conditionalFormatting>
  <conditionalFormatting sqref="P46">
    <cfRule type="colorScale" priority="2949">
      <colorScale>
        <cfvo type="min"/>
        <cfvo type="percentile" val="50"/>
        <cfvo type="max"/>
        <color rgb="FFF8696B"/>
        <color rgb="FFFFEB84"/>
        <color rgb="FF63BE7B"/>
      </colorScale>
    </cfRule>
  </conditionalFormatting>
  <conditionalFormatting sqref="P47">
    <cfRule type="colorScale" priority="2948">
      <colorScale>
        <cfvo type="min"/>
        <cfvo type="percentile" val="50"/>
        <cfvo type="max"/>
        <color rgb="FFF8696B"/>
        <color rgb="FFFFEB84"/>
        <color rgb="FF63BE7B"/>
      </colorScale>
    </cfRule>
  </conditionalFormatting>
  <conditionalFormatting sqref="P43:P47">
    <cfRule type="colorScale" priority="2947">
      <colorScale>
        <cfvo type="min"/>
        <cfvo type="percentile" val="50"/>
        <cfvo type="max"/>
        <color rgb="FFF8696B"/>
        <color rgb="FFFFEB84"/>
        <color rgb="FF63BE7B"/>
      </colorScale>
    </cfRule>
  </conditionalFormatting>
  <conditionalFormatting sqref="P46">
    <cfRule type="colorScale" priority="2946">
      <colorScale>
        <cfvo type="min"/>
        <cfvo type="percentile" val="50"/>
        <cfvo type="max"/>
        <color rgb="FFF8696B"/>
        <color rgb="FFFFEB84"/>
        <color rgb="FF63BE7B"/>
      </colorScale>
    </cfRule>
  </conditionalFormatting>
  <conditionalFormatting sqref="P44">
    <cfRule type="colorScale" priority="2945">
      <colorScale>
        <cfvo type="min"/>
        <cfvo type="percentile" val="50"/>
        <cfvo type="max"/>
        <color rgb="FFF8696B"/>
        <color rgb="FFFFEB84"/>
        <color rgb="FF63BE7B"/>
      </colorScale>
    </cfRule>
  </conditionalFormatting>
  <conditionalFormatting sqref="P45">
    <cfRule type="colorScale" priority="2944">
      <colorScale>
        <cfvo type="min"/>
        <cfvo type="percentile" val="50"/>
        <cfvo type="max"/>
        <color rgb="FFF8696B"/>
        <color rgb="FFFFEB84"/>
        <color rgb="FF63BE7B"/>
      </colorScale>
    </cfRule>
  </conditionalFormatting>
  <conditionalFormatting sqref="P46">
    <cfRule type="colorScale" priority="2943">
      <colorScale>
        <cfvo type="min"/>
        <cfvo type="percentile" val="50"/>
        <cfvo type="max"/>
        <color rgb="FFF8696B"/>
        <color rgb="FFFFEB84"/>
        <color rgb="FF63BE7B"/>
      </colorScale>
    </cfRule>
  </conditionalFormatting>
  <conditionalFormatting sqref="P47">
    <cfRule type="colorScale" priority="2942">
      <colorScale>
        <cfvo type="min"/>
        <cfvo type="percentile" val="50"/>
        <cfvo type="max"/>
        <color rgb="FFF8696B"/>
        <color rgb="FFFFEB84"/>
        <color rgb="FF63BE7B"/>
      </colorScale>
    </cfRule>
  </conditionalFormatting>
  <conditionalFormatting sqref="P47">
    <cfRule type="colorScale" priority="2941">
      <colorScale>
        <cfvo type="min"/>
        <cfvo type="percentile" val="50"/>
        <cfvo type="max"/>
        <color rgb="FFF8696B"/>
        <color rgb="FFFFEB84"/>
        <color rgb="FF63BE7B"/>
      </colorScale>
    </cfRule>
  </conditionalFormatting>
  <conditionalFormatting sqref="P49">
    <cfRule type="colorScale" priority="2940">
      <colorScale>
        <cfvo type="min"/>
        <cfvo type="percentile" val="50"/>
        <cfvo type="max"/>
        <color rgb="FFF8696B"/>
        <color rgb="FFFFEB84"/>
        <color rgb="FF63BE7B"/>
      </colorScale>
    </cfRule>
  </conditionalFormatting>
  <conditionalFormatting sqref="P52">
    <cfRule type="colorScale" priority="2939">
      <colorScale>
        <cfvo type="min"/>
        <cfvo type="percentile" val="50"/>
        <cfvo type="max"/>
        <color rgb="FFF8696B"/>
        <color rgb="FFFFEB84"/>
        <color rgb="FF63BE7B"/>
      </colorScale>
    </cfRule>
  </conditionalFormatting>
  <conditionalFormatting sqref="P55">
    <cfRule type="colorScale" priority="2938">
      <colorScale>
        <cfvo type="min"/>
        <cfvo type="percentile" val="50"/>
        <cfvo type="max"/>
        <color rgb="FFF8696B"/>
        <color rgb="FFFFEB84"/>
        <color rgb="FF63BE7B"/>
      </colorScale>
    </cfRule>
  </conditionalFormatting>
  <conditionalFormatting sqref="P58">
    <cfRule type="colorScale" priority="2937">
      <colorScale>
        <cfvo type="min"/>
        <cfvo type="percentile" val="50"/>
        <cfvo type="max"/>
        <color rgb="FFF8696B"/>
        <color rgb="FFFFEB84"/>
        <color rgb="FF63BE7B"/>
      </colorScale>
    </cfRule>
  </conditionalFormatting>
  <conditionalFormatting sqref="P61">
    <cfRule type="colorScale" priority="2936">
      <colorScale>
        <cfvo type="min"/>
        <cfvo type="percentile" val="50"/>
        <cfvo type="max"/>
        <color rgb="FFF8696B"/>
        <color rgb="FFFFEB84"/>
        <color rgb="FF63BE7B"/>
      </colorScale>
    </cfRule>
  </conditionalFormatting>
  <conditionalFormatting sqref="P48:P62">
    <cfRule type="colorScale" priority="2935">
      <colorScale>
        <cfvo type="min"/>
        <cfvo type="percentile" val="50"/>
        <cfvo type="max"/>
        <color rgb="FFF8696B"/>
        <color rgb="FFFFEB84"/>
        <color rgb="FF63BE7B"/>
      </colorScale>
    </cfRule>
  </conditionalFormatting>
  <conditionalFormatting sqref="P48:P52">
    <cfRule type="colorScale" priority="3287">
      <colorScale>
        <cfvo type="min"/>
        <cfvo type="percentile" val="50"/>
        <cfvo type="max"/>
        <color rgb="FFF8696B"/>
        <color rgb="FFFFEB84"/>
        <color rgb="FF63BE7B"/>
      </colorScale>
    </cfRule>
  </conditionalFormatting>
  <conditionalFormatting sqref="P49">
    <cfRule type="colorScale" priority="2934">
      <colorScale>
        <cfvo type="min"/>
        <cfvo type="percentile" val="50"/>
        <cfvo type="max"/>
        <color rgb="FFF8696B"/>
        <color rgb="FFFFEB84"/>
        <color rgb="FF63BE7B"/>
      </colorScale>
    </cfRule>
  </conditionalFormatting>
  <conditionalFormatting sqref="P49">
    <cfRule type="colorScale" priority="2933">
      <colorScale>
        <cfvo type="min"/>
        <cfvo type="percentile" val="50"/>
        <cfvo type="max"/>
        <color rgb="FFF8696B"/>
        <color rgb="FFFFEB84"/>
        <color rgb="FF63BE7B"/>
      </colorScale>
    </cfRule>
  </conditionalFormatting>
  <conditionalFormatting sqref="P50">
    <cfRule type="colorScale" priority="2932">
      <colorScale>
        <cfvo type="min"/>
        <cfvo type="percentile" val="50"/>
        <cfvo type="max"/>
        <color rgb="FFF8696B"/>
        <color rgb="FFFFEB84"/>
        <color rgb="FF63BE7B"/>
      </colorScale>
    </cfRule>
  </conditionalFormatting>
  <conditionalFormatting sqref="P51">
    <cfRule type="colorScale" priority="2931">
      <colorScale>
        <cfvo type="min"/>
        <cfvo type="percentile" val="50"/>
        <cfvo type="max"/>
        <color rgb="FFF8696B"/>
        <color rgb="FFFFEB84"/>
        <color rgb="FF63BE7B"/>
      </colorScale>
    </cfRule>
  </conditionalFormatting>
  <conditionalFormatting sqref="P52">
    <cfRule type="colorScale" priority="2930">
      <colorScale>
        <cfvo type="min"/>
        <cfvo type="percentile" val="50"/>
        <cfvo type="max"/>
        <color rgb="FFF8696B"/>
        <color rgb="FFFFEB84"/>
        <color rgb="FF63BE7B"/>
      </colorScale>
    </cfRule>
  </conditionalFormatting>
  <conditionalFormatting sqref="P52">
    <cfRule type="colorScale" priority="2929">
      <colorScale>
        <cfvo type="min"/>
        <cfvo type="percentile" val="50"/>
        <cfvo type="max"/>
        <color rgb="FFF8696B"/>
        <color rgb="FFFFEB84"/>
        <color rgb="FF63BE7B"/>
      </colorScale>
    </cfRule>
  </conditionalFormatting>
  <conditionalFormatting sqref="P53">
    <cfRule type="colorScale" priority="2928">
      <colorScale>
        <cfvo type="min"/>
        <cfvo type="percentile" val="50"/>
        <cfvo type="max"/>
        <color rgb="FFF8696B"/>
        <color rgb="FFFFEB84"/>
        <color rgb="FF63BE7B"/>
      </colorScale>
    </cfRule>
  </conditionalFormatting>
  <conditionalFormatting sqref="P54">
    <cfRule type="colorScale" priority="2927">
      <colorScale>
        <cfvo type="min"/>
        <cfvo type="percentile" val="50"/>
        <cfvo type="max"/>
        <color rgb="FFF8696B"/>
        <color rgb="FFFFEB84"/>
        <color rgb="FF63BE7B"/>
      </colorScale>
    </cfRule>
  </conditionalFormatting>
  <conditionalFormatting sqref="P55">
    <cfRule type="colorScale" priority="2926">
      <colorScale>
        <cfvo type="min"/>
        <cfvo type="percentile" val="50"/>
        <cfvo type="max"/>
        <color rgb="FFF8696B"/>
        <color rgb="FFFFEB84"/>
        <color rgb="FF63BE7B"/>
      </colorScale>
    </cfRule>
  </conditionalFormatting>
  <conditionalFormatting sqref="P55">
    <cfRule type="colorScale" priority="2925">
      <colorScale>
        <cfvo type="min"/>
        <cfvo type="percentile" val="50"/>
        <cfvo type="max"/>
        <color rgb="FFF8696B"/>
        <color rgb="FFFFEB84"/>
        <color rgb="FF63BE7B"/>
      </colorScale>
    </cfRule>
  </conditionalFormatting>
  <conditionalFormatting sqref="P55">
    <cfRule type="colorScale" priority="2924">
      <colorScale>
        <cfvo type="min"/>
        <cfvo type="percentile" val="50"/>
        <cfvo type="max"/>
        <color rgb="FFF8696B"/>
        <color rgb="FFFFEB84"/>
        <color rgb="FF63BE7B"/>
      </colorScale>
    </cfRule>
  </conditionalFormatting>
  <conditionalFormatting sqref="P56">
    <cfRule type="colorScale" priority="2923">
      <colorScale>
        <cfvo type="min"/>
        <cfvo type="percentile" val="50"/>
        <cfvo type="max"/>
        <color rgb="FFF8696B"/>
        <color rgb="FFFFEB84"/>
        <color rgb="FF63BE7B"/>
      </colorScale>
    </cfRule>
  </conditionalFormatting>
  <conditionalFormatting sqref="P57">
    <cfRule type="colorScale" priority="2922">
      <colorScale>
        <cfvo type="min"/>
        <cfvo type="percentile" val="50"/>
        <cfvo type="max"/>
        <color rgb="FFF8696B"/>
        <color rgb="FFFFEB84"/>
        <color rgb="FF63BE7B"/>
      </colorScale>
    </cfRule>
  </conditionalFormatting>
  <conditionalFormatting sqref="P58">
    <cfRule type="colorScale" priority="2921">
      <colorScale>
        <cfvo type="min"/>
        <cfvo type="percentile" val="50"/>
        <cfvo type="max"/>
        <color rgb="FFF8696B"/>
        <color rgb="FFFFEB84"/>
        <color rgb="FF63BE7B"/>
      </colorScale>
    </cfRule>
  </conditionalFormatting>
  <conditionalFormatting sqref="P58">
    <cfRule type="colorScale" priority="2920">
      <colorScale>
        <cfvo type="min"/>
        <cfvo type="percentile" val="50"/>
        <cfvo type="max"/>
        <color rgb="FFF8696B"/>
        <color rgb="FFFFEB84"/>
        <color rgb="FF63BE7B"/>
      </colorScale>
    </cfRule>
  </conditionalFormatting>
  <conditionalFormatting sqref="P58">
    <cfRule type="colorScale" priority="2919">
      <colorScale>
        <cfvo type="min"/>
        <cfvo type="percentile" val="50"/>
        <cfvo type="max"/>
        <color rgb="FFF8696B"/>
        <color rgb="FFFFEB84"/>
        <color rgb="FF63BE7B"/>
      </colorScale>
    </cfRule>
  </conditionalFormatting>
  <conditionalFormatting sqref="P59">
    <cfRule type="colorScale" priority="2918">
      <colorScale>
        <cfvo type="min"/>
        <cfvo type="percentile" val="50"/>
        <cfvo type="max"/>
        <color rgb="FFF8696B"/>
        <color rgb="FFFFEB84"/>
        <color rgb="FF63BE7B"/>
      </colorScale>
    </cfRule>
  </conditionalFormatting>
  <conditionalFormatting sqref="P60">
    <cfRule type="colorScale" priority="2917">
      <colorScale>
        <cfvo type="min"/>
        <cfvo type="percentile" val="50"/>
        <cfvo type="max"/>
        <color rgb="FFF8696B"/>
        <color rgb="FFFFEB84"/>
        <color rgb="FF63BE7B"/>
      </colorScale>
    </cfRule>
  </conditionalFormatting>
  <conditionalFormatting sqref="P61">
    <cfRule type="colorScale" priority="2916">
      <colorScale>
        <cfvo type="min"/>
        <cfvo type="percentile" val="50"/>
        <cfvo type="max"/>
        <color rgb="FFF8696B"/>
        <color rgb="FFFFEB84"/>
        <color rgb="FF63BE7B"/>
      </colorScale>
    </cfRule>
  </conditionalFormatting>
  <conditionalFormatting sqref="P61">
    <cfRule type="colorScale" priority="2915">
      <colorScale>
        <cfvo type="min"/>
        <cfvo type="percentile" val="50"/>
        <cfvo type="max"/>
        <color rgb="FFF8696B"/>
        <color rgb="FFFFEB84"/>
        <color rgb="FF63BE7B"/>
      </colorScale>
    </cfRule>
  </conditionalFormatting>
  <conditionalFormatting sqref="P61">
    <cfRule type="colorScale" priority="2914">
      <colorScale>
        <cfvo type="min"/>
        <cfvo type="percentile" val="50"/>
        <cfvo type="max"/>
        <color rgb="FFF8696B"/>
        <color rgb="FFFFEB84"/>
        <color rgb="FF63BE7B"/>
      </colorScale>
    </cfRule>
  </conditionalFormatting>
  <conditionalFormatting sqref="P62">
    <cfRule type="colorScale" priority="2913">
      <colorScale>
        <cfvo type="min"/>
        <cfvo type="percentile" val="50"/>
        <cfvo type="max"/>
        <color rgb="FFF8696B"/>
        <color rgb="FFFFEB84"/>
        <color rgb="FF63BE7B"/>
      </colorScale>
    </cfRule>
  </conditionalFormatting>
  <conditionalFormatting sqref="P50">
    <cfRule type="colorScale" priority="2912">
      <colorScale>
        <cfvo type="min"/>
        <cfvo type="percentile" val="50"/>
        <cfvo type="max"/>
        <color rgb="FFF8696B"/>
        <color rgb="FFFFEB84"/>
        <color rgb="FF63BE7B"/>
      </colorScale>
    </cfRule>
  </conditionalFormatting>
  <conditionalFormatting sqref="P48:P52">
    <cfRule type="colorScale" priority="2911">
      <colorScale>
        <cfvo type="min"/>
        <cfvo type="percentile" val="50"/>
        <cfvo type="max"/>
        <color rgb="FFF8696B"/>
        <color rgb="FFFFEB84"/>
        <color rgb="FF63BE7B"/>
      </colorScale>
    </cfRule>
  </conditionalFormatting>
  <conditionalFormatting sqref="P49">
    <cfRule type="colorScale" priority="2910">
      <colorScale>
        <cfvo type="min"/>
        <cfvo type="percentile" val="50"/>
        <cfvo type="max"/>
        <color rgb="FFF8696B"/>
        <color rgb="FFFFEB84"/>
        <color rgb="FF63BE7B"/>
      </colorScale>
    </cfRule>
  </conditionalFormatting>
  <conditionalFormatting sqref="P50">
    <cfRule type="colorScale" priority="2909">
      <colorScale>
        <cfvo type="min"/>
        <cfvo type="percentile" val="50"/>
        <cfvo type="max"/>
        <color rgb="FFF8696B"/>
        <color rgb="FFFFEB84"/>
        <color rgb="FF63BE7B"/>
      </colorScale>
    </cfRule>
  </conditionalFormatting>
  <conditionalFormatting sqref="P51">
    <cfRule type="colorScale" priority="2908">
      <colorScale>
        <cfvo type="min"/>
        <cfvo type="percentile" val="50"/>
        <cfvo type="max"/>
        <color rgb="FFF8696B"/>
        <color rgb="FFFFEB84"/>
        <color rgb="FF63BE7B"/>
      </colorScale>
    </cfRule>
  </conditionalFormatting>
  <conditionalFormatting sqref="P54">
    <cfRule type="colorScale" priority="2907">
      <colorScale>
        <cfvo type="min"/>
        <cfvo type="percentile" val="50"/>
        <cfvo type="max"/>
        <color rgb="FFF8696B"/>
        <color rgb="FFFFEB84"/>
        <color rgb="FF63BE7B"/>
      </colorScale>
    </cfRule>
  </conditionalFormatting>
  <conditionalFormatting sqref="P52">
    <cfRule type="colorScale" priority="2906">
      <colorScale>
        <cfvo type="min"/>
        <cfvo type="percentile" val="50"/>
        <cfvo type="max"/>
        <color rgb="FFF8696B"/>
        <color rgb="FFFFEB84"/>
        <color rgb="FF63BE7B"/>
      </colorScale>
    </cfRule>
  </conditionalFormatting>
  <conditionalFormatting sqref="P53">
    <cfRule type="colorScale" priority="2905">
      <colorScale>
        <cfvo type="min"/>
        <cfvo type="percentile" val="50"/>
        <cfvo type="max"/>
        <color rgb="FFF8696B"/>
        <color rgb="FFFFEB84"/>
        <color rgb="FF63BE7B"/>
      </colorScale>
    </cfRule>
  </conditionalFormatting>
  <conditionalFormatting sqref="P54">
    <cfRule type="colorScale" priority="2904">
      <colorScale>
        <cfvo type="min"/>
        <cfvo type="percentile" val="50"/>
        <cfvo type="max"/>
        <color rgb="FFF8696B"/>
        <color rgb="FFFFEB84"/>
        <color rgb="FF63BE7B"/>
      </colorScale>
    </cfRule>
  </conditionalFormatting>
  <conditionalFormatting sqref="P56">
    <cfRule type="colorScale" priority="2903">
      <colorScale>
        <cfvo type="min"/>
        <cfvo type="percentile" val="50"/>
        <cfvo type="max"/>
        <color rgb="FFF8696B"/>
        <color rgb="FFFFEB84"/>
        <color rgb="FF63BE7B"/>
      </colorScale>
    </cfRule>
  </conditionalFormatting>
  <conditionalFormatting sqref="P55">
    <cfRule type="colorScale" priority="2902">
      <colorScale>
        <cfvo type="min"/>
        <cfvo type="percentile" val="50"/>
        <cfvo type="max"/>
        <color rgb="FFF8696B"/>
        <color rgb="FFFFEB84"/>
        <color rgb="FF63BE7B"/>
      </colorScale>
    </cfRule>
  </conditionalFormatting>
  <conditionalFormatting sqref="P56">
    <cfRule type="colorScale" priority="2901">
      <colorScale>
        <cfvo type="min"/>
        <cfvo type="percentile" val="50"/>
        <cfvo type="max"/>
        <color rgb="FFF8696B"/>
        <color rgb="FFFFEB84"/>
        <color rgb="FF63BE7B"/>
      </colorScale>
    </cfRule>
  </conditionalFormatting>
  <conditionalFormatting sqref="P56">
    <cfRule type="colorScale" priority="2900">
      <colorScale>
        <cfvo type="min"/>
        <cfvo type="percentile" val="50"/>
        <cfvo type="max"/>
        <color rgb="FFF8696B"/>
        <color rgb="FFFFEB84"/>
        <color rgb="FF63BE7B"/>
      </colorScale>
    </cfRule>
  </conditionalFormatting>
  <conditionalFormatting sqref="P57">
    <cfRule type="colorScale" priority="2899">
      <colorScale>
        <cfvo type="min"/>
        <cfvo type="percentile" val="50"/>
        <cfvo type="max"/>
        <color rgb="FFF8696B"/>
        <color rgb="FFFFEB84"/>
        <color rgb="FF63BE7B"/>
      </colorScale>
    </cfRule>
  </conditionalFormatting>
  <conditionalFormatting sqref="P58">
    <cfRule type="colorScale" priority="2898">
      <colorScale>
        <cfvo type="min"/>
        <cfvo type="percentile" val="50"/>
        <cfvo type="max"/>
        <color rgb="FFF8696B"/>
        <color rgb="FFFFEB84"/>
        <color rgb="FF63BE7B"/>
      </colorScale>
    </cfRule>
  </conditionalFormatting>
  <conditionalFormatting sqref="P55">
    <cfRule type="colorScale" priority="2897">
      <colorScale>
        <cfvo type="min"/>
        <cfvo type="percentile" val="50"/>
        <cfvo type="max"/>
        <color rgb="FFF8696B"/>
        <color rgb="FFFFEB84"/>
        <color rgb="FF63BE7B"/>
      </colorScale>
    </cfRule>
  </conditionalFormatting>
  <conditionalFormatting sqref="P58">
    <cfRule type="colorScale" priority="2896">
      <colorScale>
        <cfvo type="min"/>
        <cfvo type="percentile" val="50"/>
        <cfvo type="max"/>
        <color rgb="FFF8696B"/>
        <color rgb="FFFFEB84"/>
        <color rgb="FF63BE7B"/>
      </colorScale>
    </cfRule>
  </conditionalFormatting>
  <conditionalFormatting sqref="P56">
    <cfRule type="colorScale" priority="2895">
      <colorScale>
        <cfvo type="min"/>
        <cfvo type="percentile" val="50"/>
        <cfvo type="max"/>
        <color rgb="FFF8696B"/>
        <color rgb="FFFFEB84"/>
        <color rgb="FF63BE7B"/>
      </colorScale>
    </cfRule>
  </conditionalFormatting>
  <conditionalFormatting sqref="P57">
    <cfRule type="colorScale" priority="2894">
      <colorScale>
        <cfvo type="min"/>
        <cfvo type="percentile" val="50"/>
        <cfvo type="max"/>
        <color rgb="FFF8696B"/>
        <color rgb="FFFFEB84"/>
        <color rgb="FF63BE7B"/>
      </colorScale>
    </cfRule>
  </conditionalFormatting>
  <conditionalFormatting sqref="P58">
    <cfRule type="colorScale" priority="2893">
      <colorScale>
        <cfvo type="min"/>
        <cfvo type="percentile" val="50"/>
        <cfvo type="max"/>
        <color rgb="FFF8696B"/>
        <color rgb="FFFFEB84"/>
        <color rgb="FF63BE7B"/>
      </colorScale>
    </cfRule>
  </conditionalFormatting>
  <conditionalFormatting sqref="P60">
    <cfRule type="colorScale" priority="2892">
      <colorScale>
        <cfvo type="min"/>
        <cfvo type="percentile" val="50"/>
        <cfvo type="max"/>
        <color rgb="FFF8696B"/>
        <color rgb="FFFFEB84"/>
        <color rgb="FF63BE7B"/>
      </colorScale>
    </cfRule>
  </conditionalFormatting>
  <conditionalFormatting sqref="P59">
    <cfRule type="colorScale" priority="2891">
      <colorScale>
        <cfvo type="min"/>
        <cfvo type="percentile" val="50"/>
        <cfvo type="max"/>
        <color rgb="FFF8696B"/>
        <color rgb="FFFFEB84"/>
        <color rgb="FF63BE7B"/>
      </colorScale>
    </cfRule>
  </conditionalFormatting>
  <conditionalFormatting sqref="P60">
    <cfRule type="colorScale" priority="2890">
      <colorScale>
        <cfvo type="min"/>
        <cfvo type="percentile" val="50"/>
        <cfvo type="max"/>
        <color rgb="FFF8696B"/>
        <color rgb="FFFFEB84"/>
        <color rgb="FF63BE7B"/>
      </colorScale>
    </cfRule>
  </conditionalFormatting>
  <conditionalFormatting sqref="P60">
    <cfRule type="colorScale" priority="2889">
      <colorScale>
        <cfvo type="min"/>
        <cfvo type="percentile" val="50"/>
        <cfvo type="max"/>
        <color rgb="FFF8696B"/>
        <color rgb="FFFFEB84"/>
        <color rgb="FF63BE7B"/>
      </colorScale>
    </cfRule>
  </conditionalFormatting>
  <conditionalFormatting sqref="P61">
    <cfRule type="colorScale" priority="2888">
      <colorScale>
        <cfvo type="min"/>
        <cfvo type="percentile" val="50"/>
        <cfvo type="max"/>
        <color rgb="FFF8696B"/>
        <color rgb="FFFFEB84"/>
        <color rgb="FF63BE7B"/>
      </colorScale>
    </cfRule>
  </conditionalFormatting>
  <conditionalFormatting sqref="P62">
    <cfRule type="colorScale" priority="2887">
      <colorScale>
        <cfvo type="min"/>
        <cfvo type="percentile" val="50"/>
        <cfvo type="max"/>
        <color rgb="FFF8696B"/>
        <color rgb="FFFFEB84"/>
        <color rgb="FF63BE7B"/>
      </colorScale>
    </cfRule>
  </conditionalFormatting>
  <conditionalFormatting sqref="P59">
    <cfRule type="colorScale" priority="2886">
      <colorScale>
        <cfvo type="min"/>
        <cfvo type="percentile" val="50"/>
        <cfvo type="max"/>
        <color rgb="FFF8696B"/>
        <color rgb="FFFFEB84"/>
        <color rgb="FF63BE7B"/>
      </colorScale>
    </cfRule>
  </conditionalFormatting>
  <conditionalFormatting sqref="P62">
    <cfRule type="colorScale" priority="2885">
      <colorScale>
        <cfvo type="min"/>
        <cfvo type="percentile" val="50"/>
        <cfvo type="max"/>
        <color rgb="FFF8696B"/>
        <color rgb="FFFFEB84"/>
        <color rgb="FF63BE7B"/>
      </colorScale>
    </cfRule>
  </conditionalFormatting>
  <conditionalFormatting sqref="P60">
    <cfRule type="colorScale" priority="2884">
      <colorScale>
        <cfvo type="min"/>
        <cfvo type="percentile" val="50"/>
        <cfvo type="max"/>
        <color rgb="FFF8696B"/>
        <color rgb="FFFFEB84"/>
        <color rgb="FF63BE7B"/>
      </colorScale>
    </cfRule>
  </conditionalFormatting>
  <conditionalFormatting sqref="P61">
    <cfRule type="colorScale" priority="2883">
      <colorScale>
        <cfvo type="min"/>
        <cfvo type="percentile" val="50"/>
        <cfvo type="max"/>
        <color rgb="FFF8696B"/>
        <color rgb="FFFFEB84"/>
        <color rgb="FF63BE7B"/>
      </colorScale>
    </cfRule>
  </conditionalFormatting>
  <conditionalFormatting sqref="P62">
    <cfRule type="colorScale" priority="2882">
      <colorScale>
        <cfvo type="min"/>
        <cfvo type="percentile" val="50"/>
        <cfvo type="max"/>
        <color rgb="FFF8696B"/>
        <color rgb="FFFFEB84"/>
        <color rgb="FF63BE7B"/>
      </colorScale>
    </cfRule>
  </conditionalFormatting>
  <conditionalFormatting sqref="P48:P52">
    <cfRule type="colorScale" priority="2881">
      <colorScale>
        <cfvo type="min"/>
        <cfvo type="percentile" val="50"/>
        <cfvo type="max"/>
        <color rgb="FFF8696B"/>
        <color rgb="FFFFEB84"/>
        <color rgb="FF63BE7B"/>
      </colorScale>
    </cfRule>
  </conditionalFormatting>
  <conditionalFormatting sqref="P51">
    <cfRule type="colorScale" priority="2880">
      <colorScale>
        <cfvo type="min"/>
        <cfvo type="percentile" val="50"/>
        <cfvo type="max"/>
        <color rgb="FFF8696B"/>
        <color rgb="FFFFEB84"/>
        <color rgb="FF63BE7B"/>
      </colorScale>
    </cfRule>
  </conditionalFormatting>
  <conditionalFormatting sqref="P49">
    <cfRule type="colorScale" priority="2879">
      <colorScale>
        <cfvo type="min"/>
        <cfvo type="percentile" val="50"/>
        <cfvo type="max"/>
        <color rgb="FFF8696B"/>
        <color rgb="FFFFEB84"/>
        <color rgb="FF63BE7B"/>
      </colorScale>
    </cfRule>
  </conditionalFormatting>
  <conditionalFormatting sqref="P50">
    <cfRule type="colorScale" priority="2878">
      <colorScale>
        <cfvo type="min"/>
        <cfvo type="percentile" val="50"/>
        <cfvo type="max"/>
        <color rgb="FFF8696B"/>
        <color rgb="FFFFEB84"/>
        <color rgb="FF63BE7B"/>
      </colorScale>
    </cfRule>
  </conditionalFormatting>
  <conditionalFormatting sqref="P51">
    <cfRule type="colorScale" priority="2877">
      <colorScale>
        <cfvo type="min"/>
        <cfvo type="percentile" val="50"/>
        <cfvo type="max"/>
        <color rgb="FFF8696B"/>
        <color rgb="FFFFEB84"/>
        <color rgb="FF63BE7B"/>
      </colorScale>
    </cfRule>
  </conditionalFormatting>
  <conditionalFormatting sqref="P52">
    <cfRule type="colorScale" priority="2876">
      <colorScale>
        <cfvo type="min"/>
        <cfvo type="percentile" val="50"/>
        <cfvo type="max"/>
        <color rgb="FFF8696B"/>
        <color rgb="FFFFEB84"/>
        <color rgb="FF63BE7B"/>
      </colorScale>
    </cfRule>
  </conditionalFormatting>
  <conditionalFormatting sqref="P52">
    <cfRule type="colorScale" priority="2875">
      <colorScale>
        <cfvo type="min"/>
        <cfvo type="percentile" val="50"/>
        <cfvo type="max"/>
        <color rgb="FFF8696B"/>
        <color rgb="FFFFEB84"/>
        <color rgb="FF63BE7B"/>
      </colorScale>
    </cfRule>
  </conditionalFormatting>
  <conditionalFormatting sqref="P53">
    <cfRule type="colorScale" priority="2874">
      <colorScale>
        <cfvo type="min"/>
        <cfvo type="percentile" val="50"/>
        <cfvo type="max"/>
        <color rgb="FFF8696B"/>
        <color rgb="FFFFEB84"/>
        <color rgb="FF63BE7B"/>
      </colorScale>
    </cfRule>
  </conditionalFormatting>
  <conditionalFormatting sqref="P56">
    <cfRule type="colorScale" priority="2873">
      <colorScale>
        <cfvo type="min"/>
        <cfvo type="percentile" val="50"/>
        <cfvo type="max"/>
        <color rgb="FFF8696B"/>
        <color rgb="FFFFEB84"/>
        <color rgb="FF63BE7B"/>
      </colorScale>
    </cfRule>
  </conditionalFormatting>
  <conditionalFormatting sqref="P54">
    <cfRule type="colorScale" priority="2872">
      <colorScale>
        <cfvo type="min"/>
        <cfvo type="percentile" val="50"/>
        <cfvo type="max"/>
        <color rgb="FFF8696B"/>
        <color rgb="FFFFEB84"/>
        <color rgb="FF63BE7B"/>
      </colorScale>
    </cfRule>
  </conditionalFormatting>
  <conditionalFormatting sqref="P55">
    <cfRule type="colorScale" priority="2871">
      <colorScale>
        <cfvo type="min"/>
        <cfvo type="percentile" val="50"/>
        <cfvo type="max"/>
        <color rgb="FFF8696B"/>
        <color rgb="FFFFEB84"/>
        <color rgb="FF63BE7B"/>
      </colorScale>
    </cfRule>
  </conditionalFormatting>
  <conditionalFormatting sqref="P56">
    <cfRule type="colorScale" priority="2870">
      <colorScale>
        <cfvo type="min"/>
        <cfvo type="percentile" val="50"/>
        <cfvo type="max"/>
        <color rgb="FFF8696B"/>
        <color rgb="FFFFEB84"/>
        <color rgb="FF63BE7B"/>
      </colorScale>
    </cfRule>
  </conditionalFormatting>
  <conditionalFormatting sqref="P57">
    <cfRule type="colorScale" priority="2869">
      <colorScale>
        <cfvo type="min"/>
        <cfvo type="percentile" val="50"/>
        <cfvo type="max"/>
        <color rgb="FFF8696B"/>
        <color rgb="FFFFEB84"/>
        <color rgb="FF63BE7B"/>
      </colorScale>
    </cfRule>
  </conditionalFormatting>
  <conditionalFormatting sqref="P57">
    <cfRule type="colorScale" priority="2868">
      <colorScale>
        <cfvo type="min"/>
        <cfvo type="percentile" val="50"/>
        <cfvo type="max"/>
        <color rgb="FFF8696B"/>
        <color rgb="FFFFEB84"/>
        <color rgb="FF63BE7B"/>
      </colorScale>
    </cfRule>
  </conditionalFormatting>
  <conditionalFormatting sqref="P54">
    <cfRule type="colorScale" priority="2867">
      <colorScale>
        <cfvo type="min"/>
        <cfvo type="percentile" val="50"/>
        <cfvo type="max"/>
        <color rgb="FFF8696B"/>
        <color rgb="FFFFEB84"/>
        <color rgb="FF63BE7B"/>
      </colorScale>
    </cfRule>
  </conditionalFormatting>
  <conditionalFormatting sqref="P57">
    <cfRule type="colorScale" priority="2866">
      <colorScale>
        <cfvo type="min"/>
        <cfvo type="percentile" val="50"/>
        <cfvo type="max"/>
        <color rgb="FFF8696B"/>
        <color rgb="FFFFEB84"/>
        <color rgb="FF63BE7B"/>
      </colorScale>
    </cfRule>
  </conditionalFormatting>
  <conditionalFormatting sqref="P53:P57">
    <cfRule type="colorScale" priority="2865">
      <colorScale>
        <cfvo type="min"/>
        <cfvo type="percentile" val="50"/>
        <cfvo type="max"/>
        <color rgb="FFF8696B"/>
        <color rgb="FFFFEB84"/>
        <color rgb="FF63BE7B"/>
      </colorScale>
    </cfRule>
  </conditionalFormatting>
  <conditionalFormatting sqref="P54">
    <cfRule type="colorScale" priority="2864">
      <colorScale>
        <cfvo type="min"/>
        <cfvo type="percentile" val="50"/>
        <cfvo type="max"/>
        <color rgb="FFF8696B"/>
        <color rgb="FFFFEB84"/>
        <color rgb="FF63BE7B"/>
      </colorScale>
    </cfRule>
  </conditionalFormatting>
  <conditionalFormatting sqref="P54">
    <cfRule type="colorScale" priority="2863">
      <colorScale>
        <cfvo type="min"/>
        <cfvo type="percentile" val="50"/>
        <cfvo type="max"/>
        <color rgb="FFF8696B"/>
        <color rgb="FFFFEB84"/>
        <color rgb="FF63BE7B"/>
      </colorScale>
    </cfRule>
  </conditionalFormatting>
  <conditionalFormatting sqref="P55">
    <cfRule type="colorScale" priority="2862">
      <colorScale>
        <cfvo type="min"/>
        <cfvo type="percentile" val="50"/>
        <cfvo type="max"/>
        <color rgb="FFF8696B"/>
        <color rgb="FFFFEB84"/>
        <color rgb="FF63BE7B"/>
      </colorScale>
    </cfRule>
  </conditionalFormatting>
  <conditionalFormatting sqref="P56">
    <cfRule type="colorScale" priority="2861">
      <colorScale>
        <cfvo type="min"/>
        <cfvo type="percentile" val="50"/>
        <cfvo type="max"/>
        <color rgb="FFF8696B"/>
        <color rgb="FFFFEB84"/>
        <color rgb="FF63BE7B"/>
      </colorScale>
    </cfRule>
  </conditionalFormatting>
  <conditionalFormatting sqref="P57">
    <cfRule type="colorScale" priority="2860">
      <colorScale>
        <cfvo type="min"/>
        <cfvo type="percentile" val="50"/>
        <cfvo type="max"/>
        <color rgb="FFF8696B"/>
        <color rgb="FFFFEB84"/>
        <color rgb="FF63BE7B"/>
      </colorScale>
    </cfRule>
  </conditionalFormatting>
  <conditionalFormatting sqref="P57">
    <cfRule type="colorScale" priority="2859">
      <colorScale>
        <cfvo type="min"/>
        <cfvo type="percentile" val="50"/>
        <cfvo type="max"/>
        <color rgb="FFF8696B"/>
        <color rgb="FFFFEB84"/>
        <color rgb="FF63BE7B"/>
      </colorScale>
    </cfRule>
  </conditionalFormatting>
  <conditionalFormatting sqref="P55">
    <cfRule type="colorScale" priority="2858">
      <colorScale>
        <cfvo type="min"/>
        <cfvo type="percentile" val="50"/>
        <cfvo type="max"/>
        <color rgb="FFF8696B"/>
        <color rgb="FFFFEB84"/>
        <color rgb="FF63BE7B"/>
      </colorScale>
    </cfRule>
  </conditionalFormatting>
  <conditionalFormatting sqref="P53:P57">
    <cfRule type="colorScale" priority="2857">
      <colorScale>
        <cfvo type="min"/>
        <cfvo type="percentile" val="50"/>
        <cfvo type="max"/>
        <color rgb="FFF8696B"/>
        <color rgb="FFFFEB84"/>
        <color rgb="FF63BE7B"/>
      </colorScale>
    </cfRule>
  </conditionalFormatting>
  <conditionalFormatting sqref="P54">
    <cfRule type="colorScale" priority="2856">
      <colorScale>
        <cfvo type="min"/>
        <cfvo type="percentile" val="50"/>
        <cfvo type="max"/>
        <color rgb="FFF8696B"/>
        <color rgb="FFFFEB84"/>
        <color rgb="FF63BE7B"/>
      </colorScale>
    </cfRule>
  </conditionalFormatting>
  <conditionalFormatting sqref="P55">
    <cfRule type="colorScale" priority="2855">
      <colorScale>
        <cfvo type="min"/>
        <cfvo type="percentile" val="50"/>
        <cfvo type="max"/>
        <color rgb="FFF8696B"/>
        <color rgb="FFFFEB84"/>
        <color rgb="FF63BE7B"/>
      </colorScale>
    </cfRule>
  </conditionalFormatting>
  <conditionalFormatting sqref="P56">
    <cfRule type="colorScale" priority="2854">
      <colorScale>
        <cfvo type="min"/>
        <cfvo type="percentile" val="50"/>
        <cfvo type="max"/>
        <color rgb="FFF8696B"/>
        <color rgb="FFFFEB84"/>
        <color rgb="FF63BE7B"/>
      </colorScale>
    </cfRule>
  </conditionalFormatting>
  <conditionalFormatting sqref="P57">
    <cfRule type="colorScale" priority="2853">
      <colorScale>
        <cfvo type="min"/>
        <cfvo type="percentile" val="50"/>
        <cfvo type="max"/>
        <color rgb="FFF8696B"/>
        <color rgb="FFFFEB84"/>
        <color rgb="FF63BE7B"/>
      </colorScale>
    </cfRule>
  </conditionalFormatting>
  <conditionalFormatting sqref="P53:P57">
    <cfRule type="colorScale" priority="2852">
      <colorScale>
        <cfvo type="min"/>
        <cfvo type="percentile" val="50"/>
        <cfvo type="max"/>
        <color rgb="FFF8696B"/>
        <color rgb="FFFFEB84"/>
        <color rgb="FF63BE7B"/>
      </colorScale>
    </cfRule>
  </conditionalFormatting>
  <conditionalFormatting sqref="P56">
    <cfRule type="colorScale" priority="2851">
      <colorScale>
        <cfvo type="min"/>
        <cfvo type="percentile" val="50"/>
        <cfvo type="max"/>
        <color rgb="FFF8696B"/>
        <color rgb="FFFFEB84"/>
        <color rgb="FF63BE7B"/>
      </colorScale>
    </cfRule>
  </conditionalFormatting>
  <conditionalFormatting sqref="P54">
    <cfRule type="colorScale" priority="2850">
      <colorScale>
        <cfvo type="min"/>
        <cfvo type="percentile" val="50"/>
        <cfvo type="max"/>
        <color rgb="FFF8696B"/>
        <color rgb="FFFFEB84"/>
        <color rgb="FF63BE7B"/>
      </colorScale>
    </cfRule>
  </conditionalFormatting>
  <conditionalFormatting sqref="P55">
    <cfRule type="colorScale" priority="2849">
      <colorScale>
        <cfvo type="min"/>
        <cfvo type="percentile" val="50"/>
        <cfvo type="max"/>
        <color rgb="FFF8696B"/>
        <color rgb="FFFFEB84"/>
        <color rgb="FF63BE7B"/>
      </colorScale>
    </cfRule>
  </conditionalFormatting>
  <conditionalFormatting sqref="P56">
    <cfRule type="colorScale" priority="2848">
      <colorScale>
        <cfvo type="min"/>
        <cfvo type="percentile" val="50"/>
        <cfvo type="max"/>
        <color rgb="FFF8696B"/>
        <color rgb="FFFFEB84"/>
        <color rgb="FF63BE7B"/>
      </colorScale>
    </cfRule>
  </conditionalFormatting>
  <conditionalFormatting sqref="P57">
    <cfRule type="colorScale" priority="2847">
      <colorScale>
        <cfvo type="min"/>
        <cfvo type="percentile" val="50"/>
        <cfvo type="max"/>
        <color rgb="FFF8696B"/>
        <color rgb="FFFFEB84"/>
        <color rgb="FF63BE7B"/>
      </colorScale>
    </cfRule>
  </conditionalFormatting>
  <conditionalFormatting sqref="P57">
    <cfRule type="colorScale" priority="2846">
      <colorScale>
        <cfvo type="min"/>
        <cfvo type="percentile" val="50"/>
        <cfvo type="max"/>
        <color rgb="FFF8696B"/>
        <color rgb="FFFFEB84"/>
        <color rgb="FF63BE7B"/>
      </colorScale>
    </cfRule>
  </conditionalFormatting>
  <conditionalFormatting sqref="P60">
    <cfRule type="colorScale" priority="2845">
      <colorScale>
        <cfvo type="min"/>
        <cfvo type="percentile" val="50"/>
        <cfvo type="max"/>
        <color rgb="FFF8696B"/>
        <color rgb="FFFFEB84"/>
        <color rgb="FF63BE7B"/>
      </colorScale>
    </cfRule>
  </conditionalFormatting>
  <conditionalFormatting sqref="P58">
    <cfRule type="colorScale" priority="2844">
      <colorScale>
        <cfvo type="min"/>
        <cfvo type="percentile" val="50"/>
        <cfvo type="max"/>
        <color rgb="FFF8696B"/>
        <color rgb="FFFFEB84"/>
        <color rgb="FF63BE7B"/>
      </colorScale>
    </cfRule>
  </conditionalFormatting>
  <conditionalFormatting sqref="P59">
    <cfRule type="colorScale" priority="2843">
      <colorScale>
        <cfvo type="min"/>
        <cfvo type="percentile" val="50"/>
        <cfvo type="max"/>
        <color rgb="FFF8696B"/>
        <color rgb="FFFFEB84"/>
        <color rgb="FF63BE7B"/>
      </colorScale>
    </cfRule>
  </conditionalFormatting>
  <conditionalFormatting sqref="P60">
    <cfRule type="colorScale" priority="2842">
      <colorScale>
        <cfvo type="min"/>
        <cfvo type="percentile" val="50"/>
        <cfvo type="max"/>
        <color rgb="FFF8696B"/>
        <color rgb="FFFFEB84"/>
        <color rgb="FF63BE7B"/>
      </colorScale>
    </cfRule>
  </conditionalFormatting>
  <conditionalFormatting sqref="P60">
    <cfRule type="colorScale" priority="2841">
      <colorScale>
        <cfvo type="min"/>
        <cfvo type="percentile" val="50"/>
        <cfvo type="max"/>
        <color rgb="FFF8696B"/>
        <color rgb="FFFFEB84"/>
        <color rgb="FF63BE7B"/>
      </colorScale>
    </cfRule>
  </conditionalFormatting>
  <conditionalFormatting sqref="P60">
    <cfRule type="colorScale" priority="2840">
      <colorScale>
        <cfvo type="min"/>
        <cfvo type="percentile" val="50"/>
        <cfvo type="max"/>
        <color rgb="FFF8696B"/>
        <color rgb="FFFFEB84"/>
        <color rgb="FF63BE7B"/>
      </colorScale>
    </cfRule>
  </conditionalFormatting>
  <conditionalFormatting sqref="P61">
    <cfRule type="colorScale" priority="2839">
      <colorScale>
        <cfvo type="min"/>
        <cfvo type="percentile" val="50"/>
        <cfvo type="max"/>
        <color rgb="FFF8696B"/>
        <color rgb="FFFFEB84"/>
        <color rgb="FF63BE7B"/>
      </colorScale>
    </cfRule>
  </conditionalFormatting>
  <conditionalFormatting sqref="P62">
    <cfRule type="colorScale" priority="2838">
      <colorScale>
        <cfvo type="min"/>
        <cfvo type="percentile" val="50"/>
        <cfvo type="max"/>
        <color rgb="FFF8696B"/>
        <color rgb="FFFFEB84"/>
        <color rgb="FF63BE7B"/>
      </colorScale>
    </cfRule>
  </conditionalFormatting>
  <conditionalFormatting sqref="P59">
    <cfRule type="colorScale" priority="2837">
      <colorScale>
        <cfvo type="min"/>
        <cfvo type="percentile" val="50"/>
        <cfvo type="max"/>
        <color rgb="FFF8696B"/>
        <color rgb="FFFFEB84"/>
        <color rgb="FF63BE7B"/>
      </colorScale>
    </cfRule>
  </conditionalFormatting>
  <conditionalFormatting sqref="P58">
    <cfRule type="colorScale" priority="2836">
      <colorScale>
        <cfvo type="min"/>
        <cfvo type="percentile" val="50"/>
        <cfvo type="max"/>
        <color rgb="FFF8696B"/>
        <color rgb="FFFFEB84"/>
        <color rgb="FF63BE7B"/>
      </colorScale>
    </cfRule>
  </conditionalFormatting>
  <conditionalFormatting sqref="P59">
    <cfRule type="colorScale" priority="2835">
      <colorScale>
        <cfvo type="min"/>
        <cfvo type="percentile" val="50"/>
        <cfvo type="max"/>
        <color rgb="FFF8696B"/>
        <color rgb="FFFFEB84"/>
        <color rgb="FF63BE7B"/>
      </colorScale>
    </cfRule>
  </conditionalFormatting>
  <conditionalFormatting sqref="P61">
    <cfRule type="colorScale" priority="2834">
      <colorScale>
        <cfvo type="min"/>
        <cfvo type="percentile" val="50"/>
        <cfvo type="max"/>
        <color rgb="FFF8696B"/>
        <color rgb="FFFFEB84"/>
        <color rgb="FF63BE7B"/>
      </colorScale>
    </cfRule>
  </conditionalFormatting>
  <conditionalFormatting sqref="P60">
    <cfRule type="colorScale" priority="2833">
      <colorScale>
        <cfvo type="min"/>
        <cfvo type="percentile" val="50"/>
        <cfvo type="max"/>
        <color rgb="FFF8696B"/>
        <color rgb="FFFFEB84"/>
        <color rgb="FF63BE7B"/>
      </colorScale>
    </cfRule>
  </conditionalFormatting>
  <conditionalFormatting sqref="P61">
    <cfRule type="colorScale" priority="2832">
      <colorScale>
        <cfvo type="min"/>
        <cfvo type="percentile" val="50"/>
        <cfvo type="max"/>
        <color rgb="FFF8696B"/>
        <color rgb="FFFFEB84"/>
        <color rgb="FF63BE7B"/>
      </colorScale>
    </cfRule>
  </conditionalFormatting>
  <conditionalFormatting sqref="P61">
    <cfRule type="colorScale" priority="2831">
      <colorScale>
        <cfvo type="min"/>
        <cfvo type="percentile" val="50"/>
        <cfvo type="max"/>
        <color rgb="FFF8696B"/>
        <color rgb="FFFFEB84"/>
        <color rgb="FF63BE7B"/>
      </colorScale>
    </cfRule>
  </conditionalFormatting>
  <conditionalFormatting sqref="P62">
    <cfRule type="colorScale" priority="2830">
      <colorScale>
        <cfvo type="min"/>
        <cfvo type="percentile" val="50"/>
        <cfvo type="max"/>
        <color rgb="FFF8696B"/>
        <color rgb="FFFFEB84"/>
        <color rgb="FF63BE7B"/>
      </colorScale>
    </cfRule>
  </conditionalFormatting>
  <conditionalFormatting sqref="P60">
    <cfRule type="colorScale" priority="2829">
      <colorScale>
        <cfvo type="min"/>
        <cfvo type="percentile" val="50"/>
        <cfvo type="max"/>
        <color rgb="FFF8696B"/>
        <color rgb="FFFFEB84"/>
        <color rgb="FF63BE7B"/>
      </colorScale>
    </cfRule>
  </conditionalFormatting>
  <conditionalFormatting sqref="P61">
    <cfRule type="colorScale" priority="2828">
      <colorScale>
        <cfvo type="min"/>
        <cfvo type="percentile" val="50"/>
        <cfvo type="max"/>
        <color rgb="FFF8696B"/>
        <color rgb="FFFFEB84"/>
        <color rgb="FF63BE7B"/>
      </colorScale>
    </cfRule>
  </conditionalFormatting>
  <conditionalFormatting sqref="P62">
    <cfRule type="colorScale" priority="2827">
      <colorScale>
        <cfvo type="min"/>
        <cfvo type="percentile" val="50"/>
        <cfvo type="max"/>
        <color rgb="FFF8696B"/>
        <color rgb="FFFFEB84"/>
        <color rgb="FF63BE7B"/>
      </colorScale>
    </cfRule>
  </conditionalFormatting>
  <conditionalFormatting sqref="P58">
    <cfRule type="colorScale" priority="2826">
      <colorScale>
        <cfvo type="min"/>
        <cfvo type="percentile" val="50"/>
        <cfvo type="max"/>
        <color rgb="FFF8696B"/>
        <color rgb="FFFFEB84"/>
        <color rgb="FF63BE7B"/>
      </colorScale>
    </cfRule>
  </conditionalFormatting>
  <conditionalFormatting sqref="P61">
    <cfRule type="colorScale" priority="2825">
      <colorScale>
        <cfvo type="min"/>
        <cfvo type="percentile" val="50"/>
        <cfvo type="max"/>
        <color rgb="FFF8696B"/>
        <color rgb="FFFFEB84"/>
        <color rgb="FF63BE7B"/>
      </colorScale>
    </cfRule>
  </conditionalFormatting>
  <conditionalFormatting sqref="P59">
    <cfRule type="colorScale" priority="2824">
      <colorScale>
        <cfvo type="min"/>
        <cfvo type="percentile" val="50"/>
        <cfvo type="max"/>
        <color rgb="FFF8696B"/>
        <color rgb="FFFFEB84"/>
        <color rgb="FF63BE7B"/>
      </colorScale>
    </cfRule>
  </conditionalFormatting>
  <conditionalFormatting sqref="P60">
    <cfRule type="colorScale" priority="2823">
      <colorScale>
        <cfvo type="min"/>
        <cfvo type="percentile" val="50"/>
        <cfvo type="max"/>
        <color rgb="FFF8696B"/>
        <color rgb="FFFFEB84"/>
        <color rgb="FF63BE7B"/>
      </colorScale>
    </cfRule>
  </conditionalFormatting>
  <conditionalFormatting sqref="P61">
    <cfRule type="colorScale" priority="2822">
      <colorScale>
        <cfvo type="min"/>
        <cfvo type="percentile" val="50"/>
        <cfvo type="max"/>
        <color rgb="FFF8696B"/>
        <color rgb="FFFFEB84"/>
        <color rgb="FF63BE7B"/>
      </colorScale>
    </cfRule>
  </conditionalFormatting>
  <conditionalFormatting sqref="P62">
    <cfRule type="colorScale" priority="2821">
      <colorScale>
        <cfvo type="min"/>
        <cfvo type="percentile" val="50"/>
        <cfvo type="max"/>
        <color rgb="FFF8696B"/>
        <color rgb="FFFFEB84"/>
        <color rgb="FF63BE7B"/>
      </colorScale>
    </cfRule>
  </conditionalFormatting>
  <conditionalFormatting sqref="P62">
    <cfRule type="colorScale" priority="2820">
      <colorScale>
        <cfvo type="min"/>
        <cfvo type="percentile" val="50"/>
        <cfvo type="max"/>
        <color rgb="FFF8696B"/>
        <color rgb="FFFFEB84"/>
        <color rgb="FF63BE7B"/>
      </colorScale>
    </cfRule>
  </conditionalFormatting>
  <conditionalFormatting sqref="P59">
    <cfRule type="colorScale" priority="2819">
      <colorScale>
        <cfvo type="min"/>
        <cfvo type="percentile" val="50"/>
        <cfvo type="max"/>
        <color rgb="FFF8696B"/>
        <color rgb="FFFFEB84"/>
        <color rgb="FF63BE7B"/>
      </colorScale>
    </cfRule>
  </conditionalFormatting>
  <conditionalFormatting sqref="P62">
    <cfRule type="colorScale" priority="2818">
      <colorScale>
        <cfvo type="min"/>
        <cfvo type="percentile" val="50"/>
        <cfvo type="max"/>
        <color rgb="FFF8696B"/>
        <color rgb="FFFFEB84"/>
        <color rgb="FF63BE7B"/>
      </colorScale>
    </cfRule>
  </conditionalFormatting>
  <conditionalFormatting sqref="P58:P62">
    <cfRule type="colorScale" priority="2817">
      <colorScale>
        <cfvo type="min"/>
        <cfvo type="percentile" val="50"/>
        <cfvo type="max"/>
        <color rgb="FFF8696B"/>
        <color rgb="FFFFEB84"/>
        <color rgb="FF63BE7B"/>
      </colorScale>
    </cfRule>
  </conditionalFormatting>
  <conditionalFormatting sqref="P59">
    <cfRule type="colorScale" priority="2816">
      <colorScale>
        <cfvo type="min"/>
        <cfvo type="percentile" val="50"/>
        <cfvo type="max"/>
        <color rgb="FFF8696B"/>
        <color rgb="FFFFEB84"/>
        <color rgb="FF63BE7B"/>
      </colorScale>
    </cfRule>
  </conditionalFormatting>
  <conditionalFormatting sqref="P59">
    <cfRule type="colorScale" priority="2815">
      <colorScale>
        <cfvo type="min"/>
        <cfvo type="percentile" val="50"/>
        <cfvo type="max"/>
        <color rgb="FFF8696B"/>
        <color rgb="FFFFEB84"/>
        <color rgb="FF63BE7B"/>
      </colorScale>
    </cfRule>
  </conditionalFormatting>
  <conditionalFormatting sqref="P60">
    <cfRule type="colorScale" priority="2814">
      <colorScale>
        <cfvo type="min"/>
        <cfvo type="percentile" val="50"/>
        <cfvo type="max"/>
        <color rgb="FFF8696B"/>
        <color rgb="FFFFEB84"/>
        <color rgb="FF63BE7B"/>
      </colorScale>
    </cfRule>
  </conditionalFormatting>
  <conditionalFormatting sqref="P61">
    <cfRule type="colorScale" priority="2813">
      <colorScale>
        <cfvo type="min"/>
        <cfvo type="percentile" val="50"/>
        <cfvo type="max"/>
        <color rgb="FFF8696B"/>
        <color rgb="FFFFEB84"/>
        <color rgb="FF63BE7B"/>
      </colorScale>
    </cfRule>
  </conditionalFormatting>
  <conditionalFormatting sqref="P62">
    <cfRule type="colorScale" priority="2812">
      <colorScale>
        <cfvo type="min"/>
        <cfvo type="percentile" val="50"/>
        <cfvo type="max"/>
        <color rgb="FFF8696B"/>
        <color rgb="FFFFEB84"/>
        <color rgb="FF63BE7B"/>
      </colorScale>
    </cfRule>
  </conditionalFormatting>
  <conditionalFormatting sqref="P62">
    <cfRule type="colorScale" priority="2811">
      <colorScale>
        <cfvo type="min"/>
        <cfvo type="percentile" val="50"/>
        <cfvo type="max"/>
        <color rgb="FFF8696B"/>
        <color rgb="FFFFEB84"/>
        <color rgb="FF63BE7B"/>
      </colorScale>
    </cfRule>
  </conditionalFormatting>
  <conditionalFormatting sqref="P60">
    <cfRule type="colorScale" priority="2810">
      <colorScale>
        <cfvo type="min"/>
        <cfvo type="percentile" val="50"/>
        <cfvo type="max"/>
        <color rgb="FFF8696B"/>
        <color rgb="FFFFEB84"/>
        <color rgb="FF63BE7B"/>
      </colorScale>
    </cfRule>
  </conditionalFormatting>
  <conditionalFormatting sqref="P58:P62">
    <cfRule type="colorScale" priority="2809">
      <colorScale>
        <cfvo type="min"/>
        <cfvo type="percentile" val="50"/>
        <cfvo type="max"/>
        <color rgb="FFF8696B"/>
        <color rgb="FFFFEB84"/>
        <color rgb="FF63BE7B"/>
      </colorScale>
    </cfRule>
  </conditionalFormatting>
  <conditionalFormatting sqref="P59">
    <cfRule type="colorScale" priority="2808">
      <colorScale>
        <cfvo type="min"/>
        <cfvo type="percentile" val="50"/>
        <cfvo type="max"/>
        <color rgb="FFF8696B"/>
        <color rgb="FFFFEB84"/>
        <color rgb="FF63BE7B"/>
      </colorScale>
    </cfRule>
  </conditionalFormatting>
  <conditionalFormatting sqref="P60">
    <cfRule type="colorScale" priority="2807">
      <colorScale>
        <cfvo type="min"/>
        <cfvo type="percentile" val="50"/>
        <cfvo type="max"/>
        <color rgb="FFF8696B"/>
        <color rgb="FFFFEB84"/>
        <color rgb="FF63BE7B"/>
      </colorScale>
    </cfRule>
  </conditionalFormatting>
  <conditionalFormatting sqref="P61">
    <cfRule type="colorScale" priority="2806">
      <colorScale>
        <cfvo type="min"/>
        <cfvo type="percentile" val="50"/>
        <cfvo type="max"/>
        <color rgb="FFF8696B"/>
        <color rgb="FFFFEB84"/>
        <color rgb="FF63BE7B"/>
      </colorScale>
    </cfRule>
  </conditionalFormatting>
  <conditionalFormatting sqref="P62">
    <cfRule type="colorScale" priority="2805">
      <colorScale>
        <cfvo type="min"/>
        <cfvo type="percentile" val="50"/>
        <cfvo type="max"/>
        <color rgb="FFF8696B"/>
        <color rgb="FFFFEB84"/>
        <color rgb="FF63BE7B"/>
      </colorScale>
    </cfRule>
  </conditionalFormatting>
  <conditionalFormatting sqref="P58:P62">
    <cfRule type="colorScale" priority="2804">
      <colorScale>
        <cfvo type="min"/>
        <cfvo type="percentile" val="50"/>
        <cfvo type="max"/>
        <color rgb="FFF8696B"/>
        <color rgb="FFFFEB84"/>
        <color rgb="FF63BE7B"/>
      </colorScale>
    </cfRule>
  </conditionalFormatting>
  <conditionalFormatting sqref="P61">
    <cfRule type="colorScale" priority="2803">
      <colorScale>
        <cfvo type="min"/>
        <cfvo type="percentile" val="50"/>
        <cfvo type="max"/>
        <color rgb="FFF8696B"/>
        <color rgb="FFFFEB84"/>
        <color rgb="FF63BE7B"/>
      </colorScale>
    </cfRule>
  </conditionalFormatting>
  <conditionalFormatting sqref="P59">
    <cfRule type="colorScale" priority="2802">
      <colorScale>
        <cfvo type="min"/>
        <cfvo type="percentile" val="50"/>
        <cfvo type="max"/>
        <color rgb="FFF8696B"/>
        <color rgb="FFFFEB84"/>
        <color rgb="FF63BE7B"/>
      </colorScale>
    </cfRule>
  </conditionalFormatting>
  <conditionalFormatting sqref="P60">
    <cfRule type="colorScale" priority="2801">
      <colorScale>
        <cfvo type="min"/>
        <cfvo type="percentile" val="50"/>
        <cfvo type="max"/>
        <color rgb="FFF8696B"/>
        <color rgb="FFFFEB84"/>
        <color rgb="FF63BE7B"/>
      </colorScale>
    </cfRule>
  </conditionalFormatting>
  <conditionalFormatting sqref="P61">
    <cfRule type="colorScale" priority="2800">
      <colorScale>
        <cfvo type="min"/>
        <cfvo type="percentile" val="50"/>
        <cfvo type="max"/>
        <color rgb="FFF8696B"/>
        <color rgb="FFFFEB84"/>
        <color rgb="FF63BE7B"/>
      </colorScale>
    </cfRule>
  </conditionalFormatting>
  <conditionalFormatting sqref="P62">
    <cfRule type="colorScale" priority="2799">
      <colorScale>
        <cfvo type="min"/>
        <cfvo type="percentile" val="50"/>
        <cfvo type="max"/>
        <color rgb="FFF8696B"/>
        <color rgb="FFFFEB84"/>
        <color rgb="FF63BE7B"/>
      </colorScale>
    </cfRule>
  </conditionalFormatting>
  <conditionalFormatting sqref="P62">
    <cfRule type="colorScale" priority="2798">
      <colorScale>
        <cfvo type="min"/>
        <cfvo type="percentile" val="50"/>
        <cfvo type="max"/>
        <color rgb="FFF8696B"/>
        <color rgb="FFFFEB84"/>
        <color rgb="FF63BE7B"/>
      </colorScale>
    </cfRule>
  </conditionalFormatting>
  <conditionalFormatting sqref="P63">
    <cfRule type="colorScale" priority="2797">
      <colorScale>
        <cfvo type="min"/>
        <cfvo type="percentile" val="50"/>
        <cfvo type="max"/>
        <color rgb="FFF8696B"/>
        <color rgb="FFFFEB84"/>
        <color rgb="FF63BE7B"/>
      </colorScale>
    </cfRule>
  </conditionalFormatting>
  <conditionalFormatting sqref="P66">
    <cfRule type="colorScale" priority="2796">
      <colorScale>
        <cfvo type="min"/>
        <cfvo type="percentile" val="50"/>
        <cfvo type="max"/>
        <color rgb="FFF8696B"/>
        <color rgb="FFFFEB84"/>
        <color rgb="FF63BE7B"/>
      </colorScale>
    </cfRule>
  </conditionalFormatting>
  <conditionalFormatting sqref="P69">
    <cfRule type="colorScale" priority="2795">
      <colorScale>
        <cfvo type="min"/>
        <cfvo type="percentile" val="50"/>
        <cfvo type="max"/>
        <color rgb="FFF8696B"/>
        <color rgb="FFFFEB84"/>
        <color rgb="FF63BE7B"/>
      </colorScale>
    </cfRule>
  </conditionalFormatting>
  <conditionalFormatting sqref="P72">
    <cfRule type="colorScale" priority="2794">
      <colorScale>
        <cfvo type="min"/>
        <cfvo type="percentile" val="50"/>
        <cfvo type="max"/>
        <color rgb="FFF8696B"/>
        <color rgb="FFFFEB84"/>
        <color rgb="FF63BE7B"/>
      </colorScale>
    </cfRule>
  </conditionalFormatting>
  <conditionalFormatting sqref="P75">
    <cfRule type="colorScale" priority="2793">
      <colorScale>
        <cfvo type="min"/>
        <cfvo type="percentile" val="50"/>
        <cfvo type="max"/>
        <color rgb="FFF8696B"/>
        <color rgb="FFFFEB84"/>
        <color rgb="FF63BE7B"/>
      </colorScale>
    </cfRule>
  </conditionalFormatting>
  <conditionalFormatting sqref="P78">
    <cfRule type="colorScale" priority="2792">
      <colorScale>
        <cfvo type="min"/>
        <cfvo type="percentile" val="50"/>
        <cfvo type="max"/>
        <color rgb="FFF8696B"/>
        <color rgb="FFFFEB84"/>
        <color rgb="FF63BE7B"/>
      </colorScale>
    </cfRule>
  </conditionalFormatting>
  <conditionalFormatting sqref="P81">
    <cfRule type="colorScale" priority="2791">
      <colorScale>
        <cfvo type="min"/>
        <cfvo type="percentile" val="50"/>
        <cfvo type="max"/>
        <color rgb="FFF8696B"/>
        <color rgb="FFFFEB84"/>
        <color rgb="FF63BE7B"/>
      </colorScale>
    </cfRule>
  </conditionalFormatting>
  <conditionalFormatting sqref="P63:P82">
    <cfRule type="colorScale" priority="2790">
      <colorScale>
        <cfvo type="min"/>
        <cfvo type="percentile" val="50"/>
        <cfvo type="max"/>
        <color rgb="FFF8696B"/>
        <color rgb="FFFFEB84"/>
        <color rgb="FF63BE7B"/>
      </colorScale>
    </cfRule>
  </conditionalFormatting>
  <conditionalFormatting sqref="P64">
    <cfRule type="colorScale" priority="3288">
      <colorScale>
        <cfvo type="min"/>
        <cfvo type="percentile" val="50"/>
        <cfvo type="max"/>
        <color rgb="FFF8696B"/>
        <color rgb="FFFFEB84"/>
        <color rgb="FF63BE7B"/>
      </colorScale>
    </cfRule>
  </conditionalFormatting>
  <conditionalFormatting sqref="P65">
    <cfRule type="colorScale" priority="2789">
      <colorScale>
        <cfvo type="min"/>
        <cfvo type="percentile" val="50"/>
        <cfvo type="max"/>
        <color rgb="FFF8696B"/>
        <color rgb="FFFFEB84"/>
        <color rgb="FF63BE7B"/>
      </colorScale>
    </cfRule>
  </conditionalFormatting>
  <conditionalFormatting sqref="P66">
    <cfRule type="colorScale" priority="2788">
      <colorScale>
        <cfvo type="min"/>
        <cfvo type="percentile" val="50"/>
        <cfvo type="max"/>
        <color rgb="FFF8696B"/>
        <color rgb="FFFFEB84"/>
        <color rgb="FF63BE7B"/>
      </colorScale>
    </cfRule>
  </conditionalFormatting>
  <conditionalFormatting sqref="P67">
    <cfRule type="colorScale" priority="2787">
      <colorScale>
        <cfvo type="min"/>
        <cfvo type="percentile" val="50"/>
        <cfvo type="max"/>
        <color rgb="FFF8696B"/>
        <color rgb="FFFFEB84"/>
        <color rgb="FF63BE7B"/>
      </colorScale>
    </cfRule>
  </conditionalFormatting>
  <conditionalFormatting sqref="P68:P72">
    <cfRule type="colorScale" priority="2786">
      <colorScale>
        <cfvo type="min"/>
        <cfvo type="percentile" val="50"/>
        <cfvo type="max"/>
        <color rgb="FFF8696B"/>
        <color rgb="FFFFEB84"/>
        <color rgb="FF63BE7B"/>
      </colorScale>
    </cfRule>
  </conditionalFormatting>
  <conditionalFormatting sqref="P69">
    <cfRule type="colorScale" priority="2785">
      <colorScale>
        <cfvo type="min"/>
        <cfvo type="percentile" val="50"/>
        <cfvo type="max"/>
        <color rgb="FFF8696B"/>
        <color rgb="FFFFEB84"/>
        <color rgb="FF63BE7B"/>
      </colorScale>
    </cfRule>
  </conditionalFormatting>
  <conditionalFormatting sqref="P69">
    <cfRule type="colorScale" priority="2784">
      <colorScale>
        <cfvo type="min"/>
        <cfvo type="percentile" val="50"/>
        <cfvo type="max"/>
        <color rgb="FFF8696B"/>
        <color rgb="FFFFEB84"/>
        <color rgb="FF63BE7B"/>
      </colorScale>
    </cfRule>
  </conditionalFormatting>
  <conditionalFormatting sqref="P70">
    <cfRule type="colorScale" priority="2783">
      <colorScale>
        <cfvo type="min"/>
        <cfvo type="percentile" val="50"/>
        <cfvo type="max"/>
        <color rgb="FFF8696B"/>
        <color rgb="FFFFEB84"/>
        <color rgb="FF63BE7B"/>
      </colorScale>
    </cfRule>
  </conditionalFormatting>
  <conditionalFormatting sqref="P71">
    <cfRule type="colorScale" priority="2782">
      <colorScale>
        <cfvo type="min"/>
        <cfvo type="percentile" val="50"/>
        <cfvo type="max"/>
        <color rgb="FFF8696B"/>
        <color rgb="FFFFEB84"/>
        <color rgb="FF63BE7B"/>
      </colorScale>
    </cfRule>
  </conditionalFormatting>
  <conditionalFormatting sqref="P72">
    <cfRule type="colorScale" priority="2781">
      <colorScale>
        <cfvo type="min"/>
        <cfvo type="percentile" val="50"/>
        <cfvo type="max"/>
        <color rgb="FFF8696B"/>
        <color rgb="FFFFEB84"/>
        <color rgb="FF63BE7B"/>
      </colorScale>
    </cfRule>
  </conditionalFormatting>
  <conditionalFormatting sqref="P72">
    <cfRule type="colorScale" priority="2780">
      <colorScale>
        <cfvo type="min"/>
        <cfvo type="percentile" val="50"/>
        <cfvo type="max"/>
        <color rgb="FFF8696B"/>
        <color rgb="FFFFEB84"/>
        <color rgb="FF63BE7B"/>
      </colorScale>
    </cfRule>
  </conditionalFormatting>
  <conditionalFormatting sqref="P73">
    <cfRule type="colorScale" priority="2779">
      <colorScale>
        <cfvo type="min"/>
        <cfvo type="percentile" val="50"/>
        <cfvo type="max"/>
        <color rgb="FFF8696B"/>
        <color rgb="FFFFEB84"/>
        <color rgb="FF63BE7B"/>
      </colorScale>
    </cfRule>
  </conditionalFormatting>
  <conditionalFormatting sqref="P74">
    <cfRule type="colorScale" priority="2778">
      <colorScale>
        <cfvo type="min"/>
        <cfvo type="percentile" val="50"/>
        <cfvo type="max"/>
        <color rgb="FFF8696B"/>
        <color rgb="FFFFEB84"/>
        <color rgb="FF63BE7B"/>
      </colorScale>
    </cfRule>
  </conditionalFormatting>
  <conditionalFormatting sqref="P75">
    <cfRule type="colorScale" priority="2777">
      <colorScale>
        <cfvo type="min"/>
        <cfvo type="percentile" val="50"/>
        <cfvo type="max"/>
        <color rgb="FFF8696B"/>
        <color rgb="FFFFEB84"/>
        <color rgb="FF63BE7B"/>
      </colorScale>
    </cfRule>
  </conditionalFormatting>
  <conditionalFormatting sqref="P75">
    <cfRule type="colorScale" priority="2776">
      <colorScale>
        <cfvo type="min"/>
        <cfvo type="percentile" val="50"/>
        <cfvo type="max"/>
        <color rgb="FFF8696B"/>
        <color rgb="FFFFEB84"/>
        <color rgb="FF63BE7B"/>
      </colorScale>
    </cfRule>
  </conditionalFormatting>
  <conditionalFormatting sqref="P75">
    <cfRule type="colorScale" priority="2775">
      <colorScale>
        <cfvo type="min"/>
        <cfvo type="percentile" val="50"/>
        <cfvo type="max"/>
        <color rgb="FFF8696B"/>
        <color rgb="FFFFEB84"/>
        <color rgb="FF63BE7B"/>
      </colorScale>
    </cfRule>
  </conditionalFormatting>
  <conditionalFormatting sqref="P76">
    <cfRule type="colorScale" priority="2774">
      <colorScale>
        <cfvo type="min"/>
        <cfvo type="percentile" val="50"/>
        <cfvo type="max"/>
        <color rgb="FFF8696B"/>
        <color rgb="FFFFEB84"/>
        <color rgb="FF63BE7B"/>
      </colorScale>
    </cfRule>
  </conditionalFormatting>
  <conditionalFormatting sqref="P77">
    <cfRule type="colorScale" priority="2773">
      <colorScale>
        <cfvo type="min"/>
        <cfvo type="percentile" val="50"/>
        <cfvo type="max"/>
        <color rgb="FFF8696B"/>
        <color rgb="FFFFEB84"/>
        <color rgb="FF63BE7B"/>
      </colorScale>
    </cfRule>
  </conditionalFormatting>
  <conditionalFormatting sqref="P78">
    <cfRule type="colorScale" priority="2772">
      <colorScale>
        <cfvo type="min"/>
        <cfvo type="percentile" val="50"/>
        <cfvo type="max"/>
        <color rgb="FFF8696B"/>
        <color rgb="FFFFEB84"/>
        <color rgb="FF63BE7B"/>
      </colorScale>
    </cfRule>
  </conditionalFormatting>
  <conditionalFormatting sqref="P78">
    <cfRule type="colorScale" priority="2771">
      <colorScale>
        <cfvo type="min"/>
        <cfvo type="percentile" val="50"/>
        <cfvo type="max"/>
        <color rgb="FFF8696B"/>
        <color rgb="FFFFEB84"/>
        <color rgb="FF63BE7B"/>
      </colorScale>
    </cfRule>
  </conditionalFormatting>
  <conditionalFormatting sqref="P78">
    <cfRule type="colorScale" priority="2770">
      <colorScale>
        <cfvo type="min"/>
        <cfvo type="percentile" val="50"/>
        <cfvo type="max"/>
        <color rgb="FFF8696B"/>
        <color rgb="FFFFEB84"/>
        <color rgb="FF63BE7B"/>
      </colorScale>
    </cfRule>
  </conditionalFormatting>
  <conditionalFormatting sqref="P79">
    <cfRule type="colorScale" priority="2769">
      <colorScale>
        <cfvo type="min"/>
        <cfvo type="percentile" val="50"/>
        <cfvo type="max"/>
        <color rgb="FFF8696B"/>
        <color rgb="FFFFEB84"/>
        <color rgb="FF63BE7B"/>
      </colorScale>
    </cfRule>
  </conditionalFormatting>
  <conditionalFormatting sqref="P80">
    <cfRule type="colorScale" priority="2768">
      <colorScale>
        <cfvo type="min"/>
        <cfvo type="percentile" val="50"/>
        <cfvo type="max"/>
        <color rgb="FFF8696B"/>
        <color rgb="FFFFEB84"/>
        <color rgb="FF63BE7B"/>
      </colorScale>
    </cfRule>
  </conditionalFormatting>
  <conditionalFormatting sqref="P81">
    <cfRule type="colorScale" priority="2767">
      <colorScale>
        <cfvo type="min"/>
        <cfvo type="percentile" val="50"/>
        <cfvo type="max"/>
        <color rgb="FFF8696B"/>
        <color rgb="FFFFEB84"/>
        <color rgb="FF63BE7B"/>
      </colorScale>
    </cfRule>
  </conditionalFormatting>
  <conditionalFormatting sqref="P81">
    <cfRule type="colorScale" priority="2766">
      <colorScale>
        <cfvo type="min"/>
        <cfvo type="percentile" val="50"/>
        <cfvo type="max"/>
        <color rgb="FFF8696B"/>
        <color rgb="FFFFEB84"/>
        <color rgb="FF63BE7B"/>
      </colorScale>
    </cfRule>
  </conditionalFormatting>
  <conditionalFormatting sqref="P81">
    <cfRule type="colorScale" priority="2765">
      <colorScale>
        <cfvo type="min"/>
        <cfvo type="percentile" val="50"/>
        <cfvo type="max"/>
        <color rgb="FFF8696B"/>
        <color rgb="FFFFEB84"/>
        <color rgb="FF63BE7B"/>
      </colorScale>
    </cfRule>
  </conditionalFormatting>
  <conditionalFormatting sqref="P82">
    <cfRule type="colorScale" priority="2764">
      <colorScale>
        <cfvo type="min"/>
        <cfvo type="percentile" val="50"/>
        <cfvo type="max"/>
        <color rgb="FFF8696B"/>
        <color rgb="FFFFEB84"/>
        <color rgb="FF63BE7B"/>
      </colorScale>
    </cfRule>
  </conditionalFormatting>
  <conditionalFormatting sqref="P67">
    <cfRule type="colorScale" priority="2763">
      <colorScale>
        <cfvo type="min"/>
        <cfvo type="percentile" val="50"/>
        <cfvo type="max"/>
        <color rgb="FFF8696B"/>
        <color rgb="FFFFEB84"/>
        <color rgb="FF63BE7B"/>
      </colorScale>
    </cfRule>
  </conditionalFormatting>
  <conditionalFormatting sqref="P70">
    <cfRule type="colorScale" priority="2762">
      <colorScale>
        <cfvo type="min"/>
        <cfvo type="percentile" val="50"/>
        <cfvo type="max"/>
        <color rgb="FFF8696B"/>
        <color rgb="FFFFEB84"/>
        <color rgb="FF63BE7B"/>
      </colorScale>
    </cfRule>
  </conditionalFormatting>
  <conditionalFormatting sqref="P68:P72">
    <cfRule type="colorScale" priority="2761">
      <colorScale>
        <cfvo type="min"/>
        <cfvo type="percentile" val="50"/>
        <cfvo type="max"/>
        <color rgb="FFF8696B"/>
        <color rgb="FFFFEB84"/>
        <color rgb="FF63BE7B"/>
      </colorScale>
    </cfRule>
  </conditionalFormatting>
  <conditionalFormatting sqref="P69">
    <cfRule type="colorScale" priority="2760">
      <colorScale>
        <cfvo type="min"/>
        <cfvo type="percentile" val="50"/>
        <cfvo type="max"/>
        <color rgb="FFF8696B"/>
        <color rgb="FFFFEB84"/>
        <color rgb="FF63BE7B"/>
      </colorScale>
    </cfRule>
  </conditionalFormatting>
  <conditionalFormatting sqref="P70">
    <cfRule type="colorScale" priority="2759">
      <colorScale>
        <cfvo type="min"/>
        <cfvo type="percentile" val="50"/>
        <cfvo type="max"/>
        <color rgb="FFF8696B"/>
        <color rgb="FFFFEB84"/>
        <color rgb="FF63BE7B"/>
      </colorScale>
    </cfRule>
  </conditionalFormatting>
  <conditionalFormatting sqref="P71">
    <cfRule type="colorScale" priority="2758">
      <colorScale>
        <cfvo type="min"/>
        <cfvo type="percentile" val="50"/>
        <cfvo type="max"/>
        <color rgb="FFF8696B"/>
        <color rgb="FFFFEB84"/>
        <color rgb="FF63BE7B"/>
      </colorScale>
    </cfRule>
  </conditionalFormatting>
  <conditionalFormatting sqref="P74">
    <cfRule type="colorScale" priority="2757">
      <colorScale>
        <cfvo type="min"/>
        <cfvo type="percentile" val="50"/>
        <cfvo type="max"/>
        <color rgb="FFF8696B"/>
        <color rgb="FFFFEB84"/>
        <color rgb="FF63BE7B"/>
      </colorScale>
    </cfRule>
  </conditionalFormatting>
  <conditionalFormatting sqref="P72">
    <cfRule type="colorScale" priority="2756">
      <colorScale>
        <cfvo type="min"/>
        <cfvo type="percentile" val="50"/>
        <cfvo type="max"/>
        <color rgb="FFF8696B"/>
        <color rgb="FFFFEB84"/>
        <color rgb="FF63BE7B"/>
      </colorScale>
    </cfRule>
  </conditionalFormatting>
  <conditionalFormatting sqref="P73">
    <cfRule type="colorScale" priority="2755">
      <colorScale>
        <cfvo type="min"/>
        <cfvo type="percentile" val="50"/>
        <cfvo type="max"/>
        <color rgb="FFF8696B"/>
        <color rgb="FFFFEB84"/>
        <color rgb="FF63BE7B"/>
      </colorScale>
    </cfRule>
  </conditionalFormatting>
  <conditionalFormatting sqref="P74">
    <cfRule type="colorScale" priority="2754">
      <colorScale>
        <cfvo type="min"/>
        <cfvo type="percentile" val="50"/>
        <cfvo type="max"/>
        <color rgb="FFF8696B"/>
        <color rgb="FFFFEB84"/>
        <color rgb="FF63BE7B"/>
      </colorScale>
    </cfRule>
  </conditionalFormatting>
  <conditionalFormatting sqref="P76">
    <cfRule type="colorScale" priority="2753">
      <colorScale>
        <cfvo type="min"/>
        <cfvo type="percentile" val="50"/>
        <cfvo type="max"/>
        <color rgb="FFF8696B"/>
        <color rgb="FFFFEB84"/>
        <color rgb="FF63BE7B"/>
      </colorScale>
    </cfRule>
  </conditionalFormatting>
  <conditionalFormatting sqref="P75">
    <cfRule type="colorScale" priority="2752">
      <colorScale>
        <cfvo type="min"/>
        <cfvo type="percentile" val="50"/>
        <cfvo type="max"/>
        <color rgb="FFF8696B"/>
        <color rgb="FFFFEB84"/>
        <color rgb="FF63BE7B"/>
      </colorScale>
    </cfRule>
  </conditionalFormatting>
  <conditionalFormatting sqref="P76">
    <cfRule type="colorScale" priority="2751">
      <colorScale>
        <cfvo type="min"/>
        <cfvo type="percentile" val="50"/>
        <cfvo type="max"/>
        <color rgb="FFF8696B"/>
        <color rgb="FFFFEB84"/>
        <color rgb="FF63BE7B"/>
      </colorScale>
    </cfRule>
  </conditionalFormatting>
  <conditionalFormatting sqref="P76">
    <cfRule type="colorScale" priority="2750">
      <colorScale>
        <cfvo type="min"/>
        <cfvo type="percentile" val="50"/>
        <cfvo type="max"/>
        <color rgb="FFF8696B"/>
        <color rgb="FFFFEB84"/>
        <color rgb="FF63BE7B"/>
      </colorScale>
    </cfRule>
  </conditionalFormatting>
  <conditionalFormatting sqref="P77">
    <cfRule type="colorScale" priority="2749">
      <colorScale>
        <cfvo type="min"/>
        <cfvo type="percentile" val="50"/>
        <cfvo type="max"/>
        <color rgb="FFF8696B"/>
        <color rgb="FFFFEB84"/>
        <color rgb="FF63BE7B"/>
      </colorScale>
    </cfRule>
  </conditionalFormatting>
  <conditionalFormatting sqref="P78">
    <cfRule type="colorScale" priority="2748">
      <colorScale>
        <cfvo type="min"/>
        <cfvo type="percentile" val="50"/>
        <cfvo type="max"/>
        <color rgb="FFF8696B"/>
        <color rgb="FFFFEB84"/>
        <color rgb="FF63BE7B"/>
      </colorScale>
    </cfRule>
  </conditionalFormatting>
  <conditionalFormatting sqref="P75">
    <cfRule type="colorScale" priority="2747">
      <colorScale>
        <cfvo type="min"/>
        <cfvo type="percentile" val="50"/>
        <cfvo type="max"/>
        <color rgb="FFF8696B"/>
        <color rgb="FFFFEB84"/>
        <color rgb="FF63BE7B"/>
      </colorScale>
    </cfRule>
  </conditionalFormatting>
  <conditionalFormatting sqref="P78">
    <cfRule type="colorScale" priority="2746">
      <colorScale>
        <cfvo type="min"/>
        <cfvo type="percentile" val="50"/>
        <cfvo type="max"/>
        <color rgb="FFF8696B"/>
        <color rgb="FFFFEB84"/>
        <color rgb="FF63BE7B"/>
      </colorScale>
    </cfRule>
  </conditionalFormatting>
  <conditionalFormatting sqref="P76">
    <cfRule type="colorScale" priority="2745">
      <colorScale>
        <cfvo type="min"/>
        <cfvo type="percentile" val="50"/>
        <cfvo type="max"/>
        <color rgb="FFF8696B"/>
        <color rgb="FFFFEB84"/>
        <color rgb="FF63BE7B"/>
      </colorScale>
    </cfRule>
  </conditionalFormatting>
  <conditionalFormatting sqref="P77">
    <cfRule type="colorScale" priority="2744">
      <colorScale>
        <cfvo type="min"/>
        <cfvo type="percentile" val="50"/>
        <cfvo type="max"/>
        <color rgb="FFF8696B"/>
        <color rgb="FFFFEB84"/>
        <color rgb="FF63BE7B"/>
      </colorScale>
    </cfRule>
  </conditionalFormatting>
  <conditionalFormatting sqref="P78">
    <cfRule type="colorScale" priority="2743">
      <colorScale>
        <cfvo type="min"/>
        <cfvo type="percentile" val="50"/>
        <cfvo type="max"/>
        <color rgb="FFF8696B"/>
        <color rgb="FFFFEB84"/>
        <color rgb="FF63BE7B"/>
      </colorScale>
    </cfRule>
  </conditionalFormatting>
  <conditionalFormatting sqref="P80">
    <cfRule type="colorScale" priority="2742">
      <colorScale>
        <cfvo type="min"/>
        <cfvo type="percentile" val="50"/>
        <cfvo type="max"/>
        <color rgb="FFF8696B"/>
        <color rgb="FFFFEB84"/>
        <color rgb="FF63BE7B"/>
      </colorScale>
    </cfRule>
  </conditionalFormatting>
  <conditionalFormatting sqref="P79">
    <cfRule type="colorScale" priority="2741">
      <colorScale>
        <cfvo type="min"/>
        <cfvo type="percentile" val="50"/>
        <cfvo type="max"/>
        <color rgb="FFF8696B"/>
        <color rgb="FFFFEB84"/>
        <color rgb="FF63BE7B"/>
      </colorScale>
    </cfRule>
  </conditionalFormatting>
  <conditionalFormatting sqref="P80">
    <cfRule type="colorScale" priority="2740">
      <colorScale>
        <cfvo type="min"/>
        <cfvo type="percentile" val="50"/>
        <cfvo type="max"/>
        <color rgb="FFF8696B"/>
        <color rgb="FFFFEB84"/>
        <color rgb="FF63BE7B"/>
      </colorScale>
    </cfRule>
  </conditionalFormatting>
  <conditionalFormatting sqref="P80">
    <cfRule type="colorScale" priority="2739">
      <colorScale>
        <cfvo type="min"/>
        <cfvo type="percentile" val="50"/>
        <cfvo type="max"/>
        <color rgb="FFF8696B"/>
        <color rgb="FFFFEB84"/>
        <color rgb="FF63BE7B"/>
      </colorScale>
    </cfRule>
  </conditionalFormatting>
  <conditionalFormatting sqref="P81">
    <cfRule type="colorScale" priority="2738">
      <colorScale>
        <cfvo type="min"/>
        <cfvo type="percentile" val="50"/>
        <cfvo type="max"/>
        <color rgb="FFF8696B"/>
        <color rgb="FFFFEB84"/>
        <color rgb="FF63BE7B"/>
      </colorScale>
    </cfRule>
  </conditionalFormatting>
  <conditionalFormatting sqref="P82">
    <cfRule type="colorScale" priority="2737">
      <colorScale>
        <cfvo type="min"/>
        <cfvo type="percentile" val="50"/>
        <cfvo type="max"/>
        <color rgb="FFF8696B"/>
        <color rgb="FFFFEB84"/>
        <color rgb="FF63BE7B"/>
      </colorScale>
    </cfRule>
  </conditionalFormatting>
  <conditionalFormatting sqref="P79">
    <cfRule type="colorScale" priority="2736">
      <colorScale>
        <cfvo type="min"/>
        <cfvo type="percentile" val="50"/>
        <cfvo type="max"/>
        <color rgb="FFF8696B"/>
        <color rgb="FFFFEB84"/>
        <color rgb="FF63BE7B"/>
      </colorScale>
    </cfRule>
  </conditionalFormatting>
  <conditionalFormatting sqref="P82">
    <cfRule type="colorScale" priority="2735">
      <colorScale>
        <cfvo type="min"/>
        <cfvo type="percentile" val="50"/>
        <cfvo type="max"/>
        <color rgb="FFF8696B"/>
        <color rgb="FFFFEB84"/>
        <color rgb="FF63BE7B"/>
      </colorScale>
    </cfRule>
  </conditionalFormatting>
  <conditionalFormatting sqref="P80">
    <cfRule type="colorScale" priority="2734">
      <colorScale>
        <cfvo type="min"/>
        <cfvo type="percentile" val="50"/>
        <cfvo type="max"/>
        <color rgb="FFF8696B"/>
        <color rgb="FFFFEB84"/>
        <color rgb="FF63BE7B"/>
      </colorScale>
    </cfRule>
  </conditionalFormatting>
  <conditionalFormatting sqref="P81">
    <cfRule type="colorScale" priority="2733">
      <colorScale>
        <cfvo type="min"/>
        <cfvo type="percentile" val="50"/>
        <cfvo type="max"/>
        <color rgb="FFF8696B"/>
        <color rgb="FFFFEB84"/>
        <color rgb="FF63BE7B"/>
      </colorScale>
    </cfRule>
  </conditionalFormatting>
  <conditionalFormatting sqref="P82">
    <cfRule type="colorScale" priority="2732">
      <colorScale>
        <cfvo type="min"/>
        <cfvo type="percentile" val="50"/>
        <cfvo type="max"/>
        <color rgb="FFF8696B"/>
        <color rgb="FFFFEB84"/>
        <color rgb="FF63BE7B"/>
      </colorScale>
    </cfRule>
  </conditionalFormatting>
  <conditionalFormatting sqref="P68:P72">
    <cfRule type="colorScale" priority="2731">
      <colorScale>
        <cfvo type="min"/>
        <cfvo type="percentile" val="50"/>
        <cfvo type="max"/>
        <color rgb="FFF8696B"/>
        <color rgb="FFFFEB84"/>
        <color rgb="FF63BE7B"/>
      </colorScale>
    </cfRule>
  </conditionalFormatting>
  <conditionalFormatting sqref="P71">
    <cfRule type="colorScale" priority="2730">
      <colorScale>
        <cfvo type="min"/>
        <cfvo type="percentile" val="50"/>
        <cfvo type="max"/>
        <color rgb="FFF8696B"/>
        <color rgb="FFFFEB84"/>
        <color rgb="FF63BE7B"/>
      </colorScale>
    </cfRule>
  </conditionalFormatting>
  <conditionalFormatting sqref="P69">
    <cfRule type="colorScale" priority="2729">
      <colorScale>
        <cfvo type="min"/>
        <cfvo type="percentile" val="50"/>
        <cfvo type="max"/>
        <color rgb="FFF8696B"/>
        <color rgb="FFFFEB84"/>
        <color rgb="FF63BE7B"/>
      </colorScale>
    </cfRule>
  </conditionalFormatting>
  <conditionalFormatting sqref="P70">
    <cfRule type="colorScale" priority="2728">
      <colorScale>
        <cfvo type="min"/>
        <cfvo type="percentile" val="50"/>
        <cfvo type="max"/>
        <color rgb="FFF8696B"/>
        <color rgb="FFFFEB84"/>
        <color rgb="FF63BE7B"/>
      </colorScale>
    </cfRule>
  </conditionalFormatting>
  <conditionalFormatting sqref="P71">
    <cfRule type="colorScale" priority="2727">
      <colorScale>
        <cfvo type="min"/>
        <cfvo type="percentile" val="50"/>
        <cfvo type="max"/>
        <color rgb="FFF8696B"/>
        <color rgb="FFFFEB84"/>
        <color rgb="FF63BE7B"/>
      </colorScale>
    </cfRule>
  </conditionalFormatting>
  <conditionalFormatting sqref="P72">
    <cfRule type="colorScale" priority="2726">
      <colorScale>
        <cfvo type="min"/>
        <cfvo type="percentile" val="50"/>
        <cfvo type="max"/>
        <color rgb="FFF8696B"/>
        <color rgb="FFFFEB84"/>
        <color rgb="FF63BE7B"/>
      </colorScale>
    </cfRule>
  </conditionalFormatting>
  <conditionalFormatting sqref="P72">
    <cfRule type="colorScale" priority="2725">
      <colorScale>
        <cfvo type="min"/>
        <cfvo type="percentile" val="50"/>
        <cfvo type="max"/>
        <color rgb="FFF8696B"/>
        <color rgb="FFFFEB84"/>
        <color rgb="FF63BE7B"/>
      </colorScale>
    </cfRule>
  </conditionalFormatting>
  <conditionalFormatting sqref="P64">
    <cfRule type="colorScale" priority="2724">
      <colorScale>
        <cfvo type="min"/>
        <cfvo type="percentile" val="50"/>
        <cfvo type="max"/>
        <color rgb="FFF8696B"/>
        <color rgb="FFFFEB84"/>
        <color rgb="FF63BE7B"/>
      </colorScale>
    </cfRule>
  </conditionalFormatting>
  <conditionalFormatting sqref="P67">
    <cfRule type="colorScale" priority="2723">
      <colorScale>
        <cfvo type="min"/>
        <cfvo type="percentile" val="50"/>
        <cfvo type="max"/>
        <color rgb="FFF8696B"/>
        <color rgb="FFFFEB84"/>
        <color rgb="FF63BE7B"/>
      </colorScale>
    </cfRule>
  </conditionalFormatting>
  <conditionalFormatting sqref="P63:P67">
    <cfRule type="colorScale" priority="2722">
      <colorScale>
        <cfvo type="min"/>
        <cfvo type="percentile" val="50"/>
        <cfvo type="max"/>
        <color rgb="FFF8696B"/>
        <color rgb="FFFFEB84"/>
        <color rgb="FF63BE7B"/>
      </colorScale>
    </cfRule>
  </conditionalFormatting>
  <conditionalFormatting sqref="P64">
    <cfRule type="colorScale" priority="2721">
      <colorScale>
        <cfvo type="min"/>
        <cfvo type="percentile" val="50"/>
        <cfvo type="max"/>
        <color rgb="FFF8696B"/>
        <color rgb="FFFFEB84"/>
        <color rgb="FF63BE7B"/>
      </colorScale>
    </cfRule>
  </conditionalFormatting>
  <conditionalFormatting sqref="P64">
    <cfRule type="colorScale" priority="2720">
      <colorScale>
        <cfvo type="min"/>
        <cfvo type="percentile" val="50"/>
        <cfvo type="max"/>
        <color rgb="FFF8696B"/>
        <color rgb="FFFFEB84"/>
        <color rgb="FF63BE7B"/>
      </colorScale>
    </cfRule>
  </conditionalFormatting>
  <conditionalFormatting sqref="P65">
    <cfRule type="colorScale" priority="2719">
      <colorScale>
        <cfvo type="min"/>
        <cfvo type="percentile" val="50"/>
        <cfvo type="max"/>
        <color rgb="FFF8696B"/>
        <color rgb="FFFFEB84"/>
        <color rgb="FF63BE7B"/>
      </colorScale>
    </cfRule>
  </conditionalFormatting>
  <conditionalFormatting sqref="P66">
    <cfRule type="colorScale" priority="2718">
      <colorScale>
        <cfvo type="min"/>
        <cfvo type="percentile" val="50"/>
        <cfvo type="max"/>
        <color rgb="FFF8696B"/>
        <color rgb="FFFFEB84"/>
        <color rgb="FF63BE7B"/>
      </colorScale>
    </cfRule>
  </conditionalFormatting>
  <conditionalFormatting sqref="P67">
    <cfRule type="colorScale" priority="2717">
      <colorScale>
        <cfvo type="min"/>
        <cfvo type="percentile" val="50"/>
        <cfvo type="max"/>
        <color rgb="FFF8696B"/>
        <color rgb="FFFFEB84"/>
        <color rgb="FF63BE7B"/>
      </colorScale>
    </cfRule>
  </conditionalFormatting>
  <conditionalFormatting sqref="P67">
    <cfRule type="colorScale" priority="2716">
      <colorScale>
        <cfvo type="min"/>
        <cfvo type="percentile" val="50"/>
        <cfvo type="max"/>
        <color rgb="FFF8696B"/>
        <color rgb="FFFFEB84"/>
        <color rgb="FF63BE7B"/>
      </colorScale>
    </cfRule>
  </conditionalFormatting>
  <conditionalFormatting sqref="P65">
    <cfRule type="colorScale" priority="2715">
      <colorScale>
        <cfvo type="min"/>
        <cfvo type="percentile" val="50"/>
        <cfvo type="max"/>
        <color rgb="FFF8696B"/>
        <color rgb="FFFFEB84"/>
        <color rgb="FF63BE7B"/>
      </colorScale>
    </cfRule>
  </conditionalFormatting>
  <conditionalFormatting sqref="P63:P67">
    <cfRule type="colorScale" priority="2714">
      <colorScale>
        <cfvo type="min"/>
        <cfvo type="percentile" val="50"/>
        <cfvo type="max"/>
        <color rgb="FFF8696B"/>
        <color rgb="FFFFEB84"/>
        <color rgb="FF63BE7B"/>
      </colorScale>
    </cfRule>
  </conditionalFormatting>
  <conditionalFormatting sqref="P64">
    <cfRule type="colorScale" priority="2713">
      <colorScale>
        <cfvo type="min"/>
        <cfvo type="percentile" val="50"/>
        <cfvo type="max"/>
        <color rgb="FFF8696B"/>
        <color rgb="FFFFEB84"/>
        <color rgb="FF63BE7B"/>
      </colorScale>
    </cfRule>
  </conditionalFormatting>
  <conditionalFormatting sqref="P65">
    <cfRule type="colorScale" priority="2712">
      <colorScale>
        <cfvo type="min"/>
        <cfvo type="percentile" val="50"/>
        <cfvo type="max"/>
        <color rgb="FFF8696B"/>
        <color rgb="FFFFEB84"/>
        <color rgb="FF63BE7B"/>
      </colorScale>
    </cfRule>
  </conditionalFormatting>
  <conditionalFormatting sqref="P66">
    <cfRule type="colorScale" priority="2711">
      <colorScale>
        <cfvo type="min"/>
        <cfvo type="percentile" val="50"/>
        <cfvo type="max"/>
        <color rgb="FFF8696B"/>
        <color rgb="FFFFEB84"/>
        <color rgb="FF63BE7B"/>
      </colorScale>
    </cfRule>
  </conditionalFormatting>
  <conditionalFormatting sqref="P67">
    <cfRule type="colorScale" priority="2710">
      <colorScale>
        <cfvo type="min"/>
        <cfvo type="percentile" val="50"/>
        <cfvo type="max"/>
        <color rgb="FFF8696B"/>
        <color rgb="FFFFEB84"/>
        <color rgb="FF63BE7B"/>
      </colorScale>
    </cfRule>
  </conditionalFormatting>
  <conditionalFormatting sqref="P63:P67">
    <cfRule type="colorScale" priority="2709">
      <colorScale>
        <cfvo type="min"/>
        <cfvo type="percentile" val="50"/>
        <cfvo type="max"/>
        <color rgb="FFF8696B"/>
        <color rgb="FFFFEB84"/>
        <color rgb="FF63BE7B"/>
      </colorScale>
    </cfRule>
  </conditionalFormatting>
  <conditionalFormatting sqref="P66">
    <cfRule type="colorScale" priority="2708">
      <colorScale>
        <cfvo type="min"/>
        <cfvo type="percentile" val="50"/>
        <cfvo type="max"/>
        <color rgb="FFF8696B"/>
        <color rgb="FFFFEB84"/>
        <color rgb="FF63BE7B"/>
      </colorScale>
    </cfRule>
  </conditionalFormatting>
  <conditionalFormatting sqref="P64">
    <cfRule type="colorScale" priority="2707">
      <colorScale>
        <cfvo type="min"/>
        <cfvo type="percentile" val="50"/>
        <cfvo type="max"/>
        <color rgb="FFF8696B"/>
        <color rgb="FFFFEB84"/>
        <color rgb="FF63BE7B"/>
      </colorScale>
    </cfRule>
  </conditionalFormatting>
  <conditionalFormatting sqref="P65">
    <cfRule type="colorScale" priority="2706">
      <colorScale>
        <cfvo type="min"/>
        <cfvo type="percentile" val="50"/>
        <cfvo type="max"/>
        <color rgb="FFF8696B"/>
        <color rgb="FFFFEB84"/>
        <color rgb="FF63BE7B"/>
      </colorScale>
    </cfRule>
  </conditionalFormatting>
  <conditionalFormatting sqref="P66">
    <cfRule type="colorScale" priority="2705">
      <colorScale>
        <cfvo type="min"/>
        <cfvo type="percentile" val="50"/>
        <cfvo type="max"/>
        <color rgb="FFF8696B"/>
        <color rgb="FFFFEB84"/>
        <color rgb="FF63BE7B"/>
      </colorScale>
    </cfRule>
  </conditionalFormatting>
  <conditionalFormatting sqref="P67">
    <cfRule type="colorScale" priority="2704">
      <colorScale>
        <cfvo type="min"/>
        <cfvo type="percentile" val="50"/>
        <cfvo type="max"/>
        <color rgb="FFF8696B"/>
        <color rgb="FFFFEB84"/>
        <color rgb="FF63BE7B"/>
      </colorScale>
    </cfRule>
  </conditionalFormatting>
  <conditionalFormatting sqref="P67">
    <cfRule type="colorScale" priority="2703">
      <colorScale>
        <cfvo type="min"/>
        <cfvo type="percentile" val="50"/>
        <cfvo type="max"/>
        <color rgb="FFF8696B"/>
        <color rgb="FFFFEB84"/>
        <color rgb="FF63BE7B"/>
      </colorScale>
    </cfRule>
  </conditionalFormatting>
  <conditionalFormatting sqref="P73">
    <cfRule type="colorScale" priority="2702">
      <colorScale>
        <cfvo type="min"/>
        <cfvo type="percentile" val="50"/>
        <cfvo type="max"/>
        <color rgb="FFF8696B"/>
        <color rgb="FFFFEB84"/>
        <color rgb="FF63BE7B"/>
      </colorScale>
    </cfRule>
  </conditionalFormatting>
  <conditionalFormatting sqref="P76">
    <cfRule type="colorScale" priority="2701">
      <colorScale>
        <cfvo type="min"/>
        <cfvo type="percentile" val="50"/>
        <cfvo type="max"/>
        <color rgb="FFF8696B"/>
        <color rgb="FFFFEB84"/>
        <color rgb="FF63BE7B"/>
      </colorScale>
    </cfRule>
  </conditionalFormatting>
  <conditionalFormatting sqref="P74">
    <cfRule type="colorScale" priority="2700">
      <colorScale>
        <cfvo type="min"/>
        <cfvo type="percentile" val="50"/>
        <cfvo type="max"/>
        <color rgb="FFF8696B"/>
        <color rgb="FFFFEB84"/>
        <color rgb="FF63BE7B"/>
      </colorScale>
    </cfRule>
  </conditionalFormatting>
  <conditionalFormatting sqref="P75">
    <cfRule type="colorScale" priority="2699">
      <colorScale>
        <cfvo type="min"/>
        <cfvo type="percentile" val="50"/>
        <cfvo type="max"/>
        <color rgb="FFF8696B"/>
        <color rgb="FFFFEB84"/>
        <color rgb="FF63BE7B"/>
      </colorScale>
    </cfRule>
  </conditionalFormatting>
  <conditionalFormatting sqref="P76">
    <cfRule type="colorScale" priority="2698">
      <colorScale>
        <cfvo type="min"/>
        <cfvo type="percentile" val="50"/>
        <cfvo type="max"/>
        <color rgb="FFF8696B"/>
        <color rgb="FFFFEB84"/>
        <color rgb="FF63BE7B"/>
      </colorScale>
    </cfRule>
  </conditionalFormatting>
  <conditionalFormatting sqref="P77">
    <cfRule type="colorScale" priority="2697">
      <colorScale>
        <cfvo type="min"/>
        <cfvo type="percentile" val="50"/>
        <cfvo type="max"/>
        <color rgb="FFF8696B"/>
        <color rgb="FFFFEB84"/>
        <color rgb="FF63BE7B"/>
      </colorScale>
    </cfRule>
  </conditionalFormatting>
  <conditionalFormatting sqref="P77">
    <cfRule type="colorScale" priority="2696">
      <colorScale>
        <cfvo type="min"/>
        <cfvo type="percentile" val="50"/>
        <cfvo type="max"/>
        <color rgb="FFF8696B"/>
        <color rgb="FFFFEB84"/>
        <color rgb="FF63BE7B"/>
      </colorScale>
    </cfRule>
  </conditionalFormatting>
  <conditionalFormatting sqref="P74">
    <cfRule type="colorScale" priority="2695">
      <colorScale>
        <cfvo type="min"/>
        <cfvo type="percentile" val="50"/>
        <cfvo type="max"/>
        <color rgb="FFF8696B"/>
        <color rgb="FFFFEB84"/>
        <color rgb="FF63BE7B"/>
      </colorScale>
    </cfRule>
  </conditionalFormatting>
  <conditionalFormatting sqref="P77">
    <cfRule type="colorScale" priority="2694">
      <colorScale>
        <cfvo type="min"/>
        <cfvo type="percentile" val="50"/>
        <cfvo type="max"/>
        <color rgb="FFF8696B"/>
        <color rgb="FFFFEB84"/>
        <color rgb="FF63BE7B"/>
      </colorScale>
    </cfRule>
  </conditionalFormatting>
  <conditionalFormatting sqref="P73:P77">
    <cfRule type="colorScale" priority="2693">
      <colorScale>
        <cfvo type="min"/>
        <cfvo type="percentile" val="50"/>
        <cfvo type="max"/>
        <color rgb="FFF8696B"/>
        <color rgb="FFFFEB84"/>
        <color rgb="FF63BE7B"/>
      </colorScale>
    </cfRule>
  </conditionalFormatting>
  <conditionalFormatting sqref="P74">
    <cfRule type="colorScale" priority="2692">
      <colorScale>
        <cfvo type="min"/>
        <cfvo type="percentile" val="50"/>
        <cfvo type="max"/>
        <color rgb="FFF8696B"/>
        <color rgb="FFFFEB84"/>
        <color rgb="FF63BE7B"/>
      </colorScale>
    </cfRule>
  </conditionalFormatting>
  <conditionalFormatting sqref="P74">
    <cfRule type="colorScale" priority="2691">
      <colorScale>
        <cfvo type="min"/>
        <cfvo type="percentile" val="50"/>
        <cfvo type="max"/>
        <color rgb="FFF8696B"/>
        <color rgb="FFFFEB84"/>
        <color rgb="FF63BE7B"/>
      </colorScale>
    </cfRule>
  </conditionalFormatting>
  <conditionalFormatting sqref="P75">
    <cfRule type="colorScale" priority="2690">
      <colorScale>
        <cfvo type="min"/>
        <cfvo type="percentile" val="50"/>
        <cfvo type="max"/>
        <color rgb="FFF8696B"/>
        <color rgb="FFFFEB84"/>
        <color rgb="FF63BE7B"/>
      </colorScale>
    </cfRule>
  </conditionalFormatting>
  <conditionalFormatting sqref="P76">
    <cfRule type="colorScale" priority="2689">
      <colorScale>
        <cfvo type="min"/>
        <cfvo type="percentile" val="50"/>
        <cfvo type="max"/>
        <color rgb="FFF8696B"/>
        <color rgb="FFFFEB84"/>
        <color rgb="FF63BE7B"/>
      </colorScale>
    </cfRule>
  </conditionalFormatting>
  <conditionalFormatting sqref="P77">
    <cfRule type="colorScale" priority="2688">
      <colorScale>
        <cfvo type="min"/>
        <cfvo type="percentile" val="50"/>
        <cfvo type="max"/>
        <color rgb="FFF8696B"/>
        <color rgb="FFFFEB84"/>
        <color rgb="FF63BE7B"/>
      </colorScale>
    </cfRule>
  </conditionalFormatting>
  <conditionalFormatting sqref="P77">
    <cfRule type="colorScale" priority="2687">
      <colorScale>
        <cfvo type="min"/>
        <cfvo type="percentile" val="50"/>
        <cfvo type="max"/>
        <color rgb="FFF8696B"/>
        <color rgb="FFFFEB84"/>
        <color rgb="FF63BE7B"/>
      </colorScale>
    </cfRule>
  </conditionalFormatting>
  <conditionalFormatting sqref="P75">
    <cfRule type="colorScale" priority="2686">
      <colorScale>
        <cfvo type="min"/>
        <cfvo type="percentile" val="50"/>
        <cfvo type="max"/>
        <color rgb="FFF8696B"/>
        <color rgb="FFFFEB84"/>
        <color rgb="FF63BE7B"/>
      </colorScale>
    </cfRule>
  </conditionalFormatting>
  <conditionalFormatting sqref="P73:P77">
    <cfRule type="colorScale" priority="2685">
      <colorScale>
        <cfvo type="min"/>
        <cfvo type="percentile" val="50"/>
        <cfvo type="max"/>
        <color rgb="FFF8696B"/>
        <color rgb="FFFFEB84"/>
        <color rgb="FF63BE7B"/>
      </colorScale>
    </cfRule>
  </conditionalFormatting>
  <conditionalFormatting sqref="P74">
    <cfRule type="colorScale" priority="2684">
      <colorScale>
        <cfvo type="min"/>
        <cfvo type="percentile" val="50"/>
        <cfvo type="max"/>
        <color rgb="FFF8696B"/>
        <color rgb="FFFFEB84"/>
        <color rgb="FF63BE7B"/>
      </colorScale>
    </cfRule>
  </conditionalFormatting>
  <conditionalFormatting sqref="P75">
    <cfRule type="colorScale" priority="2683">
      <colorScale>
        <cfvo type="min"/>
        <cfvo type="percentile" val="50"/>
        <cfvo type="max"/>
        <color rgb="FFF8696B"/>
        <color rgb="FFFFEB84"/>
        <color rgb="FF63BE7B"/>
      </colorScale>
    </cfRule>
  </conditionalFormatting>
  <conditionalFormatting sqref="P76">
    <cfRule type="colorScale" priority="2682">
      <colorScale>
        <cfvo type="min"/>
        <cfvo type="percentile" val="50"/>
        <cfvo type="max"/>
        <color rgb="FFF8696B"/>
        <color rgb="FFFFEB84"/>
        <color rgb="FF63BE7B"/>
      </colorScale>
    </cfRule>
  </conditionalFormatting>
  <conditionalFormatting sqref="P77">
    <cfRule type="colorScale" priority="2681">
      <colorScale>
        <cfvo type="min"/>
        <cfvo type="percentile" val="50"/>
        <cfvo type="max"/>
        <color rgb="FFF8696B"/>
        <color rgb="FFFFEB84"/>
        <color rgb="FF63BE7B"/>
      </colorScale>
    </cfRule>
  </conditionalFormatting>
  <conditionalFormatting sqref="P73:P77">
    <cfRule type="colorScale" priority="2680">
      <colorScale>
        <cfvo type="min"/>
        <cfvo type="percentile" val="50"/>
        <cfvo type="max"/>
        <color rgb="FFF8696B"/>
        <color rgb="FFFFEB84"/>
        <color rgb="FF63BE7B"/>
      </colorScale>
    </cfRule>
  </conditionalFormatting>
  <conditionalFormatting sqref="P76">
    <cfRule type="colorScale" priority="2679">
      <colorScale>
        <cfvo type="min"/>
        <cfvo type="percentile" val="50"/>
        <cfvo type="max"/>
        <color rgb="FFF8696B"/>
        <color rgb="FFFFEB84"/>
        <color rgb="FF63BE7B"/>
      </colorScale>
    </cfRule>
  </conditionalFormatting>
  <conditionalFormatting sqref="P74">
    <cfRule type="colorScale" priority="2678">
      <colorScale>
        <cfvo type="min"/>
        <cfvo type="percentile" val="50"/>
        <cfvo type="max"/>
        <color rgb="FFF8696B"/>
        <color rgb="FFFFEB84"/>
        <color rgb="FF63BE7B"/>
      </colorScale>
    </cfRule>
  </conditionalFormatting>
  <conditionalFormatting sqref="P75">
    <cfRule type="colorScale" priority="2677">
      <colorScale>
        <cfvo type="min"/>
        <cfvo type="percentile" val="50"/>
        <cfvo type="max"/>
        <color rgb="FFF8696B"/>
        <color rgb="FFFFEB84"/>
        <color rgb="FF63BE7B"/>
      </colorScale>
    </cfRule>
  </conditionalFormatting>
  <conditionalFormatting sqref="P76">
    <cfRule type="colorScale" priority="2676">
      <colorScale>
        <cfvo type="min"/>
        <cfvo type="percentile" val="50"/>
        <cfvo type="max"/>
        <color rgb="FFF8696B"/>
        <color rgb="FFFFEB84"/>
        <color rgb="FF63BE7B"/>
      </colorScale>
    </cfRule>
  </conditionalFormatting>
  <conditionalFormatting sqref="P77">
    <cfRule type="colorScale" priority="2675">
      <colorScale>
        <cfvo type="min"/>
        <cfvo type="percentile" val="50"/>
        <cfvo type="max"/>
        <color rgb="FFF8696B"/>
        <color rgb="FFFFEB84"/>
        <color rgb="FF63BE7B"/>
      </colorScale>
    </cfRule>
  </conditionalFormatting>
  <conditionalFormatting sqref="P77">
    <cfRule type="colorScale" priority="2674">
      <colorScale>
        <cfvo type="min"/>
        <cfvo type="percentile" val="50"/>
        <cfvo type="max"/>
        <color rgb="FFF8696B"/>
        <color rgb="FFFFEB84"/>
        <color rgb="FF63BE7B"/>
      </colorScale>
    </cfRule>
  </conditionalFormatting>
  <conditionalFormatting sqref="P80">
    <cfRule type="colorScale" priority="2673">
      <colorScale>
        <cfvo type="min"/>
        <cfvo type="percentile" val="50"/>
        <cfvo type="max"/>
        <color rgb="FFF8696B"/>
        <color rgb="FFFFEB84"/>
        <color rgb="FF63BE7B"/>
      </colorScale>
    </cfRule>
  </conditionalFormatting>
  <conditionalFormatting sqref="P78">
    <cfRule type="colorScale" priority="2672">
      <colorScale>
        <cfvo type="min"/>
        <cfvo type="percentile" val="50"/>
        <cfvo type="max"/>
        <color rgb="FFF8696B"/>
        <color rgb="FFFFEB84"/>
        <color rgb="FF63BE7B"/>
      </colorScale>
    </cfRule>
  </conditionalFormatting>
  <conditionalFormatting sqref="P79">
    <cfRule type="colorScale" priority="2671">
      <colorScale>
        <cfvo type="min"/>
        <cfvo type="percentile" val="50"/>
        <cfvo type="max"/>
        <color rgb="FFF8696B"/>
        <color rgb="FFFFEB84"/>
        <color rgb="FF63BE7B"/>
      </colorScale>
    </cfRule>
  </conditionalFormatting>
  <conditionalFormatting sqref="P80">
    <cfRule type="colorScale" priority="2670">
      <colorScale>
        <cfvo type="min"/>
        <cfvo type="percentile" val="50"/>
        <cfvo type="max"/>
        <color rgb="FFF8696B"/>
        <color rgb="FFFFEB84"/>
        <color rgb="FF63BE7B"/>
      </colorScale>
    </cfRule>
  </conditionalFormatting>
  <conditionalFormatting sqref="P80">
    <cfRule type="colorScale" priority="2669">
      <colorScale>
        <cfvo type="min"/>
        <cfvo type="percentile" val="50"/>
        <cfvo type="max"/>
        <color rgb="FFF8696B"/>
        <color rgb="FFFFEB84"/>
        <color rgb="FF63BE7B"/>
      </colorScale>
    </cfRule>
  </conditionalFormatting>
  <conditionalFormatting sqref="P80">
    <cfRule type="colorScale" priority="2668">
      <colorScale>
        <cfvo type="min"/>
        <cfvo type="percentile" val="50"/>
        <cfvo type="max"/>
        <color rgb="FFF8696B"/>
        <color rgb="FFFFEB84"/>
        <color rgb="FF63BE7B"/>
      </colorScale>
    </cfRule>
  </conditionalFormatting>
  <conditionalFormatting sqref="P81">
    <cfRule type="colorScale" priority="2667">
      <colorScale>
        <cfvo type="min"/>
        <cfvo type="percentile" val="50"/>
        <cfvo type="max"/>
        <color rgb="FFF8696B"/>
        <color rgb="FFFFEB84"/>
        <color rgb="FF63BE7B"/>
      </colorScale>
    </cfRule>
  </conditionalFormatting>
  <conditionalFormatting sqref="P82">
    <cfRule type="colorScale" priority="2666">
      <colorScale>
        <cfvo type="min"/>
        <cfvo type="percentile" val="50"/>
        <cfvo type="max"/>
        <color rgb="FFF8696B"/>
        <color rgb="FFFFEB84"/>
        <color rgb="FF63BE7B"/>
      </colorScale>
    </cfRule>
  </conditionalFormatting>
  <conditionalFormatting sqref="P79">
    <cfRule type="colorScale" priority="2665">
      <colorScale>
        <cfvo type="min"/>
        <cfvo type="percentile" val="50"/>
        <cfvo type="max"/>
        <color rgb="FFF8696B"/>
        <color rgb="FFFFEB84"/>
        <color rgb="FF63BE7B"/>
      </colorScale>
    </cfRule>
  </conditionalFormatting>
  <conditionalFormatting sqref="P78">
    <cfRule type="colorScale" priority="2664">
      <colorScale>
        <cfvo type="min"/>
        <cfvo type="percentile" val="50"/>
        <cfvo type="max"/>
        <color rgb="FFF8696B"/>
        <color rgb="FFFFEB84"/>
        <color rgb="FF63BE7B"/>
      </colorScale>
    </cfRule>
  </conditionalFormatting>
  <conditionalFormatting sqref="P79">
    <cfRule type="colorScale" priority="2663">
      <colorScale>
        <cfvo type="min"/>
        <cfvo type="percentile" val="50"/>
        <cfvo type="max"/>
        <color rgb="FFF8696B"/>
        <color rgb="FFFFEB84"/>
        <color rgb="FF63BE7B"/>
      </colorScale>
    </cfRule>
  </conditionalFormatting>
  <conditionalFormatting sqref="P81">
    <cfRule type="colorScale" priority="2662">
      <colorScale>
        <cfvo type="min"/>
        <cfvo type="percentile" val="50"/>
        <cfvo type="max"/>
        <color rgb="FFF8696B"/>
        <color rgb="FFFFEB84"/>
        <color rgb="FF63BE7B"/>
      </colorScale>
    </cfRule>
  </conditionalFormatting>
  <conditionalFormatting sqref="P80">
    <cfRule type="colorScale" priority="2661">
      <colorScale>
        <cfvo type="min"/>
        <cfvo type="percentile" val="50"/>
        <cfvo type="max"/>
        <color rgb="FFF8696B"/>
        <color rgb="FFFFEB84"/>
        <color rgb="FF63BE7B"/>
      </colorScale>
    </cfRule>
  </conditionalFormatting>
  <conditionalFormatting sqref="P81">
    <cfRule type="colorScale" priority="2660">
      <colorScale>
        <cfvo type="min"/>
        <cfvo type="percentile" val="50"/>
        <cfvo type="max"/>
        <color rgb="FFF8696B"/>
        <color rgb="FFFFEB84"/>
        <color rgb="FF63BE7B"/>
      </colorScale>
    </cfRule>
  </conditionalFormatting>
  <conditionalFormatting sqref="P81">
    <cfRule type="colorScale" priority="2659">
      <colorScale>
        <cfvo type="min"/>
        <cfvo type="percentile" val="50"/>
        <cfvo type="max"/>
        <color rgb="FFF8696B"/>
        <color rgb="FFFFEB84"/>
        <color rgb="FF63BE7B"/>
      </colorScale>
    </cfRule>
  </conditionalFormatting>
  <conditionalFormatting sqref="P82">
    <cfRule type="colorScale" priority="2658">
      <colorScale>
        <cfvo type="min"/>
        <cfvo type="percentile" val="50"/>
        <cfvo type="max"/>
        <color rgb="FFF8696B"/>
        <color rgb="FFFFEB84"/>
        <color rgb="FF63BE7B"/>
      </colorScale>
    </cfRule>
  </conditionalFormatting>
  <conditionalFormatting sqref="P80">
    <cfRule type="colorScale" priority="2657">
      <colorScale>
        <cfvo type="min"/>
        <cfvo type="percentile" val="50"/>
        <cfvo type="max"/>
        <color rgb="FFF8696B"/>
        <color rgb="FFFFEB84"/>
        <color rgb="FF63BE7B"/>
      </colorScale>
    </cfRule>
  </conditionalFormatting>
  <conditionalFormatting sqref="P81">
    <cfRule type="colorScale" priority="2656">
      <colorScale>
        <cfvo type="min"/>
        <cfvo type="percentile" val="50"/>
        <cfvo type="max"/>
        <color rgb="FFF8696B"/>
        <color rgb="FFFFEB84"/>
        <color rgb="FF63BE7B"/>
      </colorScale>
    </cfRule>
  </conditionalFormatting>
  <conditionalFormatting sqref="P82">
    <cfRule type="colorScale" priority="2655">
      <colorScale>
        <cfvo type="min"/>
        <cfvo type="percentile" val="50"/>
        <cfvo type="max"/>
        <color rgb="FFF8696B"/>
        <color rgb="FFFFEB84"/>
        <color rgb="FF63BE7B"/>
      </colorScale>
    </cfRule>
  </conditionalFormatting>
  <conditionalFormatting sqref="P78">
    <cfRule type="colorScale" priority="2654">
      <colorScale>
        <cfvo type="min"/>
        <cfvo type="percentile" val="50"/>
        <cfvo type="max"/>
        <color rgb="FFF8696B"/>
        <color rgb="FFFFEB84"/>
        <color rgb="FF63BE7B"/>
      </colorScale>
    </cfRule>
  </conditionalFormatting>
  <conditionalFormatting sqref="P81">
    <cfRule type="colorScale" priority="2653">
      <colorScale>
        <cfvo type="min"/>
        <cfvo type="percentile" val="50"/>
        <cfvo type="max"/>
        <color rgb="FFF8696B"/>
        <color rgb="FFFFEB84"/>
        <color rgb="FF63BE7B"/>
      </colorScale>
    </cfRule>
  </conditionalFormatting>
  <conditionalFormatting sqref="P79">
    <cfRule type="colorScale" priority="2652">
      <colorScale>
        <cfvo type="min"/>
        <cfvo type="percentile" val="50"/>
        <cfvo type="max"/>
        <color rgb="FFF8696B"/>
        <color rgb="FFFFEB84"/>
        <color rgb="FF63BE7B"/>
      </colorScale>
    </cfRule>
  </conditionalFormatting>
  <conditionalFormatting sqref="P80">
    <cfRule type="colorScale" priority="2651">
      <colorScale>
        <cfvo type="min"/>
        <cfvo type="percentile" val="50"/>
        <cfvo type="max"/>
        <color rgb="FFF8696B"/>
        <color rgb="FFFFEB84"/>
        <color rgb="FF63BE7B"/>
      </colorScale>
    </cfRule>
  </conditionalFormatting>
  <conditionalFormatting sqref="P81">
    <cfRule type="colorScale" priority="2650">
      <colorScale>
        <cfvo type="min"/>
        <cfvo type="percentile" val="50"/>
        <cfvo type="max"/>
        <color rgb="FFF8696B"/>
        <color rgb="FFFFEB84"/>
        <color rgb="FF63BE7B"/>
      </colorScale>
    </cfRule>
  </conditionalFormatting>
  <conditionalFormatting sqref="P82">
    <cfRule type="colorScale" priority="2649">
      <colorScale>
        <cfvo type="min"/>
        <cfvo type="percentile" val="50"/>
        <cfvo type="max"/>
        <color rgb="FFF8696B"/>
        <color rgb="FFFFEB84"/>
        <color rgb="FF63BE7B"/>
      </colorScale>
    </cfRule>
  </conditionalFormatting>
  <conditionalFormatting sqref="P82">
    <cfRule type="colorScale" priority="2648">
      <colorScale>
        <cfvo type="min"/>
        <cfvo type="percentile" val="50"/>
        <cfvo type="max"/>
        <color rgb="FFF8696B"/>
        <color rgb="FFFFEB84"/>
        <color rgb="FF63BE7B"/>
      </colorScale>
    </cfRule>
  </conditionalFormatting>
  <conditionalFormatting sqref="P79">
    <cfRule type="colorScale" priority="2647">
      <colorScale>
        <cfvo type="min"/>
        <cfvo type="percentile" val="50"/>
        <cfvo type="max"/>
        <color rgb="FFF8696B"/>
        <color rgb="FFFFEB84"/>
        <color rgb="FF63BE7B"/>
      </colorScale>
    </cfRule>
  </conditionalFormatting>
  <conditionalFormatting sqref="P82">
    <cfRule type="colorScale" priority="2646">
      <colorScale>
        <cfvo type="min"/>
        <cfvo type="percentile" val="50"/>
        <cfvo type="max"/>
        <color rgb="FFF8696B"/>
        <color rgb="FFFFEB84"/>
        <color rgb="FF63BE7B"/>
      </colorScale>
    </cfRule>
  </conditionalFormatting>
  <conditionalFormatting sqref="P78:P82">
    <cfRule type="colorScale" priority="2645">
      <colorScale>
        <cfvo type="min"/>
        <cfvo type="percentile" val="50"/>
        <cfvo type="max"/>
        <color rgb="FFF8696B"/>
        <color rgb="FFFFEB84"/>
        <color rgb="FF63BE7B"/>
      </colorScale>
    </cfRule>
  </conditionalFormatting>
  <conditionalFormatting sqref="P79">
    <cfRule type="colorScale" priority="2644">
      <colorScale>
        <cfvo type="min"/>
        <cfvo type="percentile" val="50"/>
        <cfvo type="max"/>
        <color rgb="FFF8696B"/>
        <color rgb="FFFFEB84"/>
        <color rgb="FF63BE7B"/>
      </colorScale>
    </cfRule>
  </conditionalFormatting>
  <conditionalFormatting sqref="P79">
    <cfRule type="colorScale" priority="2643">
      <colorScale>
        <cfvo type="min"/>
        <cfvo type="percentile" val="50"/>
        <cfvo type="max"/>
        <color rgb="FFF8696B"/>
        <color rgb="FFFFEB84"/>
        <color rgb="FF63BE7B"/>
      </colorScale>
    </cfRule>
  </conditionalFormatting>
  <conditionalFormatting sqref="P80">
    <cfRule type="colorScale" priority="2642">
      <colorScale>
        <cfvo type="min"/>
        <cfvo type="percentile" val="50"/>
        <cfvo type="max"/>
        <color rgb="FFF8696B"/>
        <color rgb="FFFFEB84"/>
        <color rgb="FF63BE7B"/>
      </colorScale>
    </cfRule>
  </conditionalFormatting>
  <conditionalFormatting sqref="P81">
    <cfRule type="colorScale" priority="2641">
      <colorScale>
        <cfvo type="min"/>
        <cfvo type="percentile" val="50"/>
        <cfvo type="max"/>
        <color rgb="FFF8696B"/>
        <color rgb="FFFFEB84"/>
        <color rgb="FF63BE7B"/>
      </colorScale>
    </cfRule>
  </conditionalFormatting>
  <conditionalFormatting sqref="P82">
    <cfRule type="colorScale" priority="2640">
      <colorScale>
        <cfvo type="min"/>
        <cfvo type="percentile" val="50"/>
        <cfvo type="max"/>
        <color rgb="FFF8696B"/>
        <color rgb="FFFFEB84"/>
        <color rgb="FF63BE7B"/>
      </colorScale>
    </cfRule>
  </conditionalFormatting>
  <conditionalFormatting sqref="P82">
    <cfRule type="colorScale" priority="2639">
      <colorScale>
        <cfvo type="min"/>
        <cfvo type="percentile" val="50"/>
        <cfvo type="max"/>
        <color rgb="FFF8696B"/>
        <color rgb="FFFFEB84"/>
        <color rgb="FF63BE7B"/>
      </colorScale>
    </cfRule>
  </conditionalFormatting>
  <conditionalFormatting sqref="P80">
    <cfRule type="colorScale" priority="2638">
      <colorScale>
        <cfvo type="min"/>
        <cfvo type="percentile" val="50"/>
        <cfvo type="max"/>
        <color rgb="FFF8696B"/>
        <color rgb="FFFFEB84"/>
        <color rgb="FF63BE7B"/>
      </colorScale>
    </cfRule>
  </conditionalFormatting>
  <conditionalFormatting sqref="P78:P82">
    <cfRule type="colorScale" priority="2637">
      <colorScale>
        <cfvo type="min"/>
        <cfvo type="percentile" val="50"/>
        <cfvo type="max"/>
        <color rgb="FFF8696B"/>
        <color rgb="FFFFEB84"/>
        <color rgb="FF63BE7B"/>
      </colorScale>
    </cfRule>
  </conditionalFormatting>
  <conditionalFormatting sqref="P79">
    <cfRule type="colorScale" priority="2636">
      <colorScale>
        <cfvo type="min"/>
        <cfvo type="percentile" val="50"/>
        <cfvo type="max"/>
        <color rgb="FFF8696B"/>
        <color rgb="FFFFEB84"/>
        <color rgb="FF63BE7B"/>
      </colorScale>
    </cfRule>
  </conditionalFormatting>
  <conditionalFormatting sqref="P80">
    <cfRule type="colorScale" priority="2635">
      <colorScale>
        <cfvo type="min"/>
        <cfvo type="percentile" val="50"/>
        <cfvo type="max"/>
        <color rgb="FFF8696B"/>
        <color rgb="FFFFEB84"/>
        <color rgb="FF63BE7B"/>
      </colorScale>
    </cfRule>
  </conditionalFormatting>
  <conditionalFormatting sqref="P81">
    <cfRule type="colorScale" priority="2634">
      <colorScale>
        <cfvo type="min"/>
        <cfvo type="percentile" val="50"/>
        <cfvo type="max"/>
        <color rgb="FFF8696B"/>
        <color rgb="FFFFEB84"/>
        <color rgb="FF63BE7B"/>
      </colorScale>
    </cfRule>
  </conditionalFormatting>
  <conditionalFormatting sqref="P82">
    <cfRule type="colorScale" priority="2633">
      <colorScale>
        <cfvo type="min"/>
        <cfvo type="percentile" val="50"/>
        <cfvo type="max"/>
        <color rgb="FFF8696B"/>
        <color rgb="FFFFEB84"/>
        <color rgb="FF63BE7B"/>
      </colorScale>
    </cfRule>
  </conditionalFormatting>
  <conditionalFormatting sqref="P78:P82">
    <cfRule type="colorScale" priority="2632">
      <colorScale>
        <cfvo type="min"/>
        <cfvo type="percentile" val="50"/>
        <cfvo type="max"/>
        <color rgb="FFF8696B"/>
        <color rgb="FFFFEB84"/>
        <color rgb="FF63BE7B"/>
      </colorScale>
    </cfRule>
  </conditionalFormatting>
  <conditionalFormatting sqref="P81">
    <cfRule type="colorScale" priority="2631">
      <colorScale>
        <cfvo type="min"/>
        <cfvo type="percentile" val="50"/>
        <cfvo type="max"/>
        <color rgb="FFF8696B"/>
        <color rgb="FFFFEB84"/>
        <color rgb="FF63BE7B"/>
      </colorScale>
    </cfRule>
  </conditionalFormatting>
  <conditionalFormatting sqref="P79">
    <cfRule type="colorScale" priority="2630">
      <colorScale>
        <cfvo type="min"/>
        <cfvo type="percentile" val="50"/>
        <cfvo type="max"/>
        <color rgb="FFF8696B"/>
        <color rgb="FFFFEB84"/>
        <color rgb="FF63BE7B"/>
      </colorScale>
    </cfRule>
  </conditionalFormatting>
  <conditionalFormatting sqref="P80">
    <cfRule type="colorScale" priority="2629">
      <colorScale>
        <cfvo type="min"/>
        <cfvo type="percentile" val="50"/>
        <cfvo type="max"/>
        <color rgb="FFF8696B"/>
        <color rgb="FFFFEB84"/>
        <color rgb="FF63BE7B"/>
      </colorScale>
    </cfRule>
  </conditionalFormatting>
  <conditionalFormatting sqref="P81">
    <cfRule type="colorScale" priority="2628">
      <colorScale>
        <cfvo type="min"/>
        <cfvo type="percentile" val="50"/>
        <cfvo type="max"/>
        <color rgb="FFF8696B"/>
        <color rgb="FFFFEB84"/>
        <color rgb="FF63BE7B"/>
      </colorScale>
    </cfRule>
  </conditionalFormatting>
  <conditionalFormatting sqref="P82">
    <cfRule type="colorScale" priority="2627">
      <colorScale>
        <cfvo type="min"/>
        <cfvo type="percentile" val="50"/>
        <cfvo type="max"/>
        <color rgb="FFF8696B"/>
        <color rgb="FFFFEB84"/>
        <color rgb="FF63BE7B"/>
      </colorScale>
    </cfRule>
  </conditionalFormatting>
  <conditionalFormatting sqref="P82">
    <cfRule type="colorScale" priority="2626">
      <colorScale>
        <cfvo type="min"/>
        <cfvo type="percentile" val="50"/>
        <cfvo type="max"/>
        <color rgb="FFF8696B"/>
        <color rgb="FFFFEB84"/>
        <color rgb="FF63BE7B"/>
      </colorScale>
    </cfRule>
  </conditionalFormatting>
  <conditionalFormatting sqref="P83">
    <cfRule type="colorScale" priority="2625">
      <colorScale>
        <cfvo type="min"/>
        <cfvo type="percentile" val="50"/>
        <cfvo type="max"/>
        <color rgb="FFF8696B"/>
        <color rgb="FFFFEB84"/>
        <color rgb="FF63BE7B"/>
      </colorScale>
    </cfRule>
  </conditionalFormatting>
  <conditionalFormatting sqref="P86">
    <cfRule type="colorScale" priority="2624">
      <colorScale>
        <cfvo type="min"/>
        <cfvo type="percentile" val="50"/>
        <cfvo type="max"/>
        <color rgb="FFF8696B"/>
        <color rgb="FFFFEB84"/>
        <color rgb="FF63BE7B"/>
      </colorScale>
    </cfRule>
  </conditionalFormatting>
  <conditionalFormatting sqref="P83:P87">
    <cfRule type="colorScale" priority="2623">
      <colorScale>
        <cfvo type="min"/>
        <cfvo type="percentile" val="50"/>
        <cfvo type="max"/>
        <color rgb="FFF8696B"/>
        <color rgb="FFFFEB84"/>
        <color rgb="FF63BE7B"/>
      </colorScale>
    </cfRule>
  </conditionalFormatting>
  <conditionalFormatting sqref="P83">
    <cfRule type="colorScale" priority="2622">
      <colorScale>
        <cfvo type="min"/>
        <cfvo type="percentile" val="50"/>
        <cfvo type="max"/>
        <color rgb="FFF8696B"/>
        <color rgb="FFFFEB84"/>
        <color rgb="FF63BE7B"/>
      </colorScale>
    </cfRule>
  </conditionalFormatting>
  <conditionalFormatting sqref="P83">
    <cfRule type="colorScale" priority="2621">
      <colorScale>
        <cfvo type="min"/>
        <cfvo type="percentile" val="50"/>
        <cfvo type="max"/>
        <color rgb="FFF8696B"/>
        <color rgb="FFFFEB84"/>
        <color rgb="FF63BE7B"/>
      </colorScale>
    </cfRule>
  </conditionalFormatting>
  <conditionalFormatting sqref="P83">
    <cfRule type="colorScale" priority="2620">
      <colorScale>
        <cfvo type="min"/>
        <cfvo type="percentile" val="50"/>
        <cfvo type="max"/>
        <color rgb="FFF8696B"/>
        <color rgb="FFFFEB84"/>
        <color rgb="FF63BE7B"/>
      </colorScale>
    </cfRule>
  </conditionalFormatting>
  <conditionalFormatting sqref="P84">
    <cfRule type="colorScale" priority="2619">
      <colorScale>
        <cfvo type="min"/>
        <cfvo type="percentile" val="50"/>
        <cfvo type="max"/>
        <color rgb="FFF8696B"/>
        <color rgb="FFFFEB84"/>
        <color rgb="FF63BE7B"/>
      </colorScale>
    </cfRule>
  </conditionalFormatting>
  <conditionalFormatting sqref="P85">
    <cfRule type="colorScale" priority="2618">
      <colorScale>
        <cfvo type="min"/>
        <cfvo type="percentile" val="50"/>
        <cfvo type="max"/>
        <color rgb="FFF8696B"/>
        <color rgb="FFFFEB84"/>
        <color rgb="FF63BE7B"/>
      </colorScale>
    </cfRule>
  </conditionalFormatting>
  <conditionalFormatting sqref="P86">
    <cfRule type="colorScale" priority="2617">
      <colorScale>
        <cfvo type="min"/>
        <cfvo type="percentile" val="50"/>
        <cfvo type="max"/>
        <color rgb="FFF8696B"/>
        <color rgb="FFFFEB84"/>
        <color rgb="FF63BE7B"/>
      </colorScale>
    </cfRule>
  </conditionalFormatting>
  <conditionalFormatting sqref="P86">
    <cfRule type="colorScale" priority="2616">
      <colorScale>
        <cfvo type="min"/>
        <cfvo type="percentile" val="50"/>
        <cfvo type="max"/>
        <color rgb="FFF8696B"/>
        <color rgb="FFFFEB84"/>
        <color rgb="FF63BE7B"/>
      </colorScale>
    </cfRule>
  </conditionalFormatting>
  <conditionalFormatting sqref="P86">
    <cfRule type="colorScale" priority="2615">
      <colorScale>
        <cfvo type="min"/>
        <cfvo type="percentile" val="50"/>
        <cfvo type="max"/>
        <color rgb="FFF8696B"/>
        <color rgb="FFFFEB84"/>
        <color rgb="FF63BE7B"/>
      </colorScale>
    </cfRule>
  </conditionalFormatting>
  <conditionalFormatting sqref="P87">
    <cfRule type="colorScale" priority="2614">
      <colorScale>
        <cfvo type="min"/>
        <cfvo type="percentile" val="50"/>
        <cfvo type="max"/>
        <color rgb="FFF8696B"/>
        <color rgb="FFFFEB84"/>
        <color rgb="FF63BE7B"/>
      </colorScale>
    </cfRule>
  </conditionalFormatting>
  <conditionalFormatting sqref="P83">
    <cfRule type="colorScale" priority="2613">
      <colorScale>
        <cfvo type="min"/>
        <cfvo type="percentile" val="50"/>
        <cfvo type="max"/>
        <color rgb="FFF8696B"/>
        <color rgb="FFFFEB84"/>
        <color rgb="FF63BE7B"/>
      </colorScale>
    </cfRule>
  </conditionalFormatting>
  <conditionalFormatting sqref="P83">
    <cfRule type="colorScale" priority="2612">
      <colorScale>
        <cfvo type="min"/>
        <cfvo type="percentile" val="50"/>
        <cfvo type="max"/>
        <color rgb="FFF8696B"/>
        <color rgb="FFFFEB84"/>
        <color rgb="FF63BE7B"/>
      </colorScale>
    </cfRule>
  </conditionalFormatting>
  <conditionalFormatting sqref="P83">
    <cfRule type="colorScale" priority="2611">
      <colorScale>
        <cfvo type="min"/>
        <cfvo type="percentile" val="50"/>
        <cfvo type="max"/>
        <color rgb="FFF8696B"/>
        <color rgb="FFFFEB84"/>
        <color rgb="FF63BE7B"/>
      </colorScale>
    </cfRule>
  </conditionalFormatting>
  <conditionalFormatting sqref="P85">
    <cfRule type="colorScale" priority="2610">
      <colorScale>
        <cfvo type="min"/>
        <cfvo type="percentile" val="50"/>
        <cfvo type="max"/>
        <color rgb="FFF8696B"/>
        <color rgb="FFFFEB84"/>
        <color rgb="FF63BE7B"/>
      </colorScale>
    </cfRule>
  </conditionalFormatting>
  <conditionalFormatting sqref="P84">
    <cfRule type="colorScale" priority="2609">
      <colorScale>
        <cfvo type="min"/>
        <cfvo type="percentile" val="50"/>
        <cfvo type="max"/>
        <color rgb="FFF8696B"/>
        <color rgb="FFFFEB84"/>
        <color rgb="FF63BE7B"/>
      </colorScale>
    </cfRule>
  </conditionalFormatting>
  <conditionalFormatting sqref="P85">
    <cfRule type="colorScale" priority="2608">
      <colorScale>
        <cfvo type="min"/>
        <cfvo type="percentile" val="50"/>
        <cfvo type="max"/>
        <color rgb="FFF8696B"/>
        <color rgb="FFFFEB84"/>
        <color rgb="FF63BE7B"/>
      </colorScale>
    </cfRule>
  </conditionalFormatting>
  <conditionalFormatting sqref="P85">
    <cfRule type="colorScale" priority="2607">
      <colorScale>
        <cfvo type="min"/>
        <cfvo type="percentile" val="50"/>
        <cfvo type="max"/>
        <color rgb="FFF8696B"/>
        <color rgb="FFFFEB84"/>
        <color rgb="FF63BE7B"/>
      </colorScale>
    </cfRule>
  </conditionalFormatting>
  <conditionalFormatting sqref="P86">
    <cfRule type="colorScale" priority="2606">
      <colorScale>
        <cfvo type="min"/>
        <cfvo type="percentile" val="50"/>
        <cfvo type="max"/>
        <color rgb="FFF8696B"/>
        <color rgb="FFFFEB84"/>
        <color rgb="FF63BE7B"/>
      </colorScale>
    </cfRule>
  </conditionalFormatting>
  <conditionalFormatting sqref="P87">
    <cfRule type="colorScale" priority="2605">
      <colorScale>
        <cfvo type="min"/>
        <cfvo type="percentile" val="50"/>
        <cfvo type="max"/>
        <color rgb="FFF8696B"/>
        <color rgb="FFFFEB84"/>
        <color rgb="FF63BE7B"/>
      </colorScale>
    </cfRule>
  </conditionalFormatting>
  <conditionalFormatting sqref="P84">
    <cfRule type="colorScale" priority="2604">
      <colorScale>
        <cfvo type="min"/>
        <cfvo type="percentile" val="50"/>
        <cfvo type="max"/>
        <color rgb="FFF8696B"/>
        <color rgb="FFFFEB84"/>
        <color rgb="FF63BE7B"/>
      </colorScale>
    </cfRule>
  </conditionalFormatting>
  <conditionalFormatting sqref="P87">
    <cfRule type="colorScale" priority="2603">
      <colorScale>
        <cfvo type="min"/>
        <cfvo type="percentile" val="50"/>
        <cfvo type="max"/>
        <color rgb="FFF8696B"/>
        <color rgb="FFFFEB84"/>
        <color rgb="FF63BE7B"/>
      </colorScale>
    </cfRule>
  </conditionalFormatting>
  <conditionalFormatting sqref="P85">
    <cfRule type="colorScale" priority="2602">
      <colorScale>
        <cfvo type="min"/>
        <cfvo type="percentile" val="50"/>
        <cfvo type="max"/>
        <color rgb="FFF8696B"/>
        <color rgb="FFFFEB84"/>
        <color rgb="FF63BE7B"/>
      </colorScale>
    </cfRule>
  </conditionalFormatting>
  <conditionalFormatting sqref="P86">
    <cfRule type="colorScale" priority="2601">
      <colorScale>
        <cfvo type="min"/>
        <cfvo type="percentile" val="50"/>
        <cfvo type="max"/>
        <color rgb="FFF8696B"/>
        <color rgb="FFFFEB84"/>
        <color rgb="FF63BE7B"/>
      </colorScale>
    </cfRule>
  </conditionalFormatting>
  <conditionalFormatting sqref="P87">
    <cfRule type="colorScale" priority="2600">
      <colorScale>
        <cfvo type="min"/>
        <cfvo type="percentile" val="50"/>
        <cfvo type="max"/>
        <color rgb="FFF8696B"/>
        <color rgb="FFFFEB84"/>
        <color rgb="FF63BE7B"/>
      </colorScale>
    </cfRule>
  </conditionalFormatting>
  <conditionalFormatting sqref="P85">
    <cfRule type="colorScale" priority="2599">
      <colorScale>
        <cfvo type="min"/>
        <cfvo type="percentile" val="50"/>
        <cfvo type="max"/>
        <color rgb="FFF8696B"/>
        <color rgb="FFFFEB84"/>
        <color rgb="FF63BE7B"/>
      </colorScale>
    </cfRule>
  </conditionalFormatting>
  <conditionalFormatting sqref="P83">
    <cfRule type="colorScale" priority="2598">
      <colorScale>
        <cfvo type="min"/>
        <cfvo type="percentile" val="50"/>
        <cfvo type="max"/>
        <color rgb="FFF8696B"/>
        <color rgb="FFFFEB84"/>
        <color rgb="FF63BE7B"/>
      </colorScale>
    </cfRule>
  </conditionalFormatting>
  <conditionalFormatting sqref="P84">
    <cfRule type="colorScale" priority="2597">
      <colorScale>
        <cfvo type="min"/>
        <cfvo type="percentile" val="50"/>
        <cfvo type="max"/>
        <color rgb="FFF8696B"/>
        <color rgb="FFFFEB84"/>
        <color rgb="FF63BE7B"/>
      </colorScale>
    </cfRule>
  </conditionalFormatting>
  <conditionalFormatting sqref="P85">
    <cfRule type="colorScale" priority="2596">
      <colorScale>
        <cfvo type="min"/>
        <cfvo type="percentile" val="50"/>
        <cfvo type="max"/>
        <color rgb="FFF8696B"/>
        <color rgb="FFFFEB84"/>
        <color rgb="FF63BE7B"/>
      </colorScale>
    </cfRule>
  </conditionalFormatting>
  <conditionalFormatting sqref="P85">
    <cfRule type="colorScale" priority="2595">
      <colorScale>
        <cfvo type="min"/>
        <cfvo type="percentile" val="50"/>
        <cfvo type="max"/>
        <color rgb="FFF8696B"/>
        <color rgb="FFFFEB84"/>
        <color rgb="FF63BE7B"/>
      </colorScale>
    </cfRule>
  </conditionalFormatting>
  <conditionalFormatting sqref="P85">
    <cfRule type="colorScale" priority="2594">
      <colorScale>
        <cfvo type="min"/>
        <cfvo type="percentile" val="50"/>
        <cfvo type="max"/>
        <color rgb="FFF8696B"/>
        <color rgb="FFFFEB84"/>
        <color rgb="FF63BE7B"/>
      </colorScale>
    </cfRule>
  </conditionalFormatting>
  <conditionalFormatting sqref="P86">
    <cfRule type="colorScale" priority="2593">
      <colorScale>
        <cfvo type="min"/>
        <cfvo type="percentile" val="50"/>
        <cfvo type="max"/>
        <color rgb="FFF8696B"/>
        <color rgb="FFFFEB84"/>
        <color rgb="FF63BE7B"/>
      </colorScale>
    </cfRule>
  </conditionalFormatting>
  <conditionalFormatting sqref="P87">
    <cfRule type="colorScale" priority="2592">
      <colorScale>
        <cfvo type="min"/>
        <cfvo type="percentile" val="50"/>
        <cfvo type="max"/>
        <color rgb="FFF8696B"/>
        <color rgb="FFFFEB84"/>
        <color rgb="FF63BE7B"/>
      </colorScale>
    </cfRule>
  </conditionalFormatting>
  <conditionalFormatting sqref="P84">
    <cfRule type="colorScale" priority="2591">
      <colorScale>
        <cfvo type="min"/>
        <cfvo type="percentile" val="50"/>
        <cfvo type="max"/>
        <color rgb="FFF8696B"/>
        <color rgb="FFFFEB84"/>
        <color rgb="FF63BE7B"/>
      </colorScale>
    </cfRule>
  </conditionalFormatting>
  <conditionalFormatting sqref="P83">
    <cfRule type="colorScale" priority="2590">
      <colorScale>
        <cfvo type="min"/>
        <cfvo type="percentile" val="50"/>
        <cfvo type="max"/>
        <color rgb="FFF8696B"/>
        <color rgb="FFFFEB84"/>
        <color rgb="FF63BE7B"/>
      </colorScale>
    </cfRule>
  </conditionalFormatting>
  <conditionalFormatting sqref="P84">
    <cfRule type="colorScale" priority="2589">
      <colorScale>
        <cfvo type="min"/>
        <cfvo type="percentile" val="50"/>
        <cfvo type="max"/>
        <color rgb="FFF8696B"/>
        <color rgb="FFFFEB84"/>
        <color rgb="FF63BE7B"/>
      </colorScale>
    </cfRule>
  </conditionalFormatting>
  <conditionalFormatting sqref="P86">
    <cfRule type="colorScale" priority="2588">
      <colorScale>
        <cfvo type="min"/>
        <cfvo type="percentile" val="50"/>
        <cfvo type="max"/>
        <color rgb="FFF8696B"/>
        <color rgb="FFFFEB84"/>
        <color rgb="FF63BE7B"/>
      </colorScale>
    </cfRule>
  </conditionalFormatting>
  <conditionalFormatting sqref="P85">
    <cfRule type="colorScale" priority="2587">
      <colorScale>
        <cfvo type="min"/>
        <cfvo type="percentile" val="50"/>
        <cfvo type="max"/>
        <color rgb="FFF8696B"/>
        <color rgb="FFFFEB84"/>
        <color rgb="FF63BE7B"/>
      </colorScale>
    </cfRule>
  </conditionalFormatting>
  <conditionalFormatting sqref="P86">
    <cfRule type="colorScale" priority="2586">
      <colorScale>
        <cfvo type="min"/>
        <cfvo type="percentile" val="50"/>
        <cfvo type="max"/>
        <color rgb="FFF8696B"/>
        <color rgb="FFFFEB84"/>
        <color rgb="FF63BE7B"/>
      </colorScale>
    </cfRule>
  </conditionalFormatting>
  <conditionalFormatting sqref="P86">
    <cfRule type="colorScale" priority="2585">
      <colorScale>
        <cfvo type="min"/>
        <cfvo type="percentile" val="50"/>
        <cfvo type="max"/>
        <color rgb="FFF8696B"/>
        <color rgb="FFFFEB84"/>
        <color rgb="FF63BE7B"/>
      </colorScale>
    </cfRule>
  </conditionalFormatting>
  <conditionalFormatting sqref="P87">
    <cfRule type="colorScale" priority="2584">
      <colorScale>
        <cfvo type="min"/>
        <cfvo type="percentile" val="50"/>
        <cfvo type="max"/>
        <color rgb="FFF8696B"/>
        <color rgb="FFFFEB84"/>
        <color rgb="FF63BE7B"/>
      </colorScale>
    </cfRule>
  </conditionalFormatting>
  <conditionalFormatting sqref="P85">
    <cfRule type="colorScale" priority="2583">
      <colorScale>
        <cfvo type="min"/>
        <cfvo type="percentile" val="50"/>
        <cfvo type="max"/>
        <color rgb="FFF8696B"/>
        <color rgb="FFFFEB84"/>
        <color rgb="FF63BE7B"/>
      </colorScale>
    </cfRule>
  </conditionalFormatting>
  <conditionalFormatting sqref="P86">
    <cfRule type="colorScale" priority="2582">
      <colorScale>
        <cfvo type="min"/>
        <cfvo type="percentile" val="50"/>
        <cfvo type="max"/>
        <color rgb="FFF8696B"/>
        <color rgb="FFFFEB84"/>
        <color rgb="FF63BE7B"/>
      </colorScale>
    </cfRule>
  </conditionalFormatting>
  <conditionalFormatting sqref="P87">
    <cfRule type="colorScale" priority="2581">
      <colorScale>
        <cfvo type="min"/>
        <cfvo type="percentile" val="50"/>
        <cfvo type="max"/>
        <color rgb="FFF8696B"/>
        <color rgb="FFFFEB84"/>
        <color rgb="FF63BE7B"/>
      </colorScale>
    </cfRule>
  </conditionalFormatting>
  <conditionalFormatting sqref="P83">
    <cfRule type="colorScale" priority="2580">
      <colorScale>
        <cfvo type="min"/>
        <cfvo type="percentile" val="50"/>
        <cfvo type="max"/>
        <color rgb="FFF8696B"/>
        <color rgb="FFFFEB84"/>
        <color rgb="FF63BE7B"/>
      </colorScale>
    </cfRule>
  </conditionalFormatting>
  <conditionalFormatting sqref="P86">
    <cfRule type="colorScale" priority="2579">
      <colorScale>
        <cfvo type="min"/>
        <cfvo type="percentile" val="50"/>
        <cfvo type="max"/>
        <color rgb="FFF8696B"/>
        <color rgb="FFFFEB84"/>
        <color rgb="FF63BE7B"/>
      </colorScale>
    </cfRule>
  </conditionalFormatting>
  <conditionalFormatting sqref="P84">
    <cfRule type="colorScale" priority="2578">
      <colorScale>
        <cfvo type="min"/>
        <cfvo type="percentile" val="50"/>
        <cfvo type="max"/>
        <color rgb="FFF8696B"/>
        <color rgb="FFFFEB84"/>
        <color rgb="FF63BE7B"/>
      </colorScale>
    </cfRule>
  </conditionalFormatting>
  <conditionalFormatting sqref="P85">
    <cfRule type="colorScale" priority="2577">
      <colorScale>
        <cfvo type="min"/>
        <cfvo type="percentile" val="50"/>
        <cfvo type="max"/>
        <color rgb="FFF8696B"/>
        <color rgb="FFFFEB84"/>
        <color rgb="FF63BE7B"/>
      </colorScale>
    </cfRule>
  </conditionalFormatting>
  <conditionalFormatting sqref="P86">
    <cfRule type="colorScale" priority="2576">
      <colorScale>
        <cfvo type="min"/>
        <cfvo type="percentile" val="50"/>
        <cfvo type="max"/>
        <color rgb="FFF8696B"/>
        <color rgb="FFFFEB84"/>
        <color rgb="FF63BE7B"/>
      </colorScale>
    </cfRule>
  </conditionalFormatting>
  <conditionalFormatting sqref="P87">
    <cfRule type="colorScale" priority="2575">
      <colorScale>
        <cfvo type="min"/>
        <cfvo type="percentile" val="50"/>
        <cfvo type="max"/>
        <color rgb="FFF8696B"/>
        <color rgb="FFFFEB84"/>
        <color rgb="FF63BE7B"/>
      </colorScale>
    </cfRule>
  </conditionalFormatting>
  <conditionalFormatting sqref="P87">
    <cfRule type="colorScale" priority="2574">
      <colorScale>
        <cfvo type="min"/>
        <cfvo type="percentile" val="50"/>
        <cfvo type="max"/>
        <color rgb="FFF8696B"/>
        <color rgb="FFFFEB84"/>
        <color rgb="FF63BE7B"/>
      </colorScale>
    </cfRule>
  </conditionalFormatting>
  <conditionalFormatting sqref="P84">
    <cfRule type="colorScale" priority="2573">
      <colorScale>
        <cfvo type="min"/>
        <cfvo type="percentile" val="50"/>
        <cfvo type="max"/>
        <color rgb="FFF8696B"/>
        <color rgb="FFFFEB84"/>
        <color rgb="FF63BE7B"/>
      </colorScale>
    </cfRule>
  </conditionalFormatting>
  <conditionalFormatting sqref="P87">
    <cfRule type="colorScale" priority="2572">
      <colorScale>
        <cfvo type="min"/>
        <cfvo type="percentile" val="50"/>
        <cfvo type="max"/>
        <color rgb="FFF8696B"/>
        <color rgb="FFFFEB84"/>
        <color rgb="FF63BE7B"/>
      </colorScale>
    </cfRule>
  </conditionalFormatting>
  <conditionalFormatting sqref="P83:P87">
    <cfRule type="colorScale" priority="2571">
      <colorScale>
        <cfvo type="min"/>
        <cfvo type="percentile" val="50"/>
        <cfvo type="max"/>
        <color rgb="FFF8696B"/>
        <color rgb="FFFFEB84"/>
        <color rgb="FF63BE7B"/>
      </colorScale>
    </cfRule>
  </conditionalFormatting>
  <conditionalFormatting sqref="P84">
    <cfRule type="colorScale" priority="2570">
      <colorScale>
        <cfvo type="min"/>
        <cfvo type="percentile" val="50"/>
        <cfvo type="max"/>
        <color rgb="FFF8696B"/>
        <color rgb="FFFFEB84"/>
        <color rgb="FF63BE7B"/>
      </colorScale>
    </cfRule>
  </conditionalFormatting>
  <conditionalFormatting sqref="P84">
    <cfRule type="colorScale" priority="2569">
      <colorScale>
        <cfvo type="min"/>
        <cfvo type="percentile" val="50"/>
        <cfvo type="max"/>
        <color rgb="FFF8696B"/>
        <color rgb="FFFFEB84"/>
        <color rgb="FF63BE7B"/>
      </colorScale>
    </cfRule>
  </conditionalFormatting>
  <conditionalFormatting sqref="P85">
    <cfRule type="colorScale" priority="2568">
      <colorScale>
        <cfvo type="min"/>
        <cfvo type="percentile" val="50"/>
        <cfvo type="max"/>
        <color rgb="FFF8696B"/>
        <color rgb="FFFFEB84"/>
        <color rgb="FF63BE7B"/>
      </colorScale>
    </cfRule>
  </conditionalFormatting>
  <conditionalFormatting sqref="P86">
    <cfRule type="colorScale" priority="2567">
      <colorScale>
        <cfvo type="min"/>
        <cfvo type="percentile" val="50"/>
        <cfvo type="max"/>
        <color rgb="FFF8696B"/>
        <color rgb="FFFFEB84"/>
        <color rgb="FF63BE7B"/>
      </colorScale>
    </cfRule>
  </conditionalFormatting>
  <conditionalFormatting sqref="P87">
    <cfRule type="colorScale" priority="2566">
      <colorScale>
        <cfvo type="min"/>
        <cfvo type="percentile" val="50"/>
        <cfvo type="max"/>
        <color rgb="FFF8696B"/>
        <color rgb="FFFFEB84"/>
        <color rgb="FF63BE7B"/>
      </colorScale>
    </cfRule>
  </conditionalFormatting>
  <conditionalFormatting sqref="P87">
    <cfRule type="colorScale" priority="2565">
      <colorScale>
        <cfvo type="min"/>
        <cfvo type="percentile" val="50"/>
        <cfvo type="max"/>
        <color rgb="FFF8696B"/>
        <color rgb="FFFFEB84"/>
        <color rgb="FF63BE7B"/>
      </colorScale>
    </cfRule>
  </conditionalFormatting>
  <conditionalFormatting sqref="P85">
    <cfRule type="colorScale" priority="2564">
      <colorScale>
        <cfvo type="min"/>
        <cfvo type="percentile" val="50"/>
        <cfvo type="max"/>
        <color rgb="FFF8696B"/>
        <color rgb="FFFFEB84"/>
        <color rgb="FF63BE7B"/>
      </colorScale>
    </cfRule>
  </conditionalFormatting>
  <conditionalFormatting sqref="P83:P87">
    <cfRule type="colorScale" priority="2563">
      <colorScale>
        <cfvo type="min"/>
        <cfvo type="percentile" val="50"/>
        <cfvo type="max"/>
        <color rgb="FFF8696B"/>
        <color rgb="FFFFEB84"/>
        <color rgb="FF63BE7B"/>
      </colorScale>
    </cfRule>
  </conditionalFormatting>
  <conditionalFormatting sqref="P84">
    <cfRule type="colorScale" priority="2562">
      <colorScale>
        <cfvo type="min"/>
        <cfvo type="percentile" val="50"/>
        <cfvo type="max"/>
        <color rgb="FFF8696B"/>
        <color rgb="FFFFEB84"/>
        <color rgb="FF63BE7B"/>
      </colorScale>
    </cfRule>
  </conditionalFormatting>
  <conditionalFormatting sqref="P85">
    <cfRule type="colorScale" priority="2561">
      <colorScale>
        <cfvo type="min"/>
        <cfvo type="percentile" val="50"/>
        <cfvo type="max"/>
        <color rgb="FFF8696B"/>
        <color rgb="FFFFEB84"/>
        <color rgb="FF63BE7B"/>
      </colorScale>
    </cfRule>
  </conditionalFormatting>
  <conditionalFormatting sqref="P86">
    <cfRule type="colorScale" priority="2560">
      <colorScale>
        <cfvo type="min"/>
        <cfvo type="percentile" val="50"/>
        <cfvo type="max"/>
        <color rgb="FFF8696B"/>
        <color rgb="FFFFEB84"/>
        <color rgb="FF63BE7B"/>
      </colorScale>
    </cfRule>
  </conditionalFormatting>
  <conditionalFormatting sqref="P87">
    <cfRule type="colorScale" priority="2559">
      <colorScale>
        <cfvo type="min"/>
        <cfvo type="percentile" val="50"/>
        <cfvo type="max"/>
        <color rgb="FFF8696B"/>
        <color rgb="FFFFEB84"/>
        <color rgb="FF63BE7B"/>
      </colorScale>
    </cfRule>
  </conditionalFormatting>
  <conditionalFormatting sqref="P83:P87">
    <cfRule type="colorScale" priority="2558">
      <colorScale>
        <cfvo type="min"/>
        <cfvo type="percentile" val="50"/>
        <cfvo type="max"/>
        <color rgb="FFF8696B"/>
        <color rgb="FFFFEB84"/>
        <color rgb="FF63BE7B"/>
      </colorScale>
    </cfRule>
  </conditionalFormatting>
  <conditionalFormatting sqref="P86">
    <cfRule type="colorScale" priority="2557">
      <colorScale>
        <cfvo type="min"/>
        <cfvo type="percentile" val="50"/>
        <cfvo type="max"/>
        <color rgb="FFF8696B"/>
        <color rgb="FFFFEB84"/>
        <color rgb="FF63BE7B"/>
      </colorScale>
    </cfRule>
  </conditionalFormatting>
  <conditionalFormatting sqref="P84">
    <cfRule type="colorScale" priority="2556">
      <colorScale>
        <cfvo type="min"/>
        <cfvo type="percentile" val="50"/>
        <cfvo type="max"/>
        <color rgb="FFF8696B"/>
        <color rgb="FFFFEB84"/>
        <color rgb="FF63BE7B"/>
      </colorScale>
    </cfRule>
  </conditionalFormatting>
  <conditionalFormatting sqref="P85">
    <cfRule type="colorScale" priority="2555">
      <colorScale>
        <cfvo type="min"/>
        <cfvo type="percentile" val="50"/>
        <cfvo type="max"/>
        <color rgb="FFF8696B"/>
        <color rgb="FFFFEB84"/>
        <color rgb="FF63BE7B"/>
      </colorScale>
    </cfRule>
  </conditionalFormatting>
  <conditionalFormatting sqref="P86">
    <cfRule type="colorScale" priority="2554">
      <colorScale>
        <cfvo type="min"/>
        <cfvo type="percentile" val="50"/>
        <cfvo type="max"/>
        <color rgb="FFF8696B"/>
        <color rgb="FFFFEB84"/>
        <color rgb="FF63BE7B"/>
      </colorScale>
    </cfRule>
  </conditionalFormatting>
  <conditionalFormatting sqref="P87">
    <cfRule type="colorScale" priority="2553">
      <colorScale>
        <cfvo type="min"/>
        <cfvo type="percentile" val="50"/>
        <cfvo type="max"/>
        <color rgb="FFF8696B"/>
        <color rgb="FFFFEB84"/>
        <color rgb="FF63BE7B"/>
      </colorScale>
    </cfRule>
  </conditionalFormatting>
  <conditionalFormatting sqref="P87">
    <cfRule type="colorScale" priority="2552">
      <colorScale>
        <cfvo type="min"/>
        <cfvo type="percentile" val="50"/>
        <cfvo type="max"/>
        <color rgb="FFF8696B"/>
        <color rgb="FFFFEB84"/>
        <color rgb="FF63BE7B"/>
      </colorScale>
    </cfRule>
  </conditionalFormatting>
  <conditionalFormatting sqref="P88">
    <cfRule type="colorScale" priority="2551">
      <colorScale>
        <cfvo type="min"/>
        <cfvo type="percentile" val="50"/>
        <cfvo type="max"/>
        <color rgb="FFF8696B"/>
        <color rgb="FFFFEB84"/>
        <color rgb="FF63BE7B"/>
      </colorScale>
    </cfRule>
  </conditionalFormatting>
  <conditionalFormatting sqref="P91">
    <cfRule type="colorScale" priority="2550">
      <colorScale>
        <cfvo type="min"/>
        <cfvo type="percentile" val="50"/>
        <cfvo type="max"/>
        <color rgb="FFF8696B"/>
        <color rgb="FFFFEB84"/>
        <color rgb="FF63BE7B"/>
      </colorScale>
    </cfRule>
  </conditionalFormatting>
  <conditionalFormatting sqref="P88:P92">
    <cfRule type="colorScale" priority="2549">
      <colorScale>
        <cfvo type="min"/>
        <cfvo type="percentile" val="50"/>
        <cfvo type="max"/>
        <color rgb="FFF8696B"/>
        <color rgb="FFFFEB84"/>
        <color rgb="FF63BE7B"/>
      </colorScale>
    </cfRule>
  </conditionalFormatting>
  <conditionalFormatting sqref="P88">
    <cfRule type="colorScale" priority="2548">
      <colorScale>
        <cfvo type="min"/>
        <cfvo type="percentile" val="50"/>
        <cfvo type="max"/>
        <color rgb="FFF8696B"/>
        <color rgb="FFFFEB84"/>
        <color rgb="FF63BE7B"/>
      </colorScale>
    </cfRule>
  </conditionalFormatting>
  <conditionalFormatting sqref="P88">
    <cfRule type="colorScale" priority="2547">
      <colorScale>
        <cfvo type="min"/>
        <cfvo type="percentile" val="50"/>
        <cfvo type="max"/>
        <color rgb="FFF8696B"/>
        <color rgb="FFFFEB84"/>
        <color rgb="FF63BE7B"/>
      </colorScale>
    </cfRule>
  </conditionalFormatting>
  <conditionalFormatting sqref="P88">
    <cfRule type="colorScale" priority="2546">
      <colorScale>
        <cfvo type="min"/>
        <cfvo type="percentile" val="50"/>
        <cfvo type="max"/>
        <color rgb="FFF8696B"/>
        <color rgb="FFFFEB84"/>
        <color rgb="FF63BE7B"/>
      </colorScale>
    </cfRule>
  </conditionalFormatting>
  <conditionalFormatting sqref="P89">
    <cfRule type="colorScale" priority="2545">
      <colorScale>
        <cfvo type="min"/>
        <cfvo type="percentile" val="50"/>
        <cfvo type="max"/>
        <color rgb="FFF8696B"/>
        <color rgb="FFFFEB84"/>
        <color rgb="FF63BE7B"/>
      </colorScale>
    </cfRule>
  </conditionalFormatting>
  <conditionalFormatting sqref="P90">
    <cfRule type="colorScale" priority="2544">
      <colorScale>
        <cfvo type="min"/>
        <cfvo type="percentile" val="50"/>
        <cfvo type="max"/>
        <color rgb="FFF8696B"/>
        <color rgb="FFFFEB84"/>
        <color rgb="FF63BE7B"/>
      </colorScale>
    </cfRule>
  </conditionalFormatting>
  <conditionalFormatting sqref="P91">
    <cfRule type="colorScale" priority="2543">
      <colorScale>
        <cfvo type="min"/>
        <cfvo type="percentile" val="50"/>
        <cfvo type="max"/>
        <color rgb="FFF8696B"/>
        <color rgb="FFFFEB84"/>
        <color rgb="FF63BE7B"/>
      </colorScale>
    </cfRule>
  </conditionalFormatting>
  <conditionalFormatting sqref="P91">
    <cfRule type="colorScale" priority="2542">
      <colorScale>
        <cfvo type="min"/>
        <cfvo type="percentile" val="50"/>
        <cfvo type="max"/>
        <color rgb="FFF8696B"/>
        <color rgb="FFFFEB84"/>
        <color rgb="FF63BE7B"/>
      </colorScale>
    </cfRule>
  </conditionalFormatting>
  <conditionalFormatting sqref="P91">
    <cfRule type="colorScale" priority="2541">
      <colorScale>
        <cfvo type="min"/>
        <cfvo type="percentile" val="50"/>
        <cfvo type="max"/>
        <color rgb="FFF8696B"/>
        <color rgb="FFFFEB84"/>
        <color rgb="FF63BE7B"/>
      </colorScale>
    </cfRule>
  </conditionalFormatting>
  <conditionalFormatting sqref="P92">
    <cfRule type="colorScale" priority="2540">
      <colorScale>
        <cfvo type="min"/>
        <cfvo type="percentile" val="50"/>
        <cfvo type="max"/>
        <color rgb="FFF8696B"/>
        <color rgb="FFFFEB84"/>
        <color rgb="FF63BE7B"/>
      </colorScale>
    </cfRule>
  </conditionalFormatting>
  <conditionalFormatting sqref="P88">
    <cfRule type="colorScale" priority="2539">
      <colorScale>
        <cfvo type="min"/>
        <cfvo type="percentile" val="50"/>
        <cfvo type="max"/>
        <color rgb="FFF8696B"/>
        <color rgb="FFFFEB84"/>
        <color rgb="FF63BE7B"/>
      </colorScale>
    </cfRule>
  </conditionalFormatting>
  <conditionalFormatting sqref="P88">
    <cfRule type="colorScale" priority="2538">
      <colorScale>
        <cfvo type="min"/>
        <cfvo type="percentile" val="50"/>
        <cfvo type="max"/>
        <color rgb="FFF8696B"/>
        <color rgb="FFFFEB84"/>
        <color rgb="FF63BE7B"/>
      </colorScale>
    </cfRule>
  </conditionalFormatting>
  <conditionalFormatting sqref="P88">
    <cfRule type="colorScale" priority="2537">
      <colorScale>
        <cfvo type="min"/>
        <cfvo type="percentile" val="50"/>
        <cfvo type="max"/>
        <color rgb="FFF8696B"/>
        <color rgb="FFFFEB84"/>
        <color rgb="FF63BE7B"/>
      </colorScale>
    </cfRule>
  </conditionalFormatting>
  <conditionalFormatting sqref="P90">
    <cfRule type="colorScale" priority="2536">
      <colorScale>
        <cfvo type="min"/>
        <cfvo type="percentile" val="50"/>
        <cfvo type="max"/>
        <color rgb="FFF8696B"/>
        <color rgb="FFFFEB84"/>
        <color rgb="FF63BE7B"/>
      </colorScale>
    </cfRule>
  </conditionalFormatting>
  <conditionalFormatting sqref="P89">
    <cfRule type="colorScale" priority="2535">
      <colorScale>
        <cfvo type="min"/>
        <cfvo type="percentile" val="50"/>
        <cfvo type="max"/>
        <color rgb="FFF8696B"/>
        <color rgb="FFFFEB84"/>
        <color rgb="FF63BE7B"/>
      </colorScale>
    </cfRule>
  </conditionalFormatting>
  <conditionalFormatting sqref="P90">
    <cfRule type="colorScale" priority="2534">
      <colorScale>
        <cfvo type="min"/>
        <cfvo type="percentile" val="50"/>
        <cfvo type="max"/>
        <color rgb="FFF8696B"/>
        <color rgb="FFFFEB84"/>
        <color rgb="FF63BE7B"/>
      </colorScale>
    </cfRule>
  </conditionalFormatting>
  <conditionalFormatting sqref="P90">
    <cfRule type="colorScale" priority="2533">
      <colorScale>
        <cfvo type="min"/>
        <cfvo type="percentile" val="50"/>
        <cfvo type="max"/>
        <color rgb="FFF8696B"/>
        <color rgb="FFFFEB84"/>
        <color rgb="FF63BE7B"/>
      </colorScale>
    </cfRule>
  </conditionalFormatting>
  <conditionalFormatting sqref="P91">
    <cfRule type="colorScale" priority="2532">
      <colorScale>
        <cfvo type="min"/>
        <cfvo type="percentile" val="50"/>
        <cfvo type="max"/>
        <color rgb="FFF8696B"/>
        <color rgb="FFFFEB84"/>
        <color rgb="FF63BE7B"/>
      </colorScale>
    </cfRule>
  </conditionalFormatting>
  <conditionalFormatting sqref="P92">
    <cfRule type="colorScale" priority="2531">
      <colorScale>
        <cfvo type="min"/>
        <cfvo type="percentile" val="50"/>
        <cfvo type="max"/>
        <color rgb="FFF8696B"/>
        <color rgb="FFFFEB84"/>
        <color rgb="FF63BE7B"/>
      </colorScale>
    </cfRule>
  </conditionalFormatting>
  <conditionalFormatting sqref="P89">
    <cfRule type="colorScale" priority="2530">
      <colorScale>
        <cfvo type="min"/>
        <cfvo type="percentile" val="50"/>
        <cfvo type="max"/>
        <color rgb="FFF8696B"/>
        <color rgb="FFFFEB84"/>
        <color rgb="FF63BE7B"/>
      </colorScale>
    </cfRule>
  </conditionalFormatting>
  <conditionalFormatting sqref="P92">
    <cfRule type="colorScale" priority="2529">
      <colorScale>
        <cfvo type="min"/>
        <cfvo type="percentile" val="50"/>
        <cfvo type="max"/>
        <color rgb="FFF8696B"/>
        <color rgb="FFFFEB84"/>
        <color rgb="FF63BE7B"/>
      </colorScale>
    </cfRule>
  </conditionalFormatting>
  <conditionalFormatting sqref="P90">
    <cfRule type="colorScale" priority="2528">
      <colorScale>
        <cfvo type="min"/>
        <cfvo type="percentile" val="50"/>
        <cfvo type="max"/>
        <color rgb="FFF8696B"/>
        <color rgb="FFFFEB84"/>
        <color rgb="FF63BE7B"/>
      </colorScale>
    </cfRule>
  </conditionalFormatting>
  <conditionalFormatting sqref="P91">
    <cfRule type="colorScale" priority="2527">
      <colorScale>
        <cfvo type="min"/>
        <cfvo type="percentile" val="50"/>
        <cfvo type="max"/>
        <color rgb="FFF8696B"/>
        <color rgb="FFFFEB84"/>
        <color rgb="FF63BE7B"/>
      </colorScale>
    </cfRule>
  </conditionalFormatting>
  <conditionalFormatting sqref="P92">
    <cfRule type="colorScale" priority="2526">
      <colorScale>
        <cfvo type="min"/>
        <cfvo type="percentile" val="50"/>
        <cfvo type="max"/>
        <color rgb="FFF8696B"/>
        <color rgb="FFFFEB84"/>
        <color rgb="FF63BE7B"/>
      </colorScale>
    </cfRule>
  </conditionalFormatting>
  <conditionalFormatting sqref="P90">
    <cfRule type="colorScale" priority="2525">
      <colorScale>
        <cfvo type="min"/>
        <cfvo type="percentile" val="50"/>
        <cfvo type="max"/>
        <color rgb="FFF8696B"/>
        <color rgb="FFFFEB84"/>
        <color rgb="FF63BE7B"/>
      </colorScale>
    </cfRule>
  </conditionalFormatting>
  <conditionalFormatting sqref="P88">
    <cfRule type="colorScale" priority="2524">
      <colorScale>
        <cfvo type="min"/>
        <cfvo type="percentile" val="50"/>
        <cfvo type="max"/>
        <color rgb="FFF8696B"/>
        <color rgb="FFFFEB84"/>
        <color rgb="FF63BE7B"/>
      </colorScale>
    </cfRule>
  </conditionalFormatting>
  <conditionalFormatting sqref="P89">
    <cfRule type="colorScale" priority="2523">
      <colorScale>
        <cfvo type="min"/>
        <cfvo type="percentile" val="50"/>
        <cfvo type="max"/>
        <color rgb="FFF8696B"/>
        <color rgb="FFFFEB84"/>
        <color rgb="FF63BE7B"/>
      </colorScale>
    </cfRule>
  </conditionalFormatting>
  <conditionalFormatting sqref="P90">
    <cfRule type="colorScale" priority="2522">
      <colorScale>
        <cfvo type="min"/>
        <cfvo type="percentile" val="50"/>
        <cfvo type="max"/>
        <color rgb="FFF8696B"/>
        <color rgb="FFFFEB84"/>
        <color rgb="FF63BE7B"/>
      </colorScale>
    </cfRule>
  </conditionalFormatting>
  <conditionalFormatting sqref="P90">
    <cfRule type="colorScale" priority="2521">
      <colorScale>
        <cfvo type="min"/>
        <cfvo type="percentile" val="50"/>
        <cfvo type="max"/>
        <color rgb="FFF8696B"/>
        <color rgb="FFFFEB84"/>
        <color rgb="FF63BE7B"/>
      </colorScale>
    </cfRule>
  </conditionalFormatting>
  <conditionalFormatting sqref="P90">
    <cfRule type="colorScale" priority="2520">
      <colorScale>
        <cfvo type="min"/>
        <cfvo type="percentile" val="50"/>
        <cfvo type="max"/>
        <color rgb="FFF8696B"/>
        <color rgb="FFFFEB84"/>
        <color rgb="FF63BE7B"/>
      </colorScale>
    </cfRule>
  </conditionalFormatting>
  <conditionalFormatting sqref="P91">
    <cfRule type="colorScale" priority="2519">
      <colorScale>
        <cfvo type="min"/>
        <cfvo type="percentile" val="50"/>
        <cfvo type="max"/>
        <color rgb="FFF8696B"/>
        <color rgb="FFFFEB84"/>
        <color rgb="FF63BE7B"/>
      </colorScale>
    </cfRule>
  </conditionalFormatting>
  <conditionalFormatting sqref="P92">
    <cfRule type="colorScale" priority="2518">
      <colorScale>
        <cfvo type="min"/>
        <cfvo type="percentile" val="50"/>
        <cfvo type="max"/>
        <color rgb="FFF8696B"/>
        <color rgb="FFFFEB84"/>
        <color rgb="FF63BE7B"/>
      </colorScale>
    </cfRule>
  </conditionalFormatting>
  <conditionalFormatting sqref="P89">
    <cfRule type="colorScale" priority="2517">
      <colorScale>
        <cfvo type="min"/>
        <cfvo type="percentile" val="50"/>
        <cfvo type="max"/>
        <color rgb="FFF8696B"/>
        <color rgb="FFFFEB84"/>
        <color rgb="FF63BE7B"/>
      </colorScale>
    </cfRule>
  </conditionalFormatting>
  <conditionalFormatting sqref="P88">
    <cfRule type="colorScale" priority="2516">
      <colorScale>
        <cfvo type="min"/>
        <cfvo type="percentile" val="50"/>
        <cfvo type="max"/>
        <color rgb="FFF8696B"/>
        <color rgb="FFFFEB84"/>
        <color rgb="FF63BE7B"/>
      </colorScale>
    </cfRule>
  </conditionalFormatting>
  <conditionalFormatting sqref="P89">
    <cfRule type="colorScale" priority="2515">
      <colorScale>
        <cfvo type="min"/>
        <cfvo type="percentile" val="50"/>
        <cfvo type="max"/>
        <color rgb="FFF8696B"/>
        <color rgb="FFFFEB84"/>
        <color rgb="FF63BE7B"/>
      </colorScale>
    </cfRule>
  </conditionalFormatting>
  <conditionalFormatting sqref="P91">
    <cfRule type="colorScale" priority="2514">
      <colorScale>
        <cfvo type="min"/>
        <cfvo type="percentile" val="50"/>
        <cfvo type="max"/>
        <color rgb="FFF8696B"/>
        <color rgb="FFFFEB84"/>
        <color rgb="FF63BE7B"/>
      </colorScale>
    </cfRule>
  </conditionalFormatting>
  <conditionalFormatting sqref="P90">
    <cfRule type="colorScale" priority="2513">
      <colorScale>
        <cfvo type="min"/>
        <cfvo type="percentile" val="50"/>
        <cfvo type="max"/>
        <color rgb="FFF8696B"/>
        <color rgb="FFFFEB84"/>
        <color rgb="FF63BE7B"/>
      </colorScale>
    </cfRule>
  </conditionalFormatting>
  <conditionalFormatting sqref="P91">
    <cfRule type="colorScale" priority="2512">
      <colorScale>
        <cfvo type="min"/>
        <cfvo type="percentile" val="50"/>
        <cfvo type="max"/>
        <color rgb="FFF8696B"/>
        <color rgb="FFFFEB84"/>
        <color rgb="FF63BE7B"/>
      </colorScale>
    </cfRule>
  </conditionalFormatting>
  <conditionalFormatting sqref="P91">
    <cfRule type="colorScale" priority="2511">
      <colorScale>
        <cfvo type="min"/>
        <cfvo type="percentile" val="50"/>
        <cfvo type="max"/>
        <color rgb="FFF8696B"/>
        <color rgb="FFFFEB84"/>
        <color rgb="FF63BE7B"/>
      </colorScale>
    </cfRule>
  </conditionalFormatting>
  <conditionalFormatting sqref="P92">
    <cfRule type="colorScale" priority="2510">
      <colorScale>
        <cfvo type="min"/>
        <cfvo type="percentile" val="50"/>
        <cfvo type="max"/>
        <color rgb="FFF8696B"/>
        <color rgb="FFFFEB84"/>
        <color rgb="FF63BE7B"/>
      </colorScale>
    </cfRule>
  </conditionalFormatting>
  <conditionalFormatting sqref="P90">
    <cfRule type="colorScale" priority="2509">
      <colorScale>
        <cfvo type="min"/>
        <cfvo type="percentile" val="50"/>
        <cfvo type="max"/>
        <color rgb="FFF8696B"/>
        <color rgb="FFFFEB84"/>
        <color rgb="FF63BE7B"/>
      </colorScale>
    </cfRule>
  </conditionalFormatting>
  <conditionalFormatting sqref="P91">
    <cfRule type="colorScale" priority="2508">
      <colorScale>
        <cfvo type="min"/>
        <cfvo type="percentile" val="50"/>
        <cfvo type="max"/>
        <color rgb="FFF8696B"/>
        <color rgb="FFFFEB84"/>
        <color rgb="FF63BE7B"/>
      </colorScale>
    </cfRule>
  </conditionalFormatting>
  <conditionalFormatting sqref="P92">
    <cfRule type="colorScale" priority="2507">
      <colorScale>
        <cfvo type="min"/>
        <cfvo type="percentile" val="50"/>
        <cfvo type="max"/>
        <color rgb="FFF8696B"/>
        <color rgb="FFFFEB84"/>
        <color rgb="FF63BE7B"/>
      </colorScale>
    </cfRule>
  </conditionalFormatting>
  <conditionalFormatting sqref="P88">
    <cfRule type="colorScale" priority="2506">
      <colorScale>
        <cfvo type="min"/>
        <cfvo type="percentile" val="50"/>
        <cfvo type="max"/>
        <color rgb="FFF8696B"/>
        <color rgb="FFFFEB84"/>
        <color rgb="FF63BE7B"/>
      </colorScale>
    </cfRule>
  </conditionalFormatting>
  <conditionalFormatting sqref="P91">
    <cfRule type="colorScale" priority="2505">
      <colorScale>
        <cfvo type="min"/>
        <cfvo type="percentile" val="50"/>
        <cfvo type="max"/>
        <color rgb="FFF8696B"/>
        <color rgb="FFFFEB84"/>
        <color rgb="FF63BE7B"/>
      </colorScale>
    </cfRule>
  </conditionalFormatting>
  <conditionalFormatting sqref="P89">
    <cfRule type="colorScale" priority="2504">
      <colorScale>
        <cfvo type="min"/>
        <cfvo type="percentile" val="50"/>
        <cfvo type="max"/>
        <color rgb="FFF8696B"/>
        <color rgb="FFFFEB84"/>
        <color rgb="FF63BE7B"/>
      </colorScale>
    </cfRule>
  </conditionalFormatting>
  <conditionalFormatting sqref="P90">
    <cfRule type="colorScale" priority="2503">
      <colorScale>
        <cfvo type="min"/>
        <cfvo type="percentile" val="50"/>
        <cfvo type="max"/>
        <color rgb="FFF8696B"/>
        <color rgb="FFFFEB84"/>
        <color rgb="FF63BE7B"/>
      </colorScale>
    </cfRule>
  </conditionalFormatting>
  <conditionalFormatting sqref="P91">
    <cfRule type="colorScale" priority="2502">
      <colorScale>
        <cfvo type="min"/>
        <cfvo type="percentile" val="50"/>
        <cfvo type="max"/>
        <color rgb="FFF8696B"/>
        <color rgb="FFFFEB84"/>
        <color rgb="FF63BE7B"/>
      </colorScale>
    </cfRule>
  </conditionalFormatting>
  <conditionalFormatting sqref="P92">
    <cfRule type="colorScale" priority="2501">
      <colorScale>
        <cfvo type="min"/>
        <cfvo type="percentile" val="50"/>
        <cfvo type="max"/>
        <color rgb="FFF8696B"/>
        <color rgb="FFFFEB84"/>
        <color rgb="FF63BE7B"/>
      </colorScale>
    </cfRule>
  </conditionalFormatting>
  <conditionalFormatting sqref="P92">
    <cfRule type="colorScale" priority="2500">
      <colorScale>
        <cfvo type="min"/>
        <cfvo type="percentile" val="50"/>
        <cfvo type="max"/>
        <color rgb="FFF8696B"/>
        <color rgb="FFFFEB84"/>
        <color rgb="FF63BE7B"/>
      </colorScale>
    </cfRule>
  </conditionalFormatting>
  <conditionalFormatting sqref="P89">
    <cfRule type="colorScale" priority="2499">
      <colorScale>
        <cfvo type="min"/>
        <cfvo type="percentile" val="50"/>
        <cfvo type="max"/>
        <color rgb="FFF8696B"/>
        <color rgb="FFFFEB84"/>
        <color rgb="FF63BE7B"/>
      </colorScale>
    </cfRule>
  </conditionalFormatting>
  <conditionalFormatting sqref="P92">
    <cfRule type="colorScale" priority="2498">
      <colorScale>
        <cfvo type="min"/>
        <cfvo type="percentile" val="50"/>
        <cfvo type="max"/>
        <color rgb="FFF8696B"/>
        <color rgb="FFFFEB84"/>
        <color rgb="FF63BE7B"/>
      </colorScale>
    </cfRule>
  </conditionalFormatting>
  <conditionalFormatting sqref="P88:P92">
    <cfRule type="colorScale" priority="2497">
      <colorScale>
        <cfvo type="min"/>
        <cfvo type="percentile" val="50"/>
        <cfvo type="max"/>
        <color rgb="FFF8696B"/>
        <color rgb="FFFFEB84"/>
        <color rgb="FF63BE7B"/>
      </colorScale>
    </cfRule>
  </conditionalFormatting>
  <conditionalFormatting sqref="P89">
    <cfRule type="colorScale" priority="2496">
      <colorScale>
        <cfvo type="min"/>
        <cfvo type="percentile" val="50"/>
        <cfvo type="max"/>
        <color rgb="FFF8696B"/>
        <color rgb="FFFFEB84"/>
        <color rgb="FF63BE7B"/>
      </colorScale>
    </cfRule>
  </conditionalFormatting>
  <conditionalFormatting sqref="P89">
    <cfRule type="colorScale" priority="2495">
      <colorScale>
        <cfvo type="min"/>
        <cfvo type="percentile" val="50"/>
        <cfvo type="max"/>
        <color rgb="FFF8696B"/>
        <color rgb="FFFFEB84"/>
        <color rgb="FF63BE7B"/>
      </colorScale>
    </cfRule>
  </conditionalFormatting>
  <conditionalFormatting sqref="P90">
    <cfRule type="colorScale" priority="2494">
      <colorScale>
        <cfvo type="min"/>
        <cfvo type="percentile" val="50"/>
        <cfvo type="max"/>
        <color rgb="FFF8696B"/>
        <color rgb="FFFFEB84"/>
        <color rgb="FF63BE7B"/>
      </colorScale>
    </cfRule>
  </conditionalFormatting>
  <conditionalFormatting sqref="P91">
    <cfRule type="colorScale" priority="2493">
      <colorScale>
        <cfvo type="min"/>
        <cfvo type="percentile" val="50"/>
        <cfvo type="max"/>
        <color rgb="FFF8696B"/>
        <color rgb="FFFFEB84"/>
        <color rgb="FF63BE7B"/>
      </colorScale>
    </cfRule>
  </conditionalFormatting>
  <conditionalFormatting sqref="P92">
    <cfRule type="colorScale" priority="2492">
      <colorScale>
        <cfvo type="min"/>
        <cfvo type="percentile" val="50"/>
        <cfvo type="max"/>
        <color rgb="FFF8696B"/>
        <color rgb="FFFFEB84"/>
        <color rgb="FF63BE7B"/>
      </colorScale>
    </cfRule>
  </conditionalFormatting>
  <conditionalFormatting sqref="P92">
    <cfRule type="colorScale" priority="2491">
      <colorScale>
        <cfvo type="min"/>
        <cfvo type="percentile" val="50"/>
        <cfvo type="max"/>
        <color rgb="FFF8696B"/>
        <color rgb="FFFFEB84"/>
        <color rgb="FF63BE7B"/>
      </colorScale>
    </cfRule>
  </conditionalFormatting>
  <conditionalFormatting sqref="P90">
    <cfRule type="colorScale" priority="2490">
      <colorScale>
        <cfvo type="min"/>
        <cfvo type="percentile" val="50"/>
        <cfvo type="max"/>
        <color rgb="FFF8696B"/>
        <color rgb="FFFFEB84"/>
        <color rgb="FF63BE7B"/>
      </colorScale>
    </cfRule>
  </conditionalFormatting>
  <conditionalFormatting sqref="P88:P92">
    <cfRule type="colorScale" priority="2489">
      <colorScale>
        <cfvo type="min"/>
        <cfvo type="percentile" val="50"/>
        <cfvo type="max"/>
        <color rgb="FFF8696B"/>
        <color rgb="FFFFEB84"/>
        <color rgb="FF63BE7B"/>
      </colorScale>
    </cfRule>
  </conditionalFormatting>
  <conditionalFormatting sqref="P89">
    <cfRule type="colorScale" priority="2488">
      <colorScale>
        <cfvo type="min"/>
        <cfvo type="percentile" val="50"/>
        <cfvo type="max"/>
        <color rgb="FFF8696B"/>
        <color rgb="FFFFEB84"/>
        <color rgb="FF63BE7B"/>
      </colorScale>
    </cfRule>
  </conditionalFormatting>
  <conditionalFormatting sqref="P90">
    <cfRule type="colorScale" priority="2487">
      <colorScale>
        <cfvo type="min"/>
        <cfvo type="percentile" val="50"/>
        <cfvo type="max"/>
        <color rgb="FFF8696B"/>
        <color rgb="FFFFEB84"/>
        <color rgb="FF63BE7B"/>
      </colorScale>
    </cfRule>
  </conditionalFormatting>
  <conditionalFormatting sqref="P91">
    <cfRule type="colorScale" priority="2486">
      <colorScale>
        <cfvo type="min"/>
        <cfvo type="percentile" val="50"/>
        <cfvo type="max"/>
        <color rgb="FFF8696B"/>
        <color rgb="FFFFEB84"/>
        <color rgb="FF63BE7B"/>
      </colorScale>
    </cfRule>
  </conditionalFormatting>
  <conditionalFormatting sqref="P92">
    <cfRule type="colorScale" priority="2485">
      <colorScale>
        <cfvo type="min"/>
        <cfvo type="percentile" val="50"/>
        <cfvo type="max"/>
        <color rgb="FFF8696B"/>
        <color rgb="FFFFEB84"/>
        <color rgb="FF63BE7B"/>
      </colorScale>
    </cfRule>
  </conditionalFormatting>
  <conditionalFormatting sqref="P88:P92">
    <cfRule type="colorScale" priority="2484">
      <colorScale>
        <cfvo type="min"/>
        <cfvo type="percentile" val="50"/>
        <cfvo type="max"/>
        <color rgb="FFF8696B"/>
        <color rgb="FFFFEB84"/>
        <color rgb="FF63BE7B"/>
      </colorScale>
    </cfRule>
  </conditionalFormatting>
  <conditionalFormatting sqref="P91">
    <cfRule type="colorScale" priority="2483">
      <colorScale>
        <cfvo type="min"/>
        <cfvo type="percentile" val="50"/>
        <cfvo type="max"/>
        <color rgb="FFF8696B"/>
        <color rgb="FFFFEB84"/>
        <color rgb="FF63BE7B"/>
      </colorScale>
    </cfRule>
  </conditionalFormatting>
  <conditionalFormatting sqref="P89">
    <cfRule type="colorScale" priority="2482">
      <colorScale>
        <cfvo type="min"/>
        <cfvo type="percentile" val="50"/>
        <cfvo type="max"/>
        <color rgb="FFF8696B"/>
        <color rgb="FFFFEB84"/>
        <color rgb="FF63BE7B"/>
      </colorScale>
    </cfRule>
  </conditionalFormatting>
  <conditionalFormatting sqref="P90">
    <cfRule type="colorScale" priority="2481">
      <colorScale>
        <cfvo type="min"/>
        <cfvo type="percentile" val="50"/>
        <cfvo type="max"/>
        <color rgb="FFF8696B"/>
        <color rgb="FFFFEB84"/>
        <color rgb="FF63BE7B"/>
      </colorScale>
    </cfRule>
  </conditionalFormatting>
  <conditionalFormatting sqref="P91">
    <cfRule type="colorScale" priority="2480">
      <colorScale>
        <cfvo type="min"/>
        <cfvo type="percentile" val="50"/>
        <cfvo type="max"/>
        <color rgb="FFF8696B"/>
        <color rgb="FFFFEB84"/>
        <color rgb="FF63BE7B"/>
      </colorScale>
    </cfRule>
  </conditionalFormatting>
  <conditionalFormatting sqref="P92">
    <cfRule type="colorScale" priority="2479">
      <colorScale>
        <cfvo type="min"/>
        <cfvo type="percentile" val="50"/>
        <cfvo type="max"/>
        <color rgb="FFF8696B"/>
        <color rgb="FFFFEB84"/>
        <color rgb="FF63BE7B"/>
      </colorScale>
    </cfRule>
  </conditionalFormatting>
  <conditionalFormatting sqref="P92">
    <cfRule type="colorScale" priority="2478">
      <colorScale>
        <cfvo type="min"/>
        <cfvo type="percentile" val="50"/>
        <cfvo type="max"/>
        <color rgb="FFF8696B"/>
        <color rgb="FFFFEB84"/>
        <color rgb="FF63BE7B"/>
      </colorScale>
    </cfRule>
  </conditionalFormatting>
  <conditionalFormatting sqref="P95">
    <cfRule type="colorScale" priority="2477">
      <colorScale>
        <cfvo type="min"/>
        <cfvo type="percentile" val="50"/>
        <cfvo type="max"/>
        <color rgb="FFF8696B"/>
        <color rgb="FFFFEB84"/>
        <color rgb="FF63BE7B"/>
      </colorScale>
    </cfRule>
  </conditionalFormatting>
  <conditionalFormatting sqref="P98">
    <cfRule type="colorScale" priority="2476">
      <colorScale>
        <cfvo type="min"/>
        <cfvo type="percentile" val="50"/>
        <cfvo type="max"/>
        <color rgb="FFF8696B"/>
        <color rgb="FFFFEB84"/>
        <color rgb="FF63BE7B"/>
      </colorScale>
    </cfRule>
  </conditionalFormatting>
  <conditionalFormatting sqref="P101">
    <cfRule type="colorScale" priority="2475">
      <colorScale>
        <cfvo type="min"/>
        <cfvo type="percentile" val="50"/>
        <cfvo type="max"/>
        <color rgb="FFF8696B"/>
        <color rgb="FFFFEB84"/>
        <color rgb="FF63BE7B"/>
      </colorScale>
    </cfRule>
  </conditionalFormatting>
  <conditionalFormatting sqref="P93:P102">
    <cfRule type="colorScale" priority="2433">
      <colorScale>
        <cfvo type="min"/>
        <cfvo type="percentile" val="50"/>
        <cfvo type="max"/>
        <color rgb="FFF8696B"/>
        <color rgb="FFFFEB84"/>
        <color rgb="FF63BE7B"/>
      </colorScale>
    </cfRule>
  </conditionalFormatting>
  <conditionalFormatting sqref="P93">
    <cfRule type="colorScale" priority="2474">
      <colorScale>
        <cfvo type="min"/>
        <cfvo type="percentile" val="50"/>
        <cfvo type="max"/>
        <color rgb="FFF8696B"/>
        <color rgb="FFFFEB84"/>
        <color rgb="FF63BE7B"/>
      </colorScale>
    </cfRule>
  </conditionalFormatting>
  <conditionalFormatting sqref="P94">
    <cfRule type="colorScale" priority="2473">
      <colorScale>
        <cfvo type="min"/>
        <cfvo type="percentile" val="50"/>
        <cfvo type="max"/>
        <color rgb="FFF8696B"/>
        <color rgb="FFFFEB84"/>
        <color rgb="FF63BE7B"/>
      </colorScale>
    </cfRule>
  </conditionalFormatting>
  <conditionalFormatting sqref="P95">
    <cfRule type="colorScale" priority="2472">
      <colorScale>
        <cfvo type="min"/>
        <cfvo type="percentile" val="50"/>
        <cfvo type="max"/>
        <color rgb="FFF8696B"/>
        <color rgb="FFFFEB84"/>
        <color rgb="FF63BE7B"/>
      </colorScale>
    </cfRule>
  </conditionalFormatting>
  <conditionalFormatting sqref="P95">
    <cfRule type="colorScale" priority="2471">
      <colorScale>
        <cfvo type="min"/>
        <cfvo type="percentile" val="50"/>
        <cfvo type="max"/>
        <color rgb="FFF8696B"/>
        <color rgb="FFFFEB84"/>
        <color rgb="FF63BE7B"/>
      </colorScale>
    </cfRule>
  </conditionalFormatting>
  <conditionalFormatting sqref="P95">
    <cfRule type="colorScale" priority="2470">
      <colorScale>
        <cfvo type="min"/>
        <cfvo type="percentile" val="50"/>
        <cfvo type="max"/>
        <color rgb="FFF8696B"/>
        <color rgb="FFFFEB84"/>
        <color rgb="FF63BE7B"/>
      </colorScale>
    </cfRule>
  </conditionalFormatting>
  <conditionalFormatting sqref="P96">
    <cfRule type="colorScale" priority="2469">
      <colorScale>
        <cfvo type="min"/>
        <cfvo type="percentile" val="50"/>
        <cfvo type="max"/>
        <color rgb="FFF8696B"/>
        <color rgb="FFFFEB84"/>
        <color rgb="FF63BE7B"/>
      </colorScale>
    </cfRule>
  </conditionalFormatting>
  <conditionalFormatting sqref="P97">
    <cfRule type="colorScale" priority="2468">
      <colorScale>
        <cfvo type="min"/>
        <cfvo type="percentile" val="50"/>
        <cfvo type="max"/>
        <color rgb="FFF8696B"/>
        <color rgb="FFFFEB84"/>
        <color rgb="FF63BE7B"/>
      </colorScale>
    </cfRule>
  </conditionalFormatting>
  <conditionalFormatting sqref="P98">
    <cfRule type="colorScale" priority="2467">
      <colorScale>
        <cfvo type="min"/>
        <cfvo type="percentile" val="50"/>
        <cfvo type="max"/>
        <color rgb="FFF8696B"/>
        <color rgb="FFFFEB84"/>
        <color rgb="FF63BE7B"/>
      </colorScale>
    </cfRule>
  </conditionalFormatting>
  <conditionalFormatting sqref="P98">
    <cfRule type="colorScale" priority="2466">
      <colorScale>
        <cfvo type="min"/>
        <cfvo type="percentile" val="50"/>
        <cfvo type="max"/>
        <color rgb="FFF8696B"/>
        <color rgb="FFFFEB84"/>
        <color rgb="FF63BE7B"/>
      </colorScale>
    </cfRule>
  </conditionalFormatting>
  <conditionalFormatting sqref="P98">
    <cfRule type="colorScale" priority="2465">
      <colorScale>
        <cfvo type="min"/>
        <cfvo type="percentile" val="50"/>
        <cfvo type="max"/>
        <color rgb="FFF8696B"/>
        <color rgb="FFFFEB84"/>
        <color rgb="FF63BE7B"/>
      </colorScale>
    </cfRule>
  </conditionalFormatting>
  <conditionalFormatting sqref="P99">
    <cfRule type="colorScale" priority="2464">
      <colorScale>
        <cfvo type="min"/>
        <cfvo type="percentile" val="50"/>
        <cfvo type="max"/>
        <color rgb="FFF8696B"/>
        <color rgb="FFFFEB84"/>
        <color rgb="FF63BE7B"/>
      </colorScale>
    </cfRule>
  </conditionalFormatting>
  <conditionalFormatting sqref="P100">
    <cfRule type="colorScale" priority="2463">
      <colorScale>
        <cfvo type="min"/>
        <cfvo type="percentile" val="50"/>
        <cfvo type="max"/>
        <color rgb="FFF8696B"/>
        <color rgb="FFFFEB84"/>
        <color rgb="FF63BE7B"/>
      </colorScale>
    </cfRule>
  </conditionalFormatting>
  <conditionalFormatting sqref="P101">
    <cfRule type="colorScale" priority="2462">
      <colorScale>
        <cfvo type="min"/>
        <cfvo type="percentile" val="50"/>
        <cfvo type="max"/>
        <color rgb="FFF8696B"/>
        <color rgb="FFFFEB84"/>
        <color rgb="FF63BE7B"/>
      </colorScale>
    </cfRule>
  </conditionalFormatting>
  <conditionalFormatting sqref="P101">
    <cfRule type="colorScale" priority="2461">
      <colorScale>
        <cfvo type="min"/>
        <cfvo type="percentile" val="50"/>
        <cfvo type="max"/>
        <color rgb="FFF8696B"/>
        <color rgb="FFFFEB84"/>
        <color rgb="FF63BE7B"/>
      </colorScale>
    </cfRule>
  </conditionalFormatting>
  <conditionalFormatting sqref="P101">
    <cfRule type="colorScale" priority="2460">
      <colorScale>
        <cfvo type="min"/>
        <cfvo type="percentile" val="50"/>
        <cfvo type="max"/>
        <color rgb="FFF8696B"/>
        <color rgb="FFFFEB84"/>
        <color rgb="FF63BE7B"/>
      </colorScale>
    </cfRule>
  </conditionalFormatting>
  <conditionalFormatting sqref="P102">
    <cfRule type="colorScale" priority="2459">
      <colorScale>
        <cfvo type="min"/>
        <cfvo type="percentile" val="50"/>
        <cfvo type="max"/>
        <color rgb="FFF8696B"/>
        <color rgb="FFFFEB84"/>
        <color rgb="FF63BE7B"/>
      </colorScale>
    </cfRule>
  </conditionalFormatting>
  <conditionalFormatting sqref="P94">
    <cfRule type="colorScale" priority="2458">
      <colorScale>
        <cfvo type="min"/>
        <cfvo type="percentile" val="50"/>
        <cfvo type="max"/>
        <color rgb="FFF8696B"/>
        <color rgb="FFFFEB84"/>
        <color rgb="FF63BE7B"/>
      </colorScale>
    </cfRule>
  </conditionalFormatting>
  <conditionalFormatting sqref="P93">
    <cfRule type="colorScale" priority="2457">
      <colorScale>
        <cfvo type="min"/>
        <cfvo type="percentile" val="50"/>
        <cfvo type="max"/>
        <color rgb="FFF8696B"/>
        <color rgb="FFFFEB84"/>
        <color rgb="FF63BE7B"/>
      </colorScale>
    </cfRule>
  </conditionalFormatting>
  <conditionalFormatting sqref="P94">
    <cfRule type="colorScale" priority="2456">
      <colorScale>
        <cfvo type="min"/>
        <cfvo type="percentile" val="50"/>
        <cfvo type="max"/>
        <color rgb="FFF8696B"/>
        <color rgb="FFFFEB84"/>
        <color rgb="FF63BE7B"/>
      </colorScale>
    </cfRule>
  </conditionalFormatting>
  <conditionalFormatting sqref="P96">
    <cfRule type="colorScale" priority="2455">
      <colorScale>
        <cfvo type="min"/>
        <cfvo type="percentile" val="50"/>
        <cfvo type="max"/>
        <color rgb="FFF8696B"/>
        <color rgb="FFFFEB84"/>
        <color rgb="FF63BE7B"/>
      </colorScale>
    </cfRule>
  </conditionalFormatting>
  <conditionalFormatting sqref="P95">
    <cfRule type="colorScale" priority="2454">
      <colorScale>
        <cfvo type="min"/>
        <cfvo type="percentile" val="50"/>
        <cfvo type="max"/>
        <color rgb="FFF8696B"/>
        <color rgb="FFFFEB84"/>
        <color rgb="FF63BE7B"/>
      </colorScale>
    </cfRule>
  </conditionalFormatting>
  <conditionalFormatting sqref="P96">
    <cfRule type="colorScale" priority="2453">
      <colorScale>
        <cfvo type="min"/>
        <cfvo type="percentile" val="50"/>
        <cfvo type="max"/>
        <color rgb="FFF8696B"/>
        <color rgb="FFFFEB84"/>
        <color rgb="FF63BE7B"/>
      </colorScale>
    </cfRule>
  </conditionalFormatting>
  <conditionalFormatting sqref="P96">
    <cfRule type="colorScale" priority="2452">
      <colorScale>
        <cfvo type="min"/>
        <cfvo type="percentile" val="50"/>
        <cfvo type="max"/>
        <color rgb="FFF8696B"/>
        <color rgb="FFFFEB84"/>
        <color rgb="FF63BE7B"/>
      </colorScale>
    </cfRule>
  </conditionalFormatting>
  <conditionalFormatting sqref="P97">
    <cfRule type="colorScale" priority="2451">
      <colorScale>
        <cfvo type="min"/>
        <cfvo type="percentile" val="50"/>
        <cfvo type="max"/>
        <color rgb="FFF8696B"/>
        <color rgb="FFFFEB84"/>
        <color rgb="FF63BE7B"/>
      </colorScale>
    </cfRule>
  </conditionalFormatting>
  <conditionalFormatting sqref="P98">
    <cfRule type="colorScale" priority="2450">
      <colorScale>
        <cfvo type="min"/>
        <cfvo type="percentile" val="50"/>
        <cfvo type="max"/>
        <color rgb="FFF8696B"/>
        <color rgb="FFFFEB84"/>
        <color rgb="FF63BE7B"/>
      </colorScale>
    </cfRule>
  </conditionalFormatting>
  <conditionalFormatting sqref="P95">
    <cfRule type="colorScale" priority="2449">
      <colorScale>
        <cfvo type="min"/>
        <cfvo type="percentile" val="50"/>
        <cfvo type="max"/>
        <color rgb="FFF8696B"/>
        <color rgb="FFFFEB84"/>
        <color rgb="FF63BE7B"/>
      </colorScale>
    </cfRule>
  </conditionalFormatting>
  <conditionalFormatting sqref="P98">
    <cfRule type="colorScale" priority="2448">
      <colorScale>
        <cfvo type="min"/>
        <cfvo type="percentile" val="50"/>
        <cfvo type="max"/>
        <color rgb="FFF8696B"/>
        <color rgb="FFFFEB84"/>
        <color rgb="FF63BE7B"/>
      </colorScale>
    </cfRule>
  </conditionalFormatting>
  <conditionalFormatting sqref="P96">
    <cfRule type="colorScale" priority="2447">
      <colorScale>
        <cfvo type="min"/>
        <cfvo type="percentile" val="50"/>
        <cfvo type="max"/>
        <color rgb="FFF8696B"/>
        <color rgb="FFFFEB84"/>
        <color rgb="FF63BE7B"/>
      </colorScale>
    </cfRule>
  </conditionalFormatting>
  <conditionalFormatting sqref="P97">
    <cfRule type="colorScale" priority="2446">
      <colorScale>
        <cfvo type="min"/>
        <cfvo type="percentile" val="50"/>
        <cfvo type="max"/>
        <color rgb="FFF8696B"/>
        <color rgb="FFFFEB84"/>
        <color rgb="FF63BE7B"/>
      </colorScale>
    </cfRule>
  </conditionalFormatting>
  <conditionalFormatting sqref="P98">
    <cfRule type="colorScale" priority="2445">
      <colorScale>
        <cfvo type="min"/>
        <cfvo type="percentile" val="50"/>
        <cfvo type="max"/>
        <color rgb="FFF8696B"/>
        <color rgb="FFFFEB84"/>
        <color rgb="FF63BE7B"/>
      </colorScale>
    </cfRule>
  </conditionalFormatting>
  <conditionalFormatting sqref="P100">
    <cfRule type="colorScale" priority="2444">
      <colorScale>
        <cfvo type="min"/>
        <cfvo type="percentile" val="50"/>
        <cfvo type="max"/>
        <color rgb="FFF8696B"/>
        <color rgb="FFFFEB84"/>
        <color rgb="FF63BE7B"/>
      </colorScale>
    </cfRule>
  </conditionalFormatting>
  <conditionalFormatting sqref="P99">
    <cfRule type="colorScale" priority="2443">
      <colorScale>
        <cfvo type="min"/>
        <cfvo type="percentile" val="50"/>
        <cfvo type="max"/>
        <color rgb="FFF8696B"/>
        <color rgb="FFFFEB84"/>
        <color rgb="FF63BE7B"/>
      </colorScale>
    </cfRule>
  </conditionalFormatting>
  <conditionalFormatting sqref="P100">
    <cfRule type="colorScale" priority="2442">
      <colorScale>
        <cfvo type="min"/>
        <cfvo type="percentile" val="50"/>
        <cfvo type="max"/>
        <color rgb="FFF8696B"/>
        <color rgb="FFFFEB84"/>
        <color rgb="FF63BE7B"/>
      </colorScale>
    </cfRule>
  </conditionalFormatting>
  <conditionalFormatting sqref="P100">
    <cfRule type="colorScale" priority="2441">
      <colorScale>
        <cfvo type="min"/>
        <cfvo type="percentile" val="50"/>
        <cfvo type="max"/>
        <color rgb="FFF8696B"/>
        <color rgb="FFFFEB84"/>
        <color rgb="FF63BE7B"/>
      </colorScale>
    </cfRule>
  </conditionalFormatting>
  <conditionalFormatting sqref="P101">
    <cfRule type="colorScale" priority="2440">
      <colorScale>
        <cfvo type="min"/>
        <cfvo type="percentile" val="50"/>
        <cfvo type="max"/>
        <color rgb="FFF8696B"/>
        <color rgb="FFFFEB84"/>
        <color rgb="FF63BE7B"/>
      </colorScale>
    </cfRule>
  </conditionalFormatting>
  <conditionalFormatting sqref="P102">
    <cfRule type="colorScale" priority="2439">
      <colorScale>
        <cfvo type="min"/>
        <cfvo type="percentile" val="50"/>
        <cfvo type="max"/>
        <color rgb="FFF8696B"/>
        <color rgb="FFFFEB84"/>
        <color rgb="FF63BE7B"/>
      </colorScale>
    </cfRule>
  </conditionalFormatting>
  <conditionalFormatting sqref="P99">
    <cfRule type="colorScale" priority="2438">
      <colorScale>
        <cfvo type="min"/>
        <cfvo type="percentile" val="50"/>
        <cfvo type="max"/>
        <color rgb="FFF8696B"/>
        <color rgb="FFFFEB84"/>
        <color rgb="FF63BE7B"/>
      </colorScale>
    </cfRule>
  </conditionalFormatting>
  <conditionalFormatting sqref="P102">
    <cfRule type="colorScale" priority="2437">
      <colorScale>
        <cfvo type="min"/>
        <cfvo type="percentile" val="50"/>
        <cfvo type="max"/>
        <color rgb="FFF8696B"/>
        <color rgb="FFFFEB84"/>
        <color rgb="FF63BE7B"/>
      </colorScale>
    </cfRule>
  </conditionalFormatting>
  <conditionalFormatting sqref="P100">
    <cfRule type="colorScale" priority="2436">
      <colorScale>
        <cfvo type="min"/>
        <cfvo type="percentile" val="50"/>
        <cfvo type="max"/>
        <color rgb="FFF8696B"/>
        <color rgb="FFFFEB84"/>
        <color rgb="FF63BE7B"/>
      </colorScale>
    </cfRule>
  </conditionalFormatting>
  <conditionalFormatting sqref="P101">
    <cfRule type="colorScale" priority="2435">
      <colorScale>
        <cfvo type="min"/>
        <cfvo type="percentile" val="50"/>
        <cfvo type="max"/>
        <color rgb="FFF8696B"/>
        <color rgb="FFFFEB84"/>
        <color rgb="FF63BE7B"/>
      </colorScale>
    </cfRule>
  </conditionalFormatting>
  <conditionalFormatting sqref="P102">
    <cfRule type="colorScale" priority="2434">
      <colorScale>
        <cfvo type="min"/>
        <cfvo type="percentile" val="50"/>
        <cfvo type="max"/>
        <color rgb="FFF8696B"/>
        <color rgb="FFFFEB84"/>
        <color rgb="FF63BE7B"/>
      </colorScale>
    </cfRule>
  </conditionalFormatting>
  <conditionalFormatting sqref="P93">
    <cfRule type="colorScale" priority="2432">
      <colorScale>
        <cfvo type="min"/>
        <cfvo type="percentile" val="50"/>
        <cfvo type="max"/>
        <color rgb="FFF8696B"/>
        <color rgb="FFFFEB84"/>
        <color rgb="FF63BE7B"/>
      </colorScale>
    </cfRule>
  </conditionalFormatting>
  <conditionalFormatting sqref="P96">
    <cfRule type="colorScale" priority="2431">
      <colorScale>
        <cfvo type="min"/>
        <cfvo type="percentile" val="50"/>
        <cfvo type="max"/>
        <color rgb="FFF8696B"/>
        <color rgb="FFFFEB84"/>
        <color rgb="FF63BE7B"/>
      </colorScale>
    </cfRule>
  </conditionalFormatting>
  <conditionalFormatting sqref="P94">
    <cfRule type="colorScale" priority="2430">
      <colorScale>
        <cfvo type="min"/>
        <cfvo type="percentile" val="50"/>
        <cfvo type="max"/>
        <color rgb="FFF8696B"/>
        <color rgb="FFFFEB84"/>
        <color rgb="FF63BE7B"/>
      </colorScale>
    </cfRule>
  </conditionalFormatting>
  <conditionalFormatting sqref="P95">
    <cfRule type="colorScale" priority="2429">
      <colorScale>
        <cfvo type="min"/>
        <cfvo type="percentile" val="50"/>
        <cfvo type="max"/>
        <color rgb="FFF8696B"/>
        <color rgb="FFFFEB84"/>
        <color rgb="FF63BE7B"/>
      </colorScale>
    </cfRule>
  </conditionalFormatting>
  <conditionalFormatting sqref="P96">
    <cfRule type="colorScale" priority="2428">
      <colorScale>
        <cfvo type="min"/>
        <cfvo type="percentile" val="50"/>
        <cfvo type="max"/>
        <color rgb="FFF8696B"/>
        <color rgb="FFFFEB84"/>
        <color rgb="FF63BE7B"/>
      </colorScale>
    </cfRule>
  </conditionalFormatting>
  <conditionalFormatting sqref="P97">
    <cfRule type="colorScale" priority="2427">
      <colorScale>
        <cfvo type="min"/>
        <cfvo type="percentile" val="50"/>
        <cfvo type="max"/>
        <color rgb="FFF8696B"/>
        <color rgb="FFFFEB84"/>
        <color rgb="FF63BE7B"/>
      </colorScale>
    </cfRule>
  </conditionalFormatting>
  <conditionalFormatting sqref="P97">
    <cfRule type="colorScale" priority="2426">
      <colorScale>
        <cfvo type="min"/>
        <cfvo type="percentile" val="50"/>
        <cfvo type="max"/>
        <color rgb="FFF8696B"/>
        <color rgb="FFFFEB84"/>
        <color rgb="FF63BE7B"/>
      </colorScale>
    </cfRule>
  </conditionalFormatting>
  <conditionalFormatting sqref="P94">
    <cfRule type="colorScale" priority="2425">
      <colorScale>
        <cfvo type="min"/>
        <cfvo type="percentile" val="50"/>
        <cfvo type="max"/>
        <color rgb="FFF8696B"/>
        <color rgb="FFFFEB84"/>
        <color rgb="FF63BE7B"/>
      </colorScale>
    </cfRule>
  </conditionalFormatting>
  <conditionalFormatting sqref="P97">
    <cfRule type="colorScale" priority="2424">
      <colorScale>
        <cfvo type="min"/>
        <cfvo type="percentile" val="50"/>
        <cfvo type="max"/>
        <color rgb="FFF8696B"/>
        <color rgb="FFFFEB84"/>
        <color rgb="FF63BE7B"/>
      </colorScale>
    </cfRule>
  </conditionalFormatting>
  <conditionalFormatting sqref="P93:P97">
    <cfRule type="colorScale" priority="2423">
      <colorScale>
        <cfvo type="min"/>
        <cfvo type="percentile" val="50"/>
        <cfvo type="max"/>
        <color rgb="FFF8696B"/>
        <color rgb="FFFFEB84"/>
        <color rgb="FF63BE7B"/>
      </colorScale>
    </cfRule>
  </conditionalFormatting>
  <conditionalFormatting sqref="P94">
    <cfRule type="colorScale" priority="2422">
      <colorScale>
        <cfvo type="min"/>
        <cfvo type="percentile" val="50"/>
        <cfvo type="max"/>
        <color rgb="FFF8696B"/>
        <color rgb="FFFFEB84"/>
        <color rgb="FF63BE7B"/>
      </colorScale>
    </cfRule>
  </conditionalFormatting>
  <conditionalFormatting sqref="P94">
    <cfRule type="colorScale" priority="2421">
      <colorScale>
        <cfvo type="min"/>
        <cfvo type="percentile" val="50"/>
        <cfvo type="max"/>
        <color rgb="FFF8696B"/>
        <color rgb="FFFFEB84"/>
        <color rgb="FF63BE7B"/>
      </colorScale>
    </cfRule>
  </conditionalFormatting>
  <conditionalFormatting sqref="P95">
    <cfRule type="colorScale" priority="2420">
      <colorScale>
        <cfvo type="min"/>
        <cfvo type="percentile" val="50"/>
        <cfvo type="max"/>
        <color rgb="FFF8696B"/>
        <color rgb="FFFFEB84"/>
        <color rgb="FF63BE7B"/>
      </colorScale>
    </cfRule>
  </conditionalFormatting>
  <conditionalFormatting sqref="P96">
    <cfRule type="colorScale" priority="2419">
      <colorScale>
        <cfvo type="min"/>
        <cfvo type="percentile" val="50"/>
        <cfvo type="max"/>
        <color rgb="FFF8696B"/>
        <color rgb="FFFFEB84"/>
        <color rgb="FF63BE7B"/>
      </colorScale>
    </cfRule>
  </conditionalFormatting>
  <conditionalFormatting sqref="P97">
    <cfRule type="colorScale" priority="2418">
      <colorScale>
        <cfvo type="min"/>
        <cfvo type="percentile" val="50"/>
        <cfvo type="max"/>
        <color rgb="FFF8696B"/>
        <color rgb="FFFFEB84"/>
        <color rgb="FF63BE7B"/>
      </colorScale>
    </cfRule>
  </conditionalFormatting>
  <conditionalFormatting sqref="P97">
    <cfRule type="colorScale" priority="2417">
      <colorScale>
        <cfvo type="min"/>
        <cfvo type="percentile" val="50"/>
        <cfvo type="max"/>
        <color rgb="FFF8696B"/>
        <color rgb="FFFFEB84"/>
        <color rgb="FF63BE7B"/>
      </colorScale>
    </cfRule>
  </conditionalFormatting>
  <conditionalFormatting sqref="P95">
    <cfRule type="colorScale" priority="2416">
      <colorScale>
        <cfvo type="min"/>
        <cfvo type="percentile" val="50"/>
        <cfvo type="max"/>
        <color rgb="FFF8696B"/>
        <color rgb="FFFFEB84"/>
        <color rgb="FF63BE7B"/>
      </colorScale>
    </cfRule>
  </conditionalFormatting>
  <conditionalFormatting sqref="P93:P97">
    <cfRule type="colorScale" priority="2415">
      <colorScale>
        <cfvo type="min"/>
        <cfvo type="percentile" val="50"/>
        <cfvo type="max"/>
        <color rgb="FFF8696B"/>
        <color rgb="FFFFEB84"/>
        <color rgb="FF63BE7B"/>
      </colorScale>
    </cfRule>
  </conditionalFormatting>
  <conditionalFormatting sqref="P94">
    <cfRule type="colorScale" priority="2414">
      <colorScale>
        <cfvo type="min"/>
        <cfvo type="percentile" val="50"/>
        <cfvo type="max"/>
        <color rgb="FFF8696B"/>
        <color rgb="FFFFEB84"/>
        <color rgb="FF63BE7B"/>
      </colorScale>
    </cfRule>
  </conditionalFormatting>
  <conditionalFormatting sqref="P95">
    <cfRule type="colorScale" priority="2413">
      <colorScale>
        <cfvo type="min"/>
        <cfvo type="percentile" val="50"/>
        <cfvo type="max"/>
        <color rgb="FFF8696B"/>
        <color rgb="FFFFEB84"/>
        <color rgb="FF63BE7B"/>
      </colorScale>
    </cfRule>
  </conditionalFormatting>
  <conditionalFormatting sqref="P96">
    <cfRule type="colorScale" priority="2412">
      <colorScale>
        <cfvo type="min"/>
        <cfvo type="percentile" val="50"/>
        <cfvo type="max"/>
        <color rgb="FFF8696B"/>
        <color rgb="FFFFEB84"/>
        <color rgb="FF63BE7B"/>
      </colorScale>
    </cfRule>
  </conditionalFormatting>
  <conditionalFormatting sqref="P97">
    <cfRule type="colorScale" priority="2411">
      <colorScale>
        <cfvo type="min"/>
        <cfvo type="percentile" val="50"/>
        <cfvo type="max"/>
        <color rgb="FFF8696B"/>
        <color rgb="FFFFEB84"/>
        <color rgb="FF63BE7B"/>
      </colorScale>
    </cfRule>
  </conditionalFormatting>
  <conditionalFormatting sqref="P93:P97">
    <cfRule type="colorScale" priority="2410">
      <colorScale>
        <cfvo type="min"/>
        <cfvo type="percentile" val="50"/>
        <cfvo type="max"/>
        <color rgb="FFF8696B"/>
        <color rgb="FFFFEB84"/>
        <color rgb="FF63BE7B"/>
      </colorScale>
    </cfRule>
  </conditionalFormatting>
  <conditionalFormatting sqref="P96">
    <cfRule type="colorScale" priority="2409">
      <colorScale>
        <cfvo type="min"/>
        <cfvo type="percentile" val="50"/>
        <cfvo type="max"/>
        <color rgb="FFF8696B"/>
        <color rgb="FFFFEB84"/>
        <color rgb="FF63BE7B"/>
      </colorScale>
    </cfRule>
  </conditionalFormatting>
  <conditionalFormatting sqref="P94">
    <cfRule type="colorScale" priority="2408">
      <colorScale>
        <cfvo type="min"/>
        <cfvo type="percentile" val="50"/>
        <cfvo type="max"/>
        <color rgb="FFF8696B"/>
        <color rgb="FFFFEB84"/>
        <color rgb="FF63BE7B"/>
      </colorScale>
    </cfRule>
  </conditionalFormatting>
  <conditionalFormatting sqref="P95">
    <cfRule type="colorScale" priority="2407">
      <colorScale>
        <cfvo type="min"/>
        <cfvo type="percentile" val="50"/>
        <cfvo type="max"/>
        <color rgb="FFF8696B"/>
        <color rgb="FFFFEB84"/>
        <color rgb="FF63BE7B"/>
      </colorScale>
    </cfRule>
  </conditionalFormatting>
  <conditionalFormatting sqref="P96">
    <cfRule type="colorScale" priority="2406">
      <colorScale>
        <cfvo type="min"/>
        <cfvo type="percentile" val="50"/>
        <cfvo type="max"/>
        <color rgb="FFF8696B"/>
        <color rgb="FFFFEB84"/>
        <color rgb="FF63BE7B"/>
      </colorScale>
    </cfRule>
  </conditionalFormatting>
  <conditionalFormatting sqref="P97">
    <cfRule type="colorScale" priority="2405">
      <colorScale>
        <cfvo type="min"/>
        <cfvo type="percentile" val="50"/>
        <cfvo type="max"/>
        <color rgb="FFF8696B"/>
        <color rgb="FFFFEB84"/>
        <color rgb="FF63BE7B"/>
      </colorScale>
    </cfRule>
  </conditionalFormatting>
  <conditionalFormatting sqref="P97">
    <cfRule type="colorScale" priority="2404">
      <colorScale>
        <cfvo type="min"/>
        <cfvo type="percentile" val="50"/>
        <cfvo type="max"/>
        <color rgb="FFF8696B"/>
        <color rgb="FFFFEB84"/>
        <color rgb="FF63BE7B"/>
      </colorScale>
    </cfRule>
  </conditionalFormatting>
  <conditionalFormatting sqref="P100">
    <cfRule type="colorScale" priority="2403">
      <colorScale>
        <cfvo type="min"/>
        <cfvo type="percentile" val="50"/>
        <cfvo type="max"/>
        <color rgb="FFF8696B"/>
        <color rgb="FFFFEB84"/>
        <color rgb="FF63BE7B"/>
      </colorScale>
    </cfRule>
  </conditionalFormatting>
  <conditionalFormatting sqref="P98">
    <cfRule type="colorScale" priority="2402">
      <colorScale>
        <cfvo type="min"/>
        <cfvo type="percentile" val="50"/>
        <cfvo type="max"/>
        <color rgb="FFF8696B"/>
        <color rgb="FFFFEB84"/>
        <color rgb="FF63BE7B"/>
      </colorScale>
    </cfRule>
  </conditionalFormatting>
  <conditionalFormatting sqref="P99">
    <cfRule type="colorScale" priority="2401">
      <colorScale>
        <cfvo type="min"/>
        <cfvo type="percentile" val="50"/>
        <cfvo type="max"/>
        <color rgb="FFF8696B"/>
        <color rgb="FFFFEB84"/>
        <color rgb="FF63BE7B"/>
      </colorScale>
    </cfRule>
  </conditionalFormatting>
  <conditionalFormatting sqref="P100">
    <cfRule type="colorScale" priority="2400">
      <colorScale>
        <cfvo type="min"/>
        <cfvo type="percentile" val="50"/>
        <cfvo type="max"/>
        <color rgb="FFF8696B"/>
        <color rgb="FFFFEB84"/>
        <color rgb="FF63BE7B"/>
      </colorScale>
    </cfRule>
  </conditionalFormatting>
  <conditionalFormatting sqref="P100">
    <cfRule type="colorScale" priority="2399">
      <colorScale>
        <cfvo type="min"/>
        <cfvo type="percentile" val="50"/>
        <cfvo type="max"/>
        <color rgb="FFF8696B"/>
        <color rgb="FFFFEB84"/>
        <color rgb="FF63BE7B"/>
      </colorScale>
    </cfRule>
  </conditionalFormatting>
  <conditionalFormatting sqref="P100">
    <cfRule type="colorScale" priority="2398">
      <colorScale>
        <cfvo type="min"/>
        <cfvo type="percentile" val="50"/>
        <cfvo type="max"/>
        <color rgb="FFF8696B"/>
        <color rgb="FFFFEB84"/>
        <color rgb="FF63BE7B"/>
      </colorScale>
    </cfRule>
  </conditionalFormatting>
  <conditionalFormatting sqref="P101">
    <cfRule type="colorScale" priority="2397">
      <colorScale>
        <cfvo type="min"/>
        <cfvo type="percentile" val="50"/>
        <cfvo type="max"/>
        <color rgb="FFF8696B"/>
        <color rgb="FFFFEB84"/>
        <color rgb="FF63BE7B"/>
      </colorScale>
    </cfRule>
  </conditionalFormatting>
  <conditionalFormatting sqref="P102">
    <cfRule type="colorScale" priority="2396">
      <colorScale>
        <cfvo type="min"/>
        <cfvo type="percentile" val="50"/>
        <cfvo type="max"/>
        <color rgb="FFF8696B"/>
        <color rgb="FFFFEB84"/>
        <color rgb="FF63BE7B"/>
      </colorScale>
    </cfRule>
  </conditionalFormatting>
  <conditionalFormatting sqref="P99">
    <cfRule type="colorScale" priority="2395">
      <colorScale>
        <cfvo type="min"/>
        <cfvo type="percentile" val="50"/>
        <cfvo type="max"/>
        <color rgb="FFF8696B"/>
        <color rgb="FFFFEB84"/>
        <color rgb="FF63BE7B"/>
      </colorScale>
    </cfRule>
  </conditionalFormatting>
  <conditionalFormatting sqref="P98">
    <cfRule type="colorScale" priority="2394">
      <colorScale>
        <cfvo type="min"/>
        <cfvo type="percentile" val="50"/>
        <cfvo type="max"/>
        <color rgb="FFF8696B"/>
        <color rgb="FFFFEB84"/>
        <color rgb="FF63BE7B"/>
      </colorScale>
    </cfRule>
  </conditionalFormatting>
  <conditionalFormatting sqref="P99">
    <cfRule type="colorScale" priority="2393">
      <colorScale>
        <cfvo type="min"/>
        <cfvo type="percentile" val="50"/>
        <cfvo type="max"/>
        <color rgb="FFF8696B"/>
        <color rgb="FFFFEB84"/>
        <color rgb="FF63BE7B"/>
      </colorScale>
    </cfRule>
  </conditionalFormatting>
  <conditionalFormatting sqref="P101">
    <cfRule type="colorScale" priority="2392">
      <colorScale>
        <cfvo type="min"/>
        <cfvo type="percentile" val="50"/>
        <cfvo type="max"/>
        <color rgb="FFF8696B"/>
        <color rgb="FFFFEB84"/>
        <color rgb="FF63BE7B"/>
      </colorScale>
    </cfRule>
  </conditionalFormatting>
  <conditionalFormatting sqref="P100">
    <cfRule type="colorScale" priority="2391">
      <colorScale>
        <cfvo type="min"/>
        <cfvo type="percentile" val="50"/>
        <cfvo type="max"/>
        <color rgb="FFF8696B"/>
        <color rgb="FFFFEB84"/>
        <color rgb="FF63BE7B"/>
      </colorScale>
    </cfRule>
  </conditionalFormatting>
  <conditionalFormatting sqref="P101">
    <cfRule type="colorScale" priority="2390">
      <colorScale>
        <cfvo type="min"/>
        <cfvo type="percentile" val="50"/>
        <cfvo type="max"/>
        <color rgb="FFF8696B"/>
        <color rgb="FFFFEB84"/>
        <color rgb="FF63BE7B"/>
      </colorScale>
    </cfRule>
  </conditionalFormatting>
  <conditionalFormatting sqref="P101">
    <cfRule type="colorScale" priority="2389">
      <colorScale>
        <cfvo type="min"/>
        <cfvo type="percentile" val="50"/>
        <cfvo type="max"/>
        <color rgb="FFF8696B"/>
        <color rgb="FFFFEB84"/>
        <color rgb="FF63BE7B"/>
      </colorScale>
    </cfRule>
  </conditionalFormatting>
  <conditionalFormatting sqref="P102">
    <cfRule type="colorScale" priority="2388">
      <colorScale>
        <cfvo type="min"/>
        <cfvo type="percentile" val="50"/>
        <cfvo type="max"/>
        <color rgb="FFF8696B"/>
        <color rgb="FFFFEB84"/>
        <color rgb="FF63BE7B"/>
      </colorScale>
    </cfRule>
  </conditionalFormatting>
  <conditionalFormatting sqref="P100">
    <cfRule type="colorScale" priority="2387">
      <colorScale>
        <cfvo type="min"/>
        <cfvo type="percentile" val="50"/>
        <cfvo type="max"/>
        <color rgb="FFF8696B"/>
        <color rgb="FFFFEB84"/>
        <color rgb="FF63BE7B"/>
      </colorScale>
    </cfRule>
  </conditionalFormatting>
  <conditionalFormatting sqref="P101">
    <cfRule type="colorScale" priority="2386">
      <colorScale>
        <cfvo type="min"/>
        <cfvo type="percentile" val="50"/>
        <cfvo type="max"/>
        <color rgb="FFF8696B"/>
        <color rgb="FFFFEB84"/>
        <color rgb="FF63BE7B"/>
      </colorScale>
    </cfRule>
  </conditionalFormatting>
  <conditionalFormatting sqref="P102">
    <cfRule type="colorScale" priority="2385">
      <colorScale>
        <cfvo type="min"/>
        <cfvo type="percentile" val="50"/>
        <cfvo type="max"/>
        <color rgb="FFF8696B"/>
        <color rgb="FFFFEB84"/>
        <color rgb="FF63BE7B"/>
      </colorScale>
    </cfRule>
  </conditionalFormatting>
  <conditionalFormatting sqref="P98">
    <cfRule type="colorScale" priority="2384">
      <colorScale>
        <cfvo type="min"/>
        <cfvo type="percentile" val="50"/>
        <cfvo type="max"/>
        <color rgb="FFF8696B"/>
        <color rgb="FFFFEB84"/>
        <color rgb="FF63BE7B"/>
      </colorScale>
    </cfRule>
  </conditionalFormatting>
  <conditionalFormatting sqref="P101">
    <cfRule type="colorScale" priority="2383">
      <colorScale>
        <cfvo type="min"/>
        <cfvo type="percentile" val="50"/>
        <cfvo type="max"/>
        <color rgb="FFF8696B"/>
        <color rgb="FFFFEB84"/>
        <color rgb="FF63BE7B"/>
      </colorScale>
    </cfRule>
  </conditionalFormatting>
  <conditionalFormatting sqref="P99">
    <cfRule type="colorScale" priority="2382">
      <colorScale>
        <cfvo type="min"/>
        <cfvo type="percentile" val="50"/>
        <cfvo type="max"/>
        <color rgb="FFF8696B"/>
        <color rgb="FFFFEB84"/>
        <color rgb="FF63BE7B"/>
      </colorScale>
    </cfRule>
  </conditionalFormatting>
  <conditionalFormatting sqref="P100">
    <cfRule type="colorScale" priority="2381">
      <colorScale>
        <cfvo type="min"/>
        <cfvo type="percentile" val="50"/>
        <cfvo type="max"/>
        <color rgb="FFF8696B"/>
        <color rgb="FFFFEB84"/>
        <color rgb="FF63BE7B"/>
      </colorScale>
    </cfRule>
  </conditionalFormatting>
  <conditionalFormatting sqref="P101">
    <cfRule type="colorScale" priority="2380">
      <colorScale>
        <cfvo type="min"/>
        <cfvo type="percentile" val="50"/>
        <cfvo type="max"/>
        <color rgb="FFF8696B"/>
        <color rgb="FFFFEB84"/>
        <color rgb="FF63BE7B"/>
      </colorScale>
    </cfRule>
  </conditionalFormatting>
  <conditionalFormatting sqref="P102">
    <cfRule type="colorScale" priority="2379">
      <colorScale>
        <cfvo type="min"/>
        <cfvo type="percentile" val="50"/>
        <cfvo type="max"/>
        <color rgb="FFF8696B"/>
        <color rgb="FFFFEB84"/>
        <color rgb="FF63BE7B"/>
      </colorScale>
    </cfRule>
  </conditionalFormatting>
  <conditionalFormatting sqref="P102">
    <cfRule type="colorScale" priority="2378">
      <colorScale>
        <cfvo type="min"/>
        <cfvo type="percentile" val="50"/>
        <cfvo type="max"/>
        <color rgb="FFF8696B"/>
        <color rgb="FFFFEB84"/>
        <color rgb="FF63BE7B"/>
      </colorScale>
    </cfRule>
  </conditionalFormatting>
  <conditionalFormatting sqref="P99">
    <cfRule type="colorScale" priority="2377">
      <colorScale>
        <cfvo type="min"/>
        <cfvo type="percentile" val="50"/>
        <cfvo type="max"/>
        <color rgb="FFF8696B"/>
        <color rgb="FFFFEB84"/>
        <color rgb="FF63BE7B"/>
      </colorScale>
    </cfRule>
  </conditionalFormatting>
  <conditionalFormatting sqref="P102">
    <cfRule type="colorScale" priority="2376">
      <colorScale>
        <cfvo type="min"/>
        <cfvo type="percentile" val="50"/>
        <cfvo type="max"/>
        <color rgb="FFF8696B"/>
        <color rgb="FFFFEB84"/>
        <color rgb="FF63BE7B"/>
      </colorScale>
    </cfRule>
  </conditionalFormatting>
  <conditionalFormatting sqref="P98:P102">
    <cfRule type="colorScale" priority="2375">
      <colorScale>
        <cfvo type="min"/>
        <cfvo type="percentile" val="50"/>
        <cfvo type="max"/>
        <color rgb="FFF8696B"/>
        <color rgb="FFFFEB84"/>
        <color rgb="FF63BE7B"/>
      </colorScale>
    </cfRule>
  </conditionalFormatting>
  <conditionalFormatting sqref="P99">
    <cfRule type="colorScale" priority="2374">
      <colorScale>
        <cfvo type="min"/>
        <cfvo type="percentile" val="50"/>
        <cfvo type="max"/>
        <color rgb="FFF8696B"/>
        <color rgb="FFFFEB84"/>
        <color rgb="FF63BE7B"/>
      </colorScale>
    </cfRule>
  </conditionalFormatting>
  <conditionalFormatting sqref="P99">
    <cfRule type="colorScale" priority="2373">
      <colorScale>
        <cfvo type="min"/>
        <cfvo type="percentile" val="50"/>
        <cfvo type="max"/>
        <color rgb="FFF8696B"/>
        <color rgb="FFFFEB84"/>
        <color rgb="FF63BE7B"/>
      </colorScale>
    </cfRule>
  </conditionalFormatting>
  <conditionalFormatting sqref="P100">
    <cfRule type="colorScale" priority="2372">
      <colorScale>
        <cfvo type="min"/>
        <cfvo type="percentile" val="50"/>
        <cfvo type="max"/>
        <color rgb="FFF8696B"/>
        <color rgb="FFFFEB84"/>
        <color rgb="FF63BE7B"/>
      </colorScale>
    </cfRule>
  </conditionalFormatting>
  <conditionalFormatting sqref="P101">
    <cfRule type="colorScale" priority="2371">
      <colorScale>
        <cfvo type="min"/>
        <cfvo type="percentile" val="50"/>
        <cfvo type="max"/>
        <color rgb="FFF8696B"/>
        <color rgb="FFFFEB84"/>
        <color rgb="FF63BE7B"/>
      </colorScale>
    </cfRule>
  </conditionalFormatting>
  <conditionalFormatting sqref="P102">
    <cfRule type="colorScale" priority="2370">
      <colorScale>
        <cfvo type="min"/>
        <cfvo type="percentile" val="50"/>
        <cfvo type="max"/>
        <color rgb="FFF8696B"/>
        <color rgb="FFFFEB84"/>
        <color rgb="FF63BE7B"/>
      </colorScale>
    </cfRule>
  </conditionalFormatting>
  <conditionalFormatting sqref="P102">
    <cfRule type="colorScale" priority="2369">
      <colorScale>
        <cfvo type="min"/>
        <cfvo type="percentile" val="50"/>
        <cfvo type="max"/>
        <color rgb="FFF8696B"/>
        <color rgb="FFFFEB84"/>
        <color rgb="FF63BE7B"/>
      </colorScale>
    </cfRule>
  </conditionalFormatting>
  <conditionalFormatting sqref="P100">
    <cfRule type="colorScale" priority="2368">
      <colorScale>
        <cfvo type="min"/>
        <cfvo type="percentile" val="50"/>
        <cfvo type="max"/>
        <color rgb="FFF8696B"/>
        <color rgb="FFFFEB84"/>
        <color rgb="FF63BE7B"/>
      </colorScale>
    </cfRule>
  </conditionalFormatting>
  <conditionalFormatting sqref="P98:P102">
    <cfRule type="colorScale" priority="2367">
      <colorScale>
        <cfvo type="min"/>
        <cfvo type="percentile" val="50"/>
        <cfvo type="max"/>
        <color rgb="FFF8696B"/>
        <color rgb="FFFFEB84"/>
        <color rgb="FF63BE7B"/>
      </colorScale>
    </cfRule>
  </conditionalFormatting>
  <conditionalFormatting sqref="P99">
    <cfRule type="colorScale" priority="2366">
      <colorScale>
        <cfvo type="min"/>
        <cfvo type="percentile" val="50"/>
        <cfvo type="max"/>
        <color rgb="FFF8696B"/>
        <color rgb="FFFFEB84"/>
        <color rgb="FF63BE7B"/>
      </colorScale>
    </cfRule>
  </conditionalFormatting>
  <conditionalFormatting sqref="P100">
    <cfRule type="colorScale" priority="2365">
      <colorScale>
        <cfvo type="min"/>
        <cfvo type="percentile" val="50"/>
        <cfvo type="max"/>
        <color rgb="FFF8696B"/>
        <color rgb="FFFFEB84"/>
        <color rgb="FF63BE7B"/>
      </colorScale>
    </cfRule>
  </conditionalFormatting>
  <conditionalFormatting sqref="P101">
    <cfRule type="colorScale" priority="2364">
      <colorScale>
        <cfvo type="min"/>
        <cfvo type="percentile" val="50"/>
        <cfvo type="max"/>
        <color rgb="FFF8696B"/>
        <color rgb="FFFFEB84"/>
        <color rgb="FF63BE7B"/>
      </colorScale>
    </cfRule>
  </conditionalFormatting>
  <conditionalFormatting sqref="P102">
    <cfRule type="colorScale" priority="2363">
      <colorScale>
        <cfvo type="min"/>
        <cfvo type="percentile" val="50"/>
        <cfvo type="max"/>
        <color rgb="FFF8696B"/>
        <color rgb="FFFFEB84"/>
        <color rgb="FF63BE7B"/>
      </colorScale>
    </cfRule>
  </conditionalFormatting>
  <conditionalFormatting sqref="P98:P102">
    <cfRule type="colorScale" priority="2362">
      <colorScale>
        <cfvo type="min"/>
        <cfvo type="percentile" val="50"/>
        <cfvo type="max"/>
        <color rgb="FFF8696B"/>
        <color rgb="FFFFEB84"/>
        <color rgb="FF63BE7B"/>
      </colorScale>
    </cfRule>
  </conditionalFormatting>
  <conditionalFormatting sqref="P101">
    <cfRule type="colorScale" priority="2361">
      <colorScale>
        <cfvo type="min"/>
        <cfvo type="percentile" val="50"/>
        <cfvo type="max"/>
        <color rgb="FFF8696B"/>
        <color rgb="FFFFEB84"/>
        <color rgb="FF63BE7B"/>
      </colorScale>
    </cfRule>
  </conditionalFormatting>
  <conditionalFormatting sqref="P99">
    <cfRule type="colorScale" priority="2360">
      <colorScale>
        <cfvo type="min"/>
        <cfvo type="percentile" val="50"/>
        <cfvo type="max"/>
        <color rgb="FFF8696B"/>
        <color rgb="FFFFEB84"/>
        <color rgb="FF63BE7B"/>
      </colorScale>
    </cfRule>
  </conditionalFormatting>
  <conditionalFormatting sqref="P100">
    <cfRule type="colorScale" priority="2359">
      <colorScale>
        <cfvo type="min"/>
        <cfvo type="percentile" val="50"/>
        <cfvo type="max"/>
        <color rgb="FFF8696B"/>
        <color rgb="FFFFEB84"/>
        <color rgb="FF63BE7B"/>
      </colorScale>
    </cfRule>
  </conditionalFormatting>
  <conditionalFormatting sqref="P101">
    <cfRule type="colorScale" priority="2358">
      <colorScale>
        <cfvo type="min"/>
        <cfvo type="percentile" val="50"/>
        <cfvo type="max"/>
        <color rgb="FFF8696B"/>
        <color rgb="FFFFEB84"/>
        <color rgb="FF63BE7B"/>
      </colorScale>
    </cfRule>
  </conditionalFormatting>
  <conditionalFormatting sqref="P102">
    <cfRule type="colorScale" priority="2357">
      <colorScale>
        <cfvo type="min"/>
        <cfvo type="percentile" val="50"/>
        <cfvo type="max"/>
        <color rgb="FFF8696B"/>
        <color rgb="FFFFEB84"/>
        <color rgb="FF63BE7B"/>
      </colorScale>
    </cfRule>
  </conditionalFormatting>
  <conditionalFormatting sqref="P102">
    <cfRule type="colorScale" priority="2356">
      <colorScale>
        <cfvo type="min"/>
        <cfvo type="percentile" val="50"/>
        <cfvo type="max"/>
        <color rgb="FFF8696B"/>
        <color rgb="FFFFEB84"/>
        <color rgb="FF63BE7B"/>
      </colorScale>
    </cfRule>
  </conditionalFormatting>
  <conditionalFormatting sqref="P103">
    <cfRule type="colorScale" priority="2355">
      <colorScale>
        <cfvo type="min"/>
        <cfvo type="percentile" val="50"/>
        <cfvo type="max"/>
        <color rgb="FFF8696B"/>
        <color rgb="FFFFEB84"/>
        <color rgb="FF63BE7B"/>
      </colorScale>
    </cfRule>
  </conditionalFormatting>
  <conditionalFormatting sqref="P106">
    <cfRule type="colorScale" priority="2354">
      <colorScale>
        <cfvo type="min"/>
        <cfvo type="percentile" val="50"/>
        <cfvo type="max"/>
        <color rgb="FFF8696B"/>
        <color rgb="FFFFEB84"/>
        <color rgb="FF63BE7B"/>
      </colorScale>
    </cfRule>
  </conditionalFormatting>
  <conditionalFormatting sqref="P109">
    <cfRule type="colorScale" priority="2353">
      <colorScale>
        <cfvo type="min"/>
        <cfvo type="percentile" val="50"/>
        <cfvo type="max"/>
        <color rgb="FFF8696B"/>
        <color rgb="FFFFEB84"/>
        <color rgb="FF63BE7B"/>
      </colorScale>
    </cfRule>
  </conditionalFormatting>
  <conditionalFormatting sqref="P112">
    <cfRule type="colorScale" priority="2352">
      <colorScale>
        <cfvo type="min"/>
        <cfvo type="percentile" val="50"/>
        <cfvo type="max"/>
        <color rgb="FFF8696B"/>
        <color rgb="FFFFEB84"/>
        <color rgb="FF63BE7B"/>
      </colorScale>
    </cfRule>
  </conditionalFormatting>
  <conditionalFormatting sqref="P115">
    <cfRule type="colorScale" priority="2351">
      <colorScale>
        <cfvo type="min"/>
        <cfvo type="percentile" val="50"/>
        <cfvo type="max"/>
        <color rgb="FFF8696B"/>
        <color rgb="FFFFEB84"/>
        <color rgb="FF63BE7B"/>
      </colorScale>
    </cfRule>
  </conditionalFormatting>
  <conditionalFormatting sqref="P103:P117">
    <cfRule type="colorScale" priority="2350">
      <colorScale>
        <cfvo type="min"/>
        <cfvo type="percentile" val="50"/>
        <cfvo type="max"/>
        <color rgb="FFF8696B"/>
        <color rgb="FFFFEB84"/>
        <color rgb="FF63BE7B"/>
      </colorScale>
    </cfRule>
  </conditionalFormatting>
  <conditionalFormatting sqref="P105">
    <cfRule type="colorScale" priority="2349">
      <colorScale>
        <cfvo type="min"/>
        <cfvo type="percentile" val="50"/>
        <cfvo type="max"/>
        <color rgb="FFF8696B"/>
        <color rgb="FFFFEB84"/>
        <color rgb="FF63BE7B"/>
      </colorScale>
    </cfRule>
  </conditionalFormatting>
  <conditionalFormatting sqref="P106">
    <cfRule type="colorScale" priority="2348">
      <colorScale>
        <cfvo type="min"/>
        <cfvo type="percentile" val="50"/>
        <cfvo type="max"/>
        <color rgb="FFF8696B"/>
        <color rgb="FFFFEB84"/>
        <color rgb="FF63BE7B"/>
      </colorScale>
    </cfRule>
  </conditionalFormatting>
  <conditionalFormatting sqref="P107">
    <cfRule type="colorScale" priority="2347">
      <colorScale>
        <cfvo type="min"/>
        <cfvo type="percentile" val="50"/>
        <cfvo type="max"/>
        <color rgb="FFF8696B"/>
        <color rgb="FFFFEB84"/>
        <color rgb="FF63BE7B"/>
      </colorScale>
    </cfRule>
  </conditionalFormatting>
  <conditionalFormatting sqref="P108:P112">
    <cfRule type="colorScale" priority="2346">
      <colorScale>
        <cfvo type="min"/>
        <cfvo type="percentile" val="50"/>
        <cfvo type="max"/>
        <color rgb="FFF8696B"/>
        <color rgb="FFFFEB84"/>
        <color rgb="FF63BE7B"/>
      </colorScale>
    </cfRule>
  </conditionalFormatting>
  <conditionalFormatting sqref="P109">
    <cfRule type="colorScale" priority="2345">
      <colorScale>
        <cfvo type="min"/>
        <cfvo type="percentile" val="50"/>
        <cfvo type="max"/>
        <color rgb="FFF8696B"/>
        <color rgb="FFFFEB84"/>
        <color rgb="FF63BE7B"/>
      </colorScale>
    </cfRule>
  </conditionalFormatting>
  <conditionalFormatting sqref="P109">
    <cfRule type="colorScale" priority="2344">
      <colorScale>
        <cfvo type="min"/>
        <cfvo type="percentile" val="50"/>
        <cfvo type="max"/>
        <color rgb="FFF8696B"/>
        <color rgb="FFFFEB84"/>
        <color rgb="FF63BE7B"/>
      </colorScale>
    </cfRule>
  </conditionalFormatting>
  <conditionalFormatting sqref="P110">
    <cfRule type="colorScale" priority="2343">
      <colorScale>
        <cfvo type="min"/>
        <cfvo type="percentile" val="50"/>
        <cfvo type="max"/>
        <color rgb="FFF8696B"/>
        <color rgb="FFFFEB84"/>
        <color rgb="FF63BE7B"/>
      </colorScale>
    </cfRule>
  </conditionalFormatting>
  <conditionalFormatting sqref="P111">
    <cfRule type="colorScale" priority="2342">
      <colorScale>
        <cfvo type="min"/>
        <cfvo type="percentile" val="50"/>
        <cfvo type="max"/>
        <color rgb="FFF8696B"/>
        <color rgb="FFFFEB84"/>
        <color rgb="FF63BE7B"/>
      </colorScale>
    </cfRule>
  </conditionalFormatting>
  <conditionalFormatting sqref="P112">
    <cfRule type="colorScale" priority="2341">
      <colorScale>
        <cfvo type="min"/>
        <cfvo type="percentile" val="50"/>
        <cfvo type="max"/>
        <color rgb="FFF8696B"/>
        <color rgb="FFFFEB84"/>
        <color rgb="FF63BE7B"/>
      </colorScale>
    </cfRule>
  </conditionalFormatting>
  <conditionalFormatting sqref="P112">
    <cfRule type="colorScale" priority="2340">
      <colorScale>
        <cfvo type="min"/>
        <cfvo type="percentile" val="50"/>
        <cfvo type="max"/>
        <color rgb="FFF8696B"/>
        <color rgb="FFFFEB84"/>
        <color rgb="FF63BE7B"/>
      </colorScale>
    </cfRule>
  </conditionalFormatting>
  <conditionalFormatting sqref="P113">
    <cfRule type="colorScale" priority="2339">
      <colorScale>
        <cfvo type="min"/>
        <cfvo type="percentile" val="50"/>
        <cfvo type="max"/>
        <color rgb="FFF8696B"/>
        <color rgb="FFFFEB84"/>
        <color rgb="FF63BE7B"/>
      </colorScale>
    </cfRule>
  </conditionalFormatting>
  <conditionalFormatting sqref="P114">
    <cfRule type="colorScale" priority="2338">
      <colorScale>
        <cfvo type="min"/>
        <cfvo type="percentile" val="50"/>
        <cfvo type="max"/>
        <color rgb="FFF8696B"/>
        <color rgb="FFFFEB84"/>
        <color rgb="FF63BE7B"/>
      </colorScale>
    </cfRule>
  </conditionalFormatting>
  <conditionalFormatting sqref="P115">
    <cfRule type="colorScale" priority="2337">
      <colorScale>
        <cfvo type="min"/>
        <cfvo type="percentile" val="50"/>
        <cfvo type="max"/>
        <color rgb="FFF8696B"/>
        <color rgb="FFFFEB84"/>
        <color rgb="FF63BE7B"/>
      </colorScale>
    </cfRule>
  </conditionalFormatting>
  <conditionalFormatting sqref="P115">
    <cfRule type="colorScale" priority="2336">
      <colorScale>
        <cfvo type="min"/>
        <cfvo type="percentile" val="50"/>
        <cfvo type="max"/>
        <color rgb="FFF8696B"/>
        <color rgb="FFFFEB84"/>
        <color rgb="FF63BE7B"/>
      </colorScale>
    </cfRule>
  </conditionalFormatting>
  <conditionalFormatting sqref="P115">
    <cfRule type="colorScale" priority="2335">
      <colorScale>
        <cfvo type="min"/>
        <cfvo type="percentile" val="50"/>
        <cfvo type="max"/>
        <color rgb="FFF8696B"/>
        <color rgb="FFFFEB84"/>
        <color rgb="FF63BE7B"/>
      </colorScale>
    </cfRule>
  </conditionalFormatting>
  <conditionalFormatting sqref="P116">
    <cfRule type="colorScale" priority="2334">
      <colorScale>
        <cfvo type="min"/>
        <cfvo type="percentile" val="50"/>
        <cfvo type="max"/>
        <color rgb="FFF8696B"/>
        <color rgb="FFFFEB84"/>
        <color rgb="FF63BE7B"/>
      </colorScale>
    </cfRule>
  </conditionalFormatting>
  <conditionalFormatting sqref="P117">
    <cfRule type="colorScale" priority="2333">
      <colorScale>
        <cfvo type="min"/>
        <cfvo type="percentile" val="50"/>
        <cfvo type="max"/>
        <color rgb="FFF8696B"/>
        <color rgb="FFFFEB84"/>
        <color rgb="FF63BE7B"/>
      </colorScale>
    </cfRule>
  </conditionalFormatting>
  <conditionalFormatting sqref="P107">
    <cfRule type="colorScale" priority="2332">
      <colorScale>
        <cfvo type="min"/>
        <cfvo type="percentile" val="50"/>
        <cfvo type="max"/>
        <color rgb="FFF8696B"/>
        <color rgb="FFFFEB84"/>
        <color rgb="FF63BE7B"/>
      </colorScale>
    </cfRule>
  </conditionalFormatting>
  <conditionalFormatting sqref="P110">
    <cfRule type="colorScale" priority="2331">
      <colorScale>
        <cfvo type="min"/>
        <cfvo type="percentile" val="50"/>
        <cfvo type="max"/>
        <color rgb="FFF8696B"/>
        <color rgb="FFFFEB84"/>
        <color rgb="FF63BE7B"/>
      </colorScale>
    </cfRule>
  </conditionalFormatting>
  <conditionalFormatting sqref="P108:P112">
    <cfRule type="colorScale" priority="2330">
      <colorScale>
        <cfvo type="min"/>
        <cfvo type="percentile" val="50"/>
        <cfvo type="max"/>
        <color rgb="FFF8696B"/>
        <color rgb="FFFFEB84"/>
        <color rgb="FF63BE7B"/>
      </colorScale>
    </cfRule>
  </conditionalFormatting>
  <conditionalFormatting sqref="P109">
    <cfRule type="colorScale" priority="2329">
      <colorScale>
        <cfvo type="min"/>
        <cfvo type="percentile" val="50"/>
        <cfvo type="max"/>
        <color rgb="FFF8696B"/>
        <color rgb="FFFFEB84"/>
        <color rgb="FF63BE7B"/>
      </colorScale>
    </cfRule>
  </conditionalFormatting>
  <conditionalFormatting sqref="P110">
    <cfRule type="colorScale" priority="2328">
      <colorScale>
        <cfvo type="min"/>
        <cfvo type="percentile" val="50"/>
        <cfvo type="max"/>
        <color rgb="FFF8696B"/>
        <color rgb="FFFFEB84"/>
        <color rgb="FF63BE7B"/>
      </colorScale>
    </cfRule>
  </conditionalFormatting>
  <conditionalFormatting sqref="P111">
    <cfRule type="colorScale" priority="2327">
      <colorScale>
        <cfvo type="min"/>
        <cfvo type="percentile" val="50"/>
        <cfvo type="max"/>
        <color rgb="FFF8696B"/>
        <color rgb="FFFFEB84"/>
        <color rgb="FF63BE7B"/>
      </colorScale>
    </cfRule>
  </conditionalFormatting>
  <conditionalFormatting sqref="P114">
    <cfRule type="colorScale" priority="2326">
      <colorScale>
        <cfvo type="min"/>
        <cfvo type="percentile" val="50"/>
        <cfvo type="max"/>
        <color rgb="FFF8696B"/>
        <color rgb="FFFFEB84"/>
        <color rgb="FF63BE7B"/>
      </colorScale>
    </cfRule>
  </conditionalFormatting>
  <conditionalFormatting sqref="P112">
    <cfRule type="colorScale" priority="2325">
      <colorScale>
        <cfvo type="min"/>
        <cfvo type="percentile" val="50"/>
        <cfvo type="max"/>
        <color rgb="FFF8696B"/>
        <color rgb="FFFFEB84"/>
        <color rgb="FF63BE7B"/>
      </colorScale>
    </cfRule>
  </conditionalFormatting>
  <conditionalFormatting sqref="P113">
    <cfRule type="colorScale" priority="2324">
      <colorScale>
        <cfvo type="min"/>
        <cfvo type="percentile" val="50"/>
        <cfvo type="max"/>
        <color rgb="FFF8696B"/>
        <color rgb="FFFFEB84"/>
        <color rgb="FF63BE7B"/>
      </colorScale>
    </cfRule>
  </conditionalFormatting>
  <conditionalFormatting sqref="P114">
    <cfRule type="colorScale" priority="2323">
      <colorScale>
        <cfvo type="min"/>
        <cfvo type="percentile" val="50"/>
        <cfvo type="max"/>
        <color rgb="FFF8696B"/>
        <color rgb="FFFFEB84"/>
        <color rgb="FF63BE7B"/>
      </colorScale>
    </cfRule>
  </conditionalFormatting>
  <conditionalFormatting sqref="P116">
    <cfRule type="colorScale" priority="2322">
      <colorScale>
        <cfvo type="min"/>
        <cfvo type="percentile" val="50"/>
        <cfvo type="max"/>
        <color rgb="FFF8696B"/>
        <color rgb="FFFFEB84"/>
        <color rgb="FF63BE7B"/>
      </colorScale>
    </cfRule>
  </conditionalFormatting>
  <conditionalFormatting sqref="P115">
    <cfRule type="colorScale" priority="2321">
      <colorScale>
        <cfvo type="min"/>
        <cfvo type="percentile" val="50"/>
        <cfvo type="max"/>
        <color rgb="FFF8696B"/>
        <color rgb="FFFFEB84"/>
        <color rgb="FF63BE7B"/>
      </colorScale>
    </cfRule>
  </conditionalFormatting>
  <conditionalFormatting sqref="P116">
    <cfRule type="colorScale" priority="2320">
      <colorScale>
        <cfvo type="min"/>
        <cfvo type="percentile" val="50"/>
        <cfvo type="max"/>
        <color rgb="FFF8696B"/>
        <color rgb="FFFFEB84"/>
        <color rgb="FF63BE7B"/>
      </colorScale>
    </cfRule>
  </conditionalFormatting>
  <conditionalFormatting sqref="P116">
    <cfRule type="colorScale" priority="2319">
      <colorScale>
        <cfvo type="min"/>
        <cfvo type="percentile" val="50"/>
        <cfvo type="max"/>
        <color rgb="FFF8696B"/>
        <color rgb="FFFFEB84"/>
        <color rgb="FF63BE7B"/>
      </colorScale>
    </cfRule>
  </conditionalFormatting>
  <conditionalFormatting sqref="P117">
    <cfRule type="colorScale" priority="2318">
      <colorScale>
        <cfvo type="min"/>
        <cfvo type="percentile" val="50"/>
        <cfvo type="max"/>
        <color rgb="FFF8696B"/>
        <color rgb="FFFFEB84"/>
        <color rgb="FF63BE7B"/>
      </colorScale>
    </cfRule>
  </conditionalFormatting>
  <conditionalFormatting sqref="P115">
    <cfRule type="colorScale" priority="2317">
      <colorScale>
        <cfvo type="min"/>
        <cfvo type="percentile" val="50"/>
        <cfvo type="max"/>
        <color rgb="FFF8696B"/>
        <color rgb="FFFFEB84"/>
        <color rgb="FF63BE7B"/>
      </colorScale>
    </cfRule>
  </conditionalFormatting>
  <conditionalFormatting sqref="P116">
    <cfRule type="colorScale" priority="2316">
      <colorScale>
        <cfvo type="min"/>
        <cfvo type="percentile" val="50"/>
        <cfvo type="max"/>
        <color rgb="FFF8696B"/>
        <color rgb="FFFFEB84"/>
        <color rgb="FF63BE7B"/>
      </colorScale>
    </cfRule>
  </conditionalFormatting>
  <conditionalFormatting sqref="P117">
    <cfRule type="colorScale" priority="2315">
      <colorScale>
        <cfvo type="min"/>
        <cfvo type="percentile" val="50"/>
        <cfvo type="max"/>
        <color rgb="FFF8696B"/>
        <color rgb="FFFFEB84"/>
        <color rgb="FF63BE7B"/>
      </colorScale>
    </cfRule>
  </conditionalFormatting>
  <conditionalFormatting sqref="P108:P112">
    <cfRule type="colorScale" priority="2314">
      <colorScale>
        <cfvo type="min"/>
        <cfvo type="percentile" val="50"/>
        <cfvo type="max"/>
        <color rgb="FFF8696B"/>
        <color rgb="FFFFEB84"/>
        <color rgb="FF63BE7B"/>
      </colorScale>
    </cfRule>
  </conditionalFormatting>
  <conditionalFormatting sqref="P111">
    <cfRule type="colorScale" priority="2313">
      <colorScale>
        <cfvo type="min"/>
        <cfvo type="percentile" val="50"/>
        <cfvo type="max"/>
        <color rgb="FFF8696B"/>
        <color rgb="FFFFEB84"/>
        <color rgb="FF63BE7B"/>
      </colorScale>
    </cfRule>
  </conditionalFormatting>
  <conditionalFormatting sqref="P109">
    <cfRule type="colorScale" priority="2312">
      <colorScale>
        <cfvo type="min"/>
        <cfvo type="percentile" val="50"/>
        <cfvo type="max"/>
        <color rgb="FFF8696B"/>
        <color rgb="FFFFEB84"/>
        <color rgb="FF63BE7B"/>
      </colorScale>
    </cfRule>
  </conditionalFormatting>
  <conditionalFormatting sqref="P110">
    <cfRule type="colorScale" priority="2311">
      <colorScale>
        <cfvo type="min"/>
        <cfvo type="percentile" val="50"/>
        <cfvo type="max"/>
        <color rgb="FFF8696B"/>
        <color rgb="FFFFEB84"/>
        <color rgb="FF63BE7B"/>
      </colorScale>
    </cfRule>
  </conditionalFormatting>
  <conditionalFormatting sqref="P111">
    <cfRule type="colorScale" priority="2310">
      <colorScale>
        <cfvo type="min"/>
        <cfvo type="percentile" val="50"/>
        <cfvo type="max"/>
        <color rgb="FFF8696B"/>
        <color rgb="FFFFEB84"/>
        <color rgb="FF63BE7B"/>
      </colorScale>
    </cfRule>
  </conditionalFormatting>
  <conditionalFormatting sqref="P112">
    <cfRule type="colorScale" priority="2309">
      <colorScale>
        <cfvo type="min"/>
        <cfvo type="percentile" val="50"/>
        <cfvo type="max"/>
        <color rgb="FFF8696B"/>
        <color rgb="FFFFEB84"/>
        <color rgb="FF63BE7B"/>
      </colorScale>
    </cfRule>
  </conditionalFormatting>
  <conditionalFormatting sqref="P112">
    <cfRule type="colorScale" priority="2308">
      <colorScale>
        <cfvo type="min"/>
        <cfvo type="percentile" val="50"/>
        <cfvo type="max"/>
        <color rgb="FFF8696B"/>
        <color rgb="FFFFEB84"/>
        <color rgb="FF63BE7B"/>
      </colorScale>
    </cfRule>
  </conditionalFormatting>
  <conditionalFormatting sqref="P104">
    <cfRule type="colorScale" priority="2307">
      <colorScale>
        <cfvo type="min"/>
        <cfvo type="percentile" val="50"/>
        <cfvo type="max"/>
        <color rgb="FFF8696B"/>
        <color rgb="FFFFEB84"/>
        <color rgb="FF63BE7B"/>
      </colorScale>
    </cfRule>
  </conditionalFormatting>
  <conditionalFormatting sqref="P107">
    <cfRule type="colorScale" priority="2306">
      <colorScale>
        <cfvo type="min"/>
        <cfvo type="percentile" val="50"/>
        <cfvo type="max"/>
        <color rgb="FFF8696B"/>
        <color rgb="FFFFEB84"/>
        <color rgb="FF63BE7B"/>
      </colorScale>
    </cfRule>
  </conditionalFormatting>
  <conditionalFormatting sqref="P103:P107">
    <cfRule type="colorScale" priority="2305">
      <colorScale>
        <cfvo type="min"/>
        <cfvo type="percentile" val="50"/>
        <cfvo type="max"/>
        <color rgb="FFF8696B"/>
        <color rgb="FFFFEB84"/>
        <color rgb="FF63BE7B"/>
      </colorScale>
    </cfRule>
  </conditionalFormatting>
  <conditionalFormatting sqref="P104">
    <cfRule type="colorScale" priority="2304">
      <colorScale>
        <cfvo type="min"/>
        <cfvo type="percentile" val="50"/>
        <cfvo type="max"/>
        <color rgb="FFF8696B"/>
        <color rgb="FFFFEB84"/>
        <color rgb="FF63BE7B"/>
      </colorScale>
    </cfRule>
  </conditionalFormatting>
  <conditionalFormatting sqref="P104">
    <cfRule type="colorScale" priority="2303">
      <colorScale>
        <cfvo type="min"/>
        <cfvo type="percentile" val="50"/>
        <cfvo type="max"/>
        <color rgb="FFF8696B"/>
        <color rgb="FFFFEB84"/>
        <color rgb="FF63BE7B"/>
      </colorScale>
    </cfRule>
  </conditionalFormatting>
  <conditionalFormatting sqref="P105">
    <cfRule type="colorScale" priority="2302">
      <colorScale>
        <cfvo type="min"/>
        <cfvo type="percentile" val="50"/>
        <cfvo type="max"/>
        <color rgb="FFF8696B"/>
        <color rgb="FFFFEB84"/>
        <color rgb="FF63BE7B"/>
      </colorScale>
    </cfRule>
  </conditionalFormatting>
  <conditionalFormatting sqref="P106">
    <cfRule type="colorScale" priority="2301">
      <colorScale>
        <cfvo type="min"/>
        <cfvo type="percentile" val="50"/>
        <cfvo type="max"/>
        <color rgb="FFF8696B"/>
        <color rgb="FFFFEB84"/>
        <color rgb="FF63BE7B"/>
      </colorScale>
    </cfRule>
  </conditionalFormatting>
  <conditionalFormatting sqref="P107">
    <cfRule type="colorScale" priority="2300">
      <colorScale>
        <cfvo type="min"/>
        <cfvo type="percentile" val="50"/>
        <cfvo type="max"/>
        <color rgb="FFF8696B"/>
        <color rgb="FFFFEB84"/>
        <color rgb="FF63BE7B"/>
      </colorScale>
    </cfRule>
  </conditionalFormatting>
  <conditionalFormatting sqref="P107">
    <cfRule type="colorScale" priority="2299">
      <colorScale>
        <cfvo type="min"/>
        <cfvo type="percentile" val="50"/>
        <cfvo type="max"/>
        <color rgb="FFF8696B"/>
        <color rgb="FFFFEB84"/>
        <color rgb="FF63BE7B"/>
      </colorScale>
    </cfRule>
  </conditionalFormatting>
  <conditionalFormatting sqref="P105">
    <cfRule type="colorScale" priority="2298">
      <colorScale>
        <cfvo type="min"/>
        <cfvo type="percentile" val="50"/>
        <cfvo type="max"/>
        <color rgb="FFF8696B"/>
        <color rgb="FFFFEB84"/>
        <color rgb="FF63BE7B"/>
      </colorScale>
    </cfRule>
  </conditionalFormatting>
  <conditionalFormatting sqref="P103:P107">
    <cfRule type="colorScale" priority="2297">
      <colorScale>
        <cfvo type="min"/>
        <cfvo type="percentile" val="50"/>
        <cfvo type="max"/>
        <color rgb="FFF8696B"/>
        <color rgb="FFFFEB84"/>
        <color rgb="FF63BE7B"/>
      </colorScale>
    </cfRule>
  </conditionalFormatting>
  <conditionalFormatting sqref="P104">
    <cfRule type="colorScale" priority="2296">
      <colorScale>
        <cfvo type="min"/>
        <cfvo type="percentile" val="50"/>
        <cfvo type="max"/>
        <color rgb="FFF8696B"/>
        <color rgb="FFFFEB84"/>
        <color rgb="FF63BE7B"/>
      </colorScale>
    </cfRule>
  </conditionalFormatting>
  <conditionalFormatting sqref="P105">
    <cfRule type="colorScale" priority="2295">
      <colorScale>
        <cfvo type="min"/>
        <cfvo type="percentile" val="50"/>
        <cfvo type="max"/>
        <color rgb="FFF8696B"/>
        <color rgb="FFFFEB84"/>
        <color rgb="FF63BE7B"/>
      </colorScale>
    </cfRule>
  </conditionalFormatting>
  <conditionalFormatting sqref="P106">
    <cfRule type="colorScale" priority="2294">
      <colorScale>
        <cfvo type="min"/>
        <cfvo type="percentile" val="50"/>
        <cfvo type="max"/>
        <color rgb="FFF8696B"/>
        <color rgb="FFFFEB84"/>
        <color rgb="FF63BE7B"/>
      </colorScale>
    </cfRule>
  </conditionalFormatting>
  <conditionalFormatting sqref="P107">
    <cfRule type="colorScale" priority="2293">
      <colorScale>
        <cfvo type="min"/>
        <cfvo type="percentile" val="50"/>
        <cfvo type="max"/>
        <color rgb="FFF8696B"/>
        <color rgb="FFFFEB84"/>
        <color rgb="FF63BE7B"/>
      </colorScale>
    </cfRule>
  </conditionalFormatting>
  <conditionalFormatting sqref="P103:P107">
    <cfRule type="colorScale" priority="2292">
      <colorScale>
        <cfvo type="min"/>
        <cfvo type="percentile" val="50"/>
        <cfvo type="max"/>
        <color rgb="FFF8696B"/>
        <color rgb="FFFFEB84"/>
        <color rgb="FF63BE7B"/>
      </colorScale>
    </cfRule>
  </conditionalFormatting>
  <conditionalFormatting sqref="P106">
    <cfRule type="colorScale" priority="2291">
      <colorScale>
        <cfvo type="min"/>
        <cfvo type="percentile" val="50"/>
        <cfvo type="max"/>
        <color rgb="FFF8696B"/>
        <color rgb="FFFFEB84"/>
        <color rgb="FF63BE7B"/>
      </colorScale>
    </cfRule>
  </conditionalFormatting>
  <conditionalFormatting sqref="P104">
    <cfRule type="colorScale" priority="2290">
      <colorScale>
        <cfvo type="min"/>
        <cfvo type="percentile" val="50"/>
        <cfvo type="max"/>
        <color rgb="FFF8696B"/>
        <color rgb="FFFFEB84"/>
        <color rgb="FF63BE7B"/>
      </colorScale>
    </cfRule>
  </conditionalFormatting>
  <conditionalFormatting sqref="P105">
    <cfRule type="colorScale" priority="2289">
      <colorScale>
        <cfvo type="min"/>
        <cfvo type="percentile" val="50"/>
        <cfvo type="max"/>
        <color rgb="FFF8696B"/>
        <color rgb="FFFFEB84"/>
        <color rgb="FF63BE7B"/>
      </colorScale>
    </cfRule>
  </conditionalFormatting>
  <conditionalFormatting sqref="P106">
    <cfRule type="colorScale" priority="2288">
      <colorScale>
        <cfvo type="min"/>
        <cfvo type="percentile" val="50"/>
        <cfvo type="max"/>
        <color rgb="FFF8696B"/>
        <color rgb="FFFFEB84"/>
        <color rgb="FF63BE7B"/>
      </colorScale>
    </cfRule>
  </conditionalFormatting>
  <conditionalFormatting sqref="P107">
    <cfRule type="colorScale" priority="2287">
      <colorScale>
        <cfvo type="min"/>
        <cfvo type="percentile" val="50"/>
        <cfvo type="max"/>
        <color rgb="FFF8696B"/>
        <color rgb="FFFFEB84"/>
        <color rgb="FF63BE7B"/>
      </colorScale>
    </cfRule>
  </conditionalFormatting>
  <conditionalFormatting sqref="P107">
    <cfRule type="colorScale" priority="2286">
      <colorScale>
        <cfvo type="min"/>
        <cfvo type="percentile" val="50"/>
        <cfvo type="max"/>
        <color rgb="FFF8696B"/>
        <color rgb="FFFFEB84"/>
        <color rgb="FF63BE7B"/>
      </colorScale>
    </cfRule>
  </conditionalFormatting>
  <conditionalFormatting sqref="P113">
    <cfRule type="colorScale" priority="2285">
      <colorScale>
        <cfvo type="min"/>
        <cfvo type="percentile" val="50"/>
        <cfvo type="max"/>
        <color rgb="FFF8696B"/>
        <color rgb="FFFFEB84"/>
        <color rgb="FF63BE7B"/>
      </colorScale>
    </cfRule>
  </conditionalFormatting>
  <conditionalFormatting sqref="P116">
    <cfRule type="colorScale" priority="2284">
      <colorScale>
        <cfvo type="min"/>
        <cfvo type="percentile" val="50"/>
        <cfvo type="max"/>
        <color rgb="FFF8696B"/>
        <color rgb="FFFFEB84"/>
        <color rgb="FF63BE7B"/>
      </colorScale>
    </cfRule>
  </conditionalFormatting>
  <conditionalFormatting sqref="P114">
    <cfRule type="colorScale" priority="2283">
      <colorScale>
        <cfvo type="min"/>
        <cfvo type="percentile" val="50"/>
        <cfvo type="max"/>
        <color rgb="FFF8696B"/>
        <color rgb="FFFFEB84"/>
        <color rgb="FF63BE7B"/>
      </colorScale>
    </cfRule>
  </conditionalFormatting>
  <conditionalFormatting sqref="P115">
    <cfRule type="colorScale" priority="2282">
      <colorScale>
        <cfvo type="min"/>
        <cfvo type="percentile" val="50"/>
        <cfvo type="max"/>
        <color rgb="FFF8696B"/>
        <color rgb="FFFFEB84"/>
        <color rgb="FF63BE7B"/>
      </colorScale>
    </cfRule>
  </conditionalFormatting>
  <conditionalFormatting sqref="P116">
    <cfRule type="colorScale" priority="2281">
      <colorScale>
        <cfvo type="min"/>
        <cfvo type="percentile" val="50"/>
        <cfvo type="max"/>
        <color rgb="FFF8696B"/>
        <color rgb="FFFFEB84"/>
        <color rgb="FF63BE7B"/>
      </colorScale>
    </cfRule>
  </conditionalFormatting>
  <conditionalFormatting sqref="P117">
    <cfRule type="colorScale" priority="2280">
      <colorScale>
        <cfvo type="min"/>
        <cfvo type="percentile" val="50"/>
        <cfvo type="max"/>
        <color rgb="FFF8696B"/>
        <color rgb="FFFFEB84"/>
        <color rgb="FF63BE7B"/>
      </colorScale>
    </cfRule>
  </conditionalFormatting>
  <conditionalFormatting sqref="P117">
    <cfRule type="colorScale" priority="2279">
      <colorScale>
        <cfvo type="min"/>
        <cfvo type="percentile" val="50"/>
        <cfvo type="max"/>
        <color rgb="FFF8696B"/>
        <color rgb="FFFFEB84"/>
        <color rgb="FF63BE7B"/>
      </colorScale>
    </cfRule>
  </conditionalFormatting>
  <conditionalFormatting sqref="P114">
    <cfRule type="colorScale" priority="2278">
      <colorScale>
        <cfvo type="min"/>
        <cfvo type="percentile" val="50"/>
        <cfvo type="max"/>
        <color rgb="FFF8696B"/>
        <color rgb="FFFFEB84"/>
        <color rgb="FF63BE7B"/>
      </colorScale>
    </cfRule>
  </conditionalFormatting>
  <conditionalFormatting sqref="P117">
    <cfRule type="colorScale" priority="2277">
      <colorScale>
        <cfvo type="min"/>
        <cfvo type="percentile" val="50"/>
        <cfvo type="max"/>
        <color rgb="FFF8696B"/>
        <color rgb="FFFFEB84"/>
        <color rgb="FF63BE7B"/>
      </colorScale>
    </cfRule>
  </conditionalFormatting>
  <conditionalFormatting sqref="P113:P117">
    <cfRule type="colorScale" priority="2276">
      <colorScale>
        <cfvo type="min"/>
        <cfvo type="percentile" val="50"/>
        <cfvo type="max"/>
        <color rgb="FFF8696B"/>
        <color rgb="FFFFEB84"/>
        <color rgb="FF63BE7B"/>
      </colorScale>
    </cfRule>
  </conditionalFormatting>
  <conditionalFormatting sqref="P114">
    <cfRule type="colorScale" priority="2275">
      <colorScale>
        <cfvo type="min"/>
        <cfvo type="percentile" val="50"/>
        <cfvo type="max"/>
        <color rgb="FFF8696B"/>
        <color rgb="FFFFEB84"/>
        <color rgb="FF63BE7B"/>
      </colorScale>
    </cfRule>
  </conditionalFormatting>
  <conditionalFormatting sqref="P114">
    <cfRule type="colorScale" priority="2274">
      <colorScale>
        <cfvo type="min"/>
        <cfvo type="percentile" val="50"/>
        <cfvo type="max"/>
        <color rgb="FFF8696B"/>
        <color rgb="FFFFEB84"/>
        <color rgb="FF63BE7B"/>
      </colorScale>
    </cfRule>
  </conditionalFormatting>
  <conditionalFormatting sqref="P115">
    <cfRule type="colorScale" priority="2273">
      <colorScale>
        <cfvo type="min"/>
        <cfvo type="percentile" val="50"/>
        <cfvo type="max"/>
        <color rgb="FFF8696B"/>
        <color rgb="FFFFEB84"/>
        <color rgb="FF63BE7B"/>
      </colorScale>
    </cfRule>
  </conditionalFormatting>
  <conditionalFormatting sqref="P116">
    <cfRule type="colorScale" priority="2272">
      <colorScale>
        <cfvo type="min"/>
        <cfvo type="percentile" val="50"/>
        <cfvo type="max"/>
        <color rgb="FFF8696B"/>
        <color rgb="FFFFEB84"/>
        <color rgb="FF63BE7B"/>
      </colorScale>
    </cfRule>
  </conditionalFormatting>
  <conditionalFormatting sqref="P117">
    <cfRule type="colorScale" priority="2271">
      <colorScale>
        <cfvo type="min"/>
        <cfvo type="percentile" val="50"/>
        <cfvo type="max"/>
        <color rgb="FFF8696B"/>
        <color rgb="FFFFEB84"/>
        <color rgb="FF63BE7B"/>
      </colorScale>
    </cfRule>
  </conditionalFormatting>
  <conditionalFormatting sqref="P117">
    <cfRule type="colorScale" priority="2270">
      <colorScale>
        <cfvo type="min"/>
        <cfvo type="percentile" val="50"/>
        <cfvo type="max"/>
        <color rgb="FFF8696B"/>
        <color rgb="FFFFEB84"/>
        <color rgb="FF63BE7B"/>
      </colorScale>
    </cfRule>
  </conditionalFormatting>
  <conditionalFormatting sqref="P115">
    <cfRule type="colorScale" priority="2269">
      <colorScale>
        <cfvo type="min"/>
        <cfvo type="percentile" val="50"/>
        <cfvo type="max"/>
        <color rgb="FFF8696B"/>
        <color rgb="FFFFEB84"/>
        <color rgb="FF63BE7B"/>
      </colorScale>
    </cfRule>
  </conditionalFormatting>
  <conditionalFormatting sqref="P113:P117">
    <cfRule type="colorScale" priority="2268">
      <colorScale>
        <cfvo type="min"/>
        <cfvo type="percentile" val="50"/>
        <cfvo type="max"/>
        <color rgb="FFF8696B"/>
        <color rgb="FFFFEB84"/>
        <color rgb="FF63BE7B"/>
      </colorScale>
    </cfRule>
  </conditionalFormatting>
  <conditionalFormatting sqref="P114">
    <cfRule type="colorScale" priority="2267">
      <colorScale>
        <cfvo type="min"/>
        <cfvo type="percentile" val="50"/>
        <cfvo type="max"/>
        <color rgb="FFF8696B"/>
        <color rgb="FFFFEB84"/>
        <color rgb="FF63BE7B"/>
      </colorScale>
    </cfRule>
  </conditionalFormatting>
  <conditionalFormatting sqref="P115">
    <cfRule type="colorScale" priority="2266">
      <colorScale>
        <cfvo type="min"/>
        <cfvo type="percentile" val="50"/>
        <cfvo type="max"/>
        <color rgb="FFF8696B"/>
        <color rgb="FFFFEB84"/>
        <color rgb="FF63BE7B"/>
      </colorScale>
    </cfRule>
  </conditionalFormatting>
  <conditionalFormatting sqref="P116">
    <cfRule type="colorScale" priority="2265">
      <colorScale>
        <cfvo type="min"/>
        <cfvo type="percentile" val="50"/>
        <cfvo type="max"/>
        <color rgb="FFF8696B"/>
        <color rgb="FFFFEB84"/>
        <color rgb="FF63BE7B"/>
      </colorScale>
    </cfRule>
  </conditionalFormatting>
  <conditionalFormatting sqref="P117">
    <cfRule type="colorScale" priority="2264">
      <colorScale>
        <cfvo type="min"/>
        <cfvo type="percentile" val="50"/>
        <cfvo type="max"/>
        <color rgb="FFF8696B"/>
        <color rgb="FFFFEB84"/>
        <color rgb="FF63BE7B"/>
      </colorScale>
    </cfRule>
  </conditionalFormatting>
  <conditionalFormatting sqref="P113:P117">
    <cfRule type="colorScale" priority="2263">
      <colorScale>
        <cfvo type="min"/>
        <cfvo type="percentile" val="50"/>
        <cfvo type="max"/>
        <color rgb="FFF8696B"/>
        <color rgb="FFFFEB84"/>
        <color rgb="FF63BE7B"/>
      </colorScale>
    </cfRule>
  </conditionalFormatting>
  <conditionalFormatting sqref="P116">
    <cfRule type="colorScale" priority="2262">
      <colorScale>
        <cfvo type="min"/>
        <cfvo type="percentile" val="50"/>
        <cfvo type="max"/>
        <color rgb="FFF8696B"/>
        <color rgb="FFFFEB84"/>
        <color rgb="FF63BE7B"/>
      </colorScale>
    </cfRule>
  </conditionalFormatting>
  <conditionalFormatting sqref="P114">
    <cfRule type="colorScale" priority="2261">
      <colorScale>
        <cfvo type="min"/>
        <cfvo type="percentile" val="50"/>
        <cfvo type="max"/>
        <color rgb="FFF8696B"/>
        <color rgb="FFFFEB84"/>
        <color rgb="FF63BE7B"/>
      </colorScale>
    </cfRule>
  </conditionalFormatting>
  <conditionalFormatting sqref="P115">
    <cfRule type="colorScale" priority="2260">
      <colorScale>
        <cfvo type="min"/>
        <cfvo type="percentile" val="50"/>
        <cfvo type="max"/>
        <color rgb="FFF8696B"/>
        <color rgb="FFFFEB84"/>
        <color rgb="FF63BE7B"/>
      </colorScale>
    </cfRule>
  </conditionalFormatting>
  <conditionalFormatting sqref="P116">
    <cfRule type="colorScale" priority="2259">
      <colorScale>
        <cfvo type="min"/>
        <cfvo type="percentile" val="50"/>
        <cfvo type="max"/>
        <color rgb="FFF8696B"/>
        <color rgb="FFFFEB84"/>
        <color rgb="FF63BE7B"/>
      </colorScale>
    </cfRule>
  </conditionalFormatting>
  <conditionalFormatting sqref="P117">
    <cfRule type="colorScale" priority="2258">
      <colorScale>
        <cfvo type="min"/>
        <cfvo type="percentile" val="50"/>
        <cfvo type="max"/>
        <color rgb="FFF8696B"/>
        <color rgb="FFFFEB84"/>
        <color rgb="FF63BE7B"/>
      </colorScale>
    </cfRule>
  </conditionalFormatting>
  <conditionalFormatting sqref="P117">
    <cfRule type="colorScale" priority="2257">
      <colorScale>
        <cfvo type="min"/>
        <cfvo type="percentile" val="50"/>
        <cfvo type="max"/>
        <color rgb="FFF8696B"/>
        <color rgb="FFFFEB84"/>
        <color rgb="FF63BE7B"/>
      </colorScale>
    </cfRule>
  </conditionalFormatting>
  <conditionalFormatting sqref="P8:P117">
    <cfRule type="colorScale" priority="1">
      <colorScale>
        <cfvo type="min"/>
        <cfvo type="percentile" val="50"/>
        <cfvo type="max"/>
        <color rgb="FFF8696B"/>
        <color rgb="FFFFEB84"/>
        <color rgb="FF63BE7B"/>
      </colorScale>
    </cfRule>
  </conditionalFormatting>
  <conditionalFormatting sqref="P63">
    <cfRule type="colorScale" priority="2256">
      <colorScale>
        <cfvo type="min"/>
        <cfvo type="percentile" val="50"/>
        <cfvo type="max"/>
        <color rgb="FFF8696B"/>
        <color rgb="FFFFEB84"/>
        <color rgb="FF63BE7B"/>
      </colorScale>
    </cfRule>
  </conditionalFormatting>
  <conditionalFormatting sqref="P66">
    <cfRule type="colorScale" priority="2255">
      <colorScale>
        <cfvo type="min"/>
        <cfvo type="percentile" val="50"/>
        <cfvo type="max"/>
        <color rgb="FFF8696B"/>
        <color rgb="FFFFEB84"/>
        <color rgb="FF63BE7B"/>
      </colorScale>
    </cfRule>
  </conditionalFormatting>
  <conditionalFormatting sqref="P63:P67">
    <cfRule type="colorScale" priority="2254">
      <colorScale>
        <cfvo type="min"/>
        <cfvo type="percentile" val="50"/>
        <cfvo type="max"/>
        <color rgb="FFF8696B"/>
        <color rgb="FFFFEB84"/>
        <color rgb="FF63BE7B"/>
      </colorScale>
    </cfRule>
  </conditionalFormatting>
  <conditionalFormatting sqref="P63">
    <cfRule type="colorScale" priority="2253">
      <colorScale>
        <cfvo type="min"/>
        <cfvo type="percentile" val="50"/>
        <cfvo type="max"/>
        <color rgb="FFF8696B"/>
        <color rgb="FFFFEB84"/>
        <color rgb="FF63BE7B"/>
      </colorScale>
    </cfRule>
  </conditionalFormatting>
  <conditionalFormatting sqref="P63">
    <cfRule type="colorScale" priority="2252">
      <colorScale>
        <cfvo type="min"/>
        <cfvo type="percentile" val="50"/>
        <cfvo type="max"/>
        <color rgb="FFF8696B"/>
        <color rgb="FFFFEB84"/>
        <color rgb="FF63BE7B"/>
      </colorScale>
    </cfRule>
  </conditionalFormatting>
  <conditionalFormatting sqref="P63">
    <cfRule type="colorScale" priority="2251">
      <colorScale>
        <cfvo type="min"/>
        <cfvo type="percentile" val="50"/>
        <cfvo type="max"/>
        <color rgb="FFF8696B"/>
        <color rgb="FFFFEB84"/>
        <color rgb="FF63BE7B"/>
      </colorScale>
    </cfRule>
  </conditionalFormatting>
  <conditionalFormatting sqref="P64">
    <cfRule type="colorScale" priority="2250">
      <colorScale>
        <cfvo type="min"/>
        <cfvo type="percentile" val="50"/>
        <cfvo type="max"/>
        <color rgb="FFF8696B"/>
        <color rgb="FFFFEB84"/>
        <color rgb="FF63BE7B"/>
      </colorScale>
    </cfRule>
  </conditionalFormatting>
  <conditionalFormatting sqref="P65">
    <cfRule type="colorScale" priority="2249">
      <colorScale>
        <cfvo type="min"/>
        <cfvo type="percentile" val="50"/>
        <cfvo type="max"/>
        <color rgb="FFF8696B"/>
        <color rgb="FFFFEB84"/>
        <color rgb="FF63BE7B"/>
      </colorScale>
    </cfRule>
  </conditionalFormatting>
  <conditionalFormatting sqref="P66">
    <cfRule type="colorScale" priority="2248">
      <colorScale>
        <cfvo type="min"/>
        <cfvo type="percentile" val="50"/>
        <cfvo type="max"/>
        <color rgb="FFF8696B"/>
        <color rgb="FFFFEB84"/>
        <color rgb="FF63BE7B"/>
      </colorScale>
    </cfRule>
  </conditionalFormatting>
  <conditionalFormatting sqref="P66">
    <cfRule type="colorScale" priority="2247">
      <colorScale>
        <cfvo type="min"/>
        <cfvo type="percentile" val="50"/>
        <cfvo type="max"/>
        <color rgb="FFF8696B"/>
        <color rgb="FFFFEB84"/>
        <color rgb="FF63BE7B"/>
      </colorScale>
    </cfRule>
  </conditionalFormatting>
  <conditionalFormatting sqref="P66">
    <cfRule type="colorScale" priority="2246">
      <colorScale>
        <cfvo type="min"/>
        <cfvo type="percentile" val="50"/>
        <cfvo type="max"/>
        <color rgb="FFF8696B"/>
        <color rgb="FFFFEB84"/>
        <color rgb="FF63BE7B"/>
      </colorScale>
    </cfRule>
  </conditionalFormatting>
  <conditionalFormatting sqref="P67">
    <cfRule type="colorScale" priority="2245">
      <colorScale>
        <cfvo type="min"/>
        <cfvo type="percentile" val="50"/>
        <cfvo type="max"/>
        <color rgb="FFF8696B"/>
        <color rgb="FFFFEB84"/>
        <color rgb="FF63BE7B"/>
      </colorScale>
    </cfRule>
  </conditionalFormatting>
  <conditionalFormatting sqref="P63">
    <cfRule type="colorScale" priority="2244">
      <colorScale>
        <cfvo type="min"/>
        <cfvo type="percentile" val="50"/>
        <cfvo type="max"/>
        <color rgb="FFF8696B"/>
        <color rgb="FFFFEB84"/>
        <color rgb="FF63BE7B"/>
      </colorScale>
    </cfRule>
  </conditionalFormatting>
  <conditionalFormatting sqref="P63">
    <cfRule type="colorScale" priority="2243">
      <colorScale>
        <cfvo type="min"/>
        <cfvo type="percentile" val="50"/>
        <cfvo type="max"/>
        <color rgb="FFF8696B"/>
        <color rgb="FFFFEB84"/>
        <color rgb="FF63BE7B"/>
      </colorScale>
    </cfRule>
  </conditionalFormatting>
  <conditionalFormatting sqref="P63">
    <cfRule type="colorScale" priority="2242">
      <colorScale>
        <cfvo type="min"/>
        <cfvo type="percentile" val="50"/>
        <cfvo type="max"/>
        <color rgb="FFF8696B"/>
        <color rgb="FFFFEB84"/>
        <color rgb="FF63BE7B"/>
      </colorScale>
    </cfRule>
  </conditionalFormatting>
  <conditionalFormatting sqref="P65">
    <cfRule type="colorScale" priority="2241">
      <colorScale>
        <cfvo type="min"/>
        <cfvo type="percentile" val="50"/>
        <cfvo type="max"/>
        <color rgb="FFF8696B"/>
        <color rgb="FFFFEB84"/>
        <color rgb="FF63BE7B"/>
      </colorScale>
    </cfRule>
  </conditionalFormatting>
  <conditionalFormatting sqref="P64">
    <cfRule type="colorScale" priority="2240">
      <colorScale>
        <cfvo type="min"/>
        <cfvo type="percentile" val="50"/>
        <cfvo type="max"/>
        <color rgb="FFF8696B"/>
        <color rgb="FFFFEB84"/>
        <color rgb="FF63BE7B"/>
      </colorScale>
    </cfRule>
  </conditionalFormatting>
  <conditionalFormatting sqref="P65">
    <cfRule type="colorScale" priority="2239">
      <colorScale>
        <cfvo type="min"/>
        <cfvo type="percentile" val="50"/>
        <cfvo type="max"/>
        <color rgb="FFF8696B"/>
        <color rgb="FFFFEB84"/>
        <color rgb="FF63BE7B"/>
      </colorScale>
    </cfRule>
  </conditionalFormatting>
  <conditionalFormatting sqref="P65">
    <cfRule type="colorScale" priority="2238">
      <colorScale>
        <cfvo type="min"/>
        <cfvo type="percentile" val="50"/>
        <cfvo type="max"/>
        <color rgb="FFF8696B"/>
        <color rgb="FFFFEB84"/>
        <color rgb="FF63BE7B"/>
      </colorScale>
    </cfRule>
  </conditionalFormatting>
  <conditionalFormatting sqref="P66">
    <cfRule type="colorScale" priority="2237">
      <colorScale>
        <cfvo type="min"/>
        <cfvo type="percentile" val="50"/>
        <cfvo type="max"/>
        <color rgb="FFF8696B"/>
        <color rgb="FFFFEB84"/>
        <color rgb="FF63BE7B"/>
      </colorScale>
    </cfRule>
  </conditionalFormatting>
  <conditionalFormatting sqref="P67">
    <cfRule type="colorScale" priority="2236">
      <colorScale>
        <cfvo type="min"/>
        <cfvo type="percentile" val="50"/>
        <cfvo type="max"/>
        <color rgb="FFF8696B"/>
        <color rgb="FFFFEB84"/>
        <color rgb="FF63BE7B"/>
      </colorScale>
    </cfRule>
  </conditionalFormatting>
  <conditionalFormatting sqref="P64">
    <cfRule type="colorScale" priority="2235">
      <colorScale>
        <cfvo type="min"/>
        <cfvo type="percentile" val="50"/>
        <cfvo type="max"/>
        <color rgb="FFF8696B"/>
        <color rgb="FFFFEB84"/>
        <color rgb="FF63BE7B"/>
      </colorScale>
    </cfRule>
  </conditionalFormatting>
  <conditionalFormatting sqref="P67">
    <cfRule type="colorScale" priority="2234">
      <colorScale>
        <cfvo type="min"/>
        <cfvo type="percentile" val="50"/>
        <cfvo type="max"/>
        <color rgb="FFF8696B"/>
        <color rgb="FFFFEB84"/>
        <color rgb="FF63BE7B"/>
      </colorScale>
    </cfRule>
  </conditionalFormatting>
  <conditionalFormatting sqref="P65">
    <cfRule type="colorScale" priority="2233">
      <colorScale>
        <cfvo type="min"/>
        <cfvo type="percentile" val="50"/>
        <cfvo type="max"/>
        <color rgb="FFF8696B"/>
        <color rgb="FFFFEB84"/>
        <color rgb="FF63BE7B"/>
      </colorScale>
    </cfRule>
  </conditionalFormatting>
  <conditionalFormatting sqref="P66">
    <cfRule type="colorScale" priority="2232">
      <colorScale>
        <cfvo type="min"/>
        <cfvo type="percentile" val="50"/>
        <cfvo type="max"/>
        <color rgb="FFF8696B"/>
        <color rgb="FFFFEB84"/>
        <color rgb="FF63BE7B"/>
      </colorScale>
    </cfRule>
  </conditionalFormatting>
  <conditionalFormatting sqref="P67">
    <cfRule type="colorScale" priority="2231">
      <colorScale>
        <cfvo type="min"/>
        <cfvo type="percentile" val="50"/>
        <cfvo type="max"/>
        <color rgb="FFF8696B"/>
        <color rgb="FFFFEB84"/>
        <color rgb="FF63BE7B"/>
      </colorScale>
    </cfRule>
  </conditionalFormatting>
  <conditionalFormatting sqref="P65">
    <cfRule type="colorScale" priority="2230">
      <colorScale>
        <cfvo type="min"/>
        <cfvo type="percentile" val="50"/>
        <cfvo type="max"/>
        <color rgb="FFF8696B"/>
        <color rgb="FFFFEB84"/>
        <color rgb="FF63BE7B"/>
      </colorScale>
    </cfRule>
  </conditionalFormatting>
  <conditionalFormatting sqref="P63">
    <cfRule type="colorScale" priority="2229">
      <colorScale>
        <cfvo type="min"/>
        <cfvo type="percentile" val="50"/>
        <cfvo type="max"/>
        <color rgb="FFF8696B"/>
        <color rgb="FFFFEB84"/>
        <color rgb="FF63BE7B"/>
      </colorScale>
    </cfRule>
  </conditionalFormatting>
  <conditionalFormatting sqref="P64">
    <cfRule type="colorScale" priority="2228">
      <colorScale>
        <cfvo type="min"/>
        <cfvo type="percentile" val="50"/>
        <cfvo type="max"/>
        <color rgb="FFF8696B"/>
        <color rgb="FFFFEB84"/>
        <color rgb="FF63BE7B"/>
      </colorScale>
    </cfRule>
  </conditionalFormatting>
  <conditionalFormatting sqref="P65">
    <cfRule type="colorScale" priority="2227">
      <colorScale>
        <cfvo type="min"/>
        <cfvo type="percentile" val="50"/>
        <cfvo type="max"/>
        <color rgb="FFF8696B"/>
        <color rgb="FFFFEB84"/>
        <color rgb="FF63BE7B"/>
      </colorScale>
    </cfRule>
  </conditionalFormatting>
  <conditionalFormatting sqref="P65">
    <cfRule type="colorScale" priority="2226">
      <colorScale>
        <cfvo type="min"/>
        <cfvo type="percentile" val="50"/>
        <cfvo type="max"/>
        <color rgb="FFF8696B"/>
        <color rgb="FFFFEB84"/>
        <color rgb="FF63BE7B"/>
      </colorScale>
    </cfRule>
  </conditionalFormatting>
  <conditionalFormatting sqref="P65">
    <cfRule type="colorScale" priority="2225">
      <colorScale>
        <cfvo type="min"/>
        <cfvo type="percentile" val="50"/>
        <cfvo type="max"/>
        <color rgb="FFF8696B"/>
        <color rgb="FFFFEB84"/>
        <color rgb="FF63BE7B"/>
      </colorScale>
    </cfRule>
  </conditionalFormatting>
  <conditionalFormatting sqref="P66">
    <cfRule type="colorScale" priority="2224">
      <colorScale>
        <cfvo type="min"/>
        <cfvo type="percentile" val="50"/>
        <cfvo type="max"/>
        <color rgb="FFF8696B"/>
        <color rgb="FFFFEB84"/>
        <color rgb="FF63BE7B"/>
      </colorScale>
    </cfRule>
  </conditionalFormatting>
  <conditionalFormatting sqref="P67">
    <cfRule type="colorScale" priority="2223">
      <colorScale>
        <cfvo type="min"/>
        <cfvo type="percentile" val="50"/>
        <cfvo type="max"/>
        <color rgb="FFF8696B"/>
        <color rgb="FFFFEB84"/>
        <color rgb="FF63BE7B"/>
      </colorScale>
    </cfRule>
  </conditionalFormatting>
  <conditionalFormatting sqref="P64">
    <cfRule type="colorScale" priority="2222">
      <colorScale>
        <cfvo type="min"/>
        <cfvo type="percentile" val="50"/>
        <cfvo type="max"/>
        <color rgb="FFF8696B"/>
        <color rgb="FFFFEB84"/>
        <color rgb="FF63BE7B"/>
      </colorScale>
    </cfRule>
  </conditionalFormatting>
  <conditionalFormatting sqref="P63">
    <cfRule type="colorScale" priority="2221">
      <colorScale>
        <cfvo type="min"/>
        <cfvo type="percentile" val="50"/>
        <cfvo type="max"/>
        <color rgb="FFF8696B"/>
        <color rgb="FFFFEB84"/>
        <color rgb="FF63BE7B"/>
      </colorScale>
    </cfRule>
  </conditionalFormatting>
  <conditionalFormatting sqref="P64">
    <cfRule type="colorScale" priority="2220">
      <colorScale>
        <cfvo type="min"/>
        <cfvo type="percentile" val="50"/>
        <cfvo type="max"/>
        <color rgb="FFF8696B"/>
        <color rgb="FFFFEB84"/>
        <color rgb="FF63BE7B"/>
      </colorScale>
    </cfRule>
  </conditionalFormatting>
  <conditionalFormatting sqref="P66">
    <cfRule type="colorScale" priority="2219">
      <colorScale>
        <cfvo type="min"/>
        <cfvo type="percentile" val="50"/>
        <cfvo type="max"/>
        <color rgb="FFF8696B"/>
        <color rgb="FFFFEB84"/>
        <color rgb="FF63BE7B"/>
      </colorScale>
    </cfRule>
  </conditionalFormatting>
  <conditionalFormatting sqref="P65">
    <cfRule type="colorScale" priority="2218">
      <colorScale>
        <cfvo type="min"/>
        <cfvo type="percentile" val="50"/>
        <cfvo type="max"/>
        <color rgb="FFF8696B"/>
        <color rgb="FFFFEB84"/>
        <color rgb="FF63BE7B"/>
      </colorScale>
    </cfRule>
  </conditionalFormatting>
  <conditionalFormatting sqref="P66">
    <cfRule type="colorScale" priority="2217">
      <colorScale>
        <cfvo type="min"/>
        <cfvo type="percentile" val="50"/>
        <cfvo type="max"/>
        <color rgb="FFF8696B"/>
        <color rgb="FFFFEB84"/>
        <color rgb="FF63BE7B"/>
      </colorScale>
    </cfRule>
  </conditionalFormatting>
  <conditionalFormatting sqref="P66">
    <cfRule type="colorScale" priority="2216">
      <colorScale>
        <cfvo type="min"/>
        <cfvo type="percentile" val="50"/>
        <cfvo type="max"/>
        <color rgb="FFF8696B"/>
        <color rgb="FFFFEB84"/>
        <color rgb="FF63BE7B"/>
      </colorScale>
    </cfRule>
  </conditionalFormatting>
  <conditionalFormatting sqref="P67">
    <cfRule type="colorScale" priority="2215">
      <colorScale>
        <cfvo type="min"/>
        <cfvo type="percentile" val="50"/>
        <cfvo type="max"/>
        <color rgb="FFF8696B"/>
        <color rgb="FFFFEB84"/>
        <color rgb="FF63BE7B"/>
      </colorScale>
    </cfRule>
  </conditionalFormatting>
  <conditionalFormatting sqref="P65">
    <cfRule type="colorScale" priority="2214">
      <colorScale>
        <cfvo type="min"/>
        <cfvo type="percentile" val="50"/>
        <cfvo type="max"/>
        <color rgb="FFF8696B"/>
        <color rgb="FFFFEB84"/>
        <color rgb="FF63BE7B"/>
      </colorScale>
    </cfRule>
  </conditionalFormatting>
  <conditionalFormatting sqref="P66">
    <cfRule type="colorScale" priority="2213">
      <colorScale>
        <cfvo type="min"/>
        <cfvo type="percentile" val="50"/>
        <cfvo type="max"/>
        <color rgb="FFF8696B"/>
        <color rgb="FFFFEB84"/>
        <color rgb="FF63BE7B"/>
      </colorScale>
    </cfRule>
  </conditionalFormatting>
  <conditionalFormatting sqref="P67">
    <cfRule type="colorScale" priority="2212">
      <colorScale>
        <cfvo type="min"/>
        <cfvo type="percentile" val="50"/>
        <cfvo type="max"/>
        <color rgb="FFF8696B"/>
        <color rgb="FFFFEB84"/>
        <color rgb="FF63BE7B"/>
      </colorScale>
    </cfRule>
  </conditionalFormatting>
  <conditionalFormatting sqref="P63">
    <cfRule type="colorScale" priority="2211">
      <colorScale>
        <cfvo type="min"/>
        <cfvo type="percentile" val="50"/>
        <cfvo type="max"/>
        <color rgb="FFF8696B"/>
        <color rgb="FFFFEB84"/>
        <color rgb="FF63BE7B"/>
      </colorScale>
    </cfRule>
  </conditionalFormatting>
  <conditionalFormatting sqref="P66">
    <cfRule type="colorScale" priority="2210">
      <colorScale>
        <cfvo type="min"/>
        <cfvo type="percentile" val="50"/>
        <cfvo type="max"/>
        <color rgb="FFF8696B"/>
        <color rgb="FFFFEB84"/>
        <color rgb="FF63BE7B"/>
      </colorScale>
    </cfRule>
  </conditionalFormatting>
  <conditionalFormatting sqref="P64">
    <cfRule type="colorScale" priority="2209">
      <colorScale>
        <cfvo type="min"/>
        <cfvo type="percentile" val="50"/>
        <cfvo type="max"/>
        <color rgb="FFF8696B"/>
        <color rgb="FFFFEB84"/>
        <color rgb="FF63BE7B"/>
      </colorScale>
    </cfRule>
  </conditionalFormatting>
  <conditionalFormatting sqref="P65">
    <cfRule type="colorScale" priority="2208">
      <colorScale>
        <cfvo type="min"/>
        <cfvo type="percentile" val="50"/>
        <cfvo type="max"/>
        <color rgb="FFF8696B"/>
        <color rgb="FFFFEB84"/>
        <color rgb="FF63BE7B"/>
      </colorScale>
    </cfRule>
  </conditionalFormatting>
  <conditionalFormatting sqref="P66">
    <cfRule type="colorScale" priority="2207">
      <colorScale>
        <cfvo type="min"/>
        <cfvo type="percentile" val="50"/>
        <cfvo type="max"/>
        <color rgb="FFF8696B"/>
        <color rgb="FFFFEB84"/>
        <color rgb="FF63BE7B"/>
      </colorScale>
    </cfRule>
  </conditionalFormatting>
  <conditionalFormatting sqref="P67">
    <cfRule type="colorScale" priority="2206">
      <colorScale>
        <cfvo type="min"/>
        <cfvo type="percentile" val="50"/>
        <cfvo type="max"/>
        <color rgb="FFF8696B"/>
        <color rgb="FFFFEB84"/>
        <color rgb="FF63BE7B"/>
      </colorScale>
    </cfRule>
  </conditionalFormatting>
  <conditionalFormatting sqref="P67">
    <cfRule type="colorScale" priority="2205">
      <colorScale>
        <cfvo type="min"/>
        <cfvo type="percentile" val="50"/>
        <cfvo type="max"/>
        <color rgb="FFF8696B"/>
        <color rgb="FFFFEB84"/>
        <color rgb="FF63BE7B"/>
      </colorScale>
    </cfRule>
  </conditionalFormatting>
  <conditionalFormatting sqref="P64">
    <cfRule type="colorScale" priority="2204">
      <colorScale>
        <cfvo type="min"/>
        <cfvo type="percentile" val="50"/>
        <cfvo type="max"/>
        <color rgb="FFF8696B"/>
        <color rgb="FFFFEB84"/>
        <color rgb="FF63BE7B"/>
      </colorScale>
    </cfRule>
  </conditionalFormatting>
  <conditionalFormatting sqref="P67">
    <cfRule type="colorScale" priority="2203">
      <colorScale>
        <cfvo type="min"/>
        <cfvo type="percentile" val="50"/>
        <cfvo type="max"/>
        <color rgb="FFF8696B"/>
        <color rgb="FFFFEB84"/>
        <color rgb="FF63BE7B"/>
      </colorScale>
    </cfRule>
  </conditionalFormatting>
  <conditionalFormatting sqref="P63:P67">
    <cfRule type="colorScale" priority="2202">
      <colorScale>
        <cfvo type="min"/>
        <cfvo type="percentile" val="50"/>
        <cfvo type="max"/>
        <color rgb="FFF8696B"/>
        <color rgb="FFFFEB84"/>
        <color rgb="FF63BE7B"/>
      </colorScale>
    </cfRule>
  </conditionalFormatting>
  <conditionalFormatting sqref="P64">
    <cfRule type="colorScale" priority="2201">
      <colorScale>
        <cfvo type="min"/>
        <cfvo type="percentile" val="50"/>
        <cfvo type="max"/>
        <color rgb="FFF8696B"/>
        <color rgb="FFFFEB84"/>
        <color rgb="FF63BE7B"/>
      </colorScale>
    </cfRule>
  </conditionalFormatting>
  <conditionalFormatting sqref="P64">
    <cfRule type="colorScale" priority="2200">
      <colorScale>
        <cfvo type="min"/>
        <cfvo type="percentile" val="50"/>
        <cfvo type="max"/>
        <color rgb="FFF8696B"/>
        <color rgb="FFFFEB84"/>
        <color rgb="FF63BE7B"/>
      </colorScale>
    </cfRule>
  </conditionalFormatting>
  <conditionalFormatting sqref="P65">
    <cfRule type="colorScale" priority="2199">
      <colorScale>
        <cfvo type="min"/>
        <cfvo type="percentile" val="50"/>
        <cfvo type="max"/>
        <color rgb="FFF8696B"/>
        <color rgb="FFFFEB84"/>
        <color rgb="FF63BE7B"/>
      </colorScale>
    </cfRule>
  </conditionalFormatting>
  <conditionalFormatting sqref="P66">
    <cfRule type="colorScale" priority="2198">
      <colorScale>
        <cfvo type="min"/>
        <cfvo type="percentile" val="50"/>
        <cfvo type="max"/>
        <color rgb="FFF8696B"/>
        <color rgb="FFFFEB84"/>
        <color rgb="FF63BE7B"/>
      </colorScale>
    </cfRule>
  </conditionalFormatting>
  <conditionalFormatting sqref="P67">
    <cfRule type="colorScale" priority="2197">
      <colorScale>
        <cfvo type="min"/>
        <cfvo type="percentile" val="50"/>
        <cfvo type="max"/>
        <color rgb="FFF8696B"/>
        <color rgb="FFFFEB84"/>
        <color rgb="FF63BE7B"/>
      </colorScale>
    </cfRule>
  </conditionalFormatting>
  <conditionalFormatting sqref="P67">
    <cfRule type="colorScale" priority="2196">
      <colorScale>
        <cfvo type="min"/>
        <cfvo type="percentile" val="50"/>
        <cfvo type="max"/>
        <color rgb="FFF8696B"/>
        <color rgb="FFFFEB84"/>
        <color rgb="FF63BE7B"/>
      </colorScale>
    </cfRule>
  </conditionalFormatting>
  <conditionalFormatting sqref="P65">
    <cfRule type="colorScale" priority="2195">
      <colorScale>
        <cfvo type="min"/>
        <cfvo type="percentile" val="50"/>
        <cfvo type="max"/>
        <color rgb="FFF8696B"/>
        <color rgb="FFFFEB84"/>
        <color rgb="FF63BE7B"/>
      </colorScale>
    </cfRule>
  </conditionalFormatting>
  <conditionalFormatting sqref="P63:P67">
    <cfRule type="colorScale" priority="2194">
      <colorScale>
        <cfvo type="min"/>
        <cfvo type="percentile" val="50"/>
        <cfvo type="max"/>
        <color rgb="FFF8696B"/>
        <color rgb="FFFFEB84"/>
        <color rgb="FF63BE7B"/>
      </colorScale>
    </cfRule>
  </conditionalFormatting>
  <conditionalFormatting sqref="P64">
    <cfRule type="colorScale" priority="2193">
      <colorScale>
        <cfvo type="min"/>
        <cfvo type="percentile" val="50"/>
        <cfvo type="max"/>
        <color rgb="FFF8696B"/>
        <color rgb="FFFFEB84"/>
        <color rgb="FF63BE7B"/>
      </colorScale>
    </cfRule>
  </conditionalFormatting>
  <conditionalFormatting sqref="P65">
    <cfRule type="colorScale" priority="2192">
      <colorScale>
        <cfvo type="min"/>
        <cfvo type="percentile" val="50"/>
        <cfvo type="max"/>
        <color rgb="FFF8696B"/>
        <color rgb="FFFFEB84"/>
        <color rgb="FF63BE7B"/>
      </colorScale>
    </cfRule>
  </conditionalFormatting>
  <conditionalFormatting sqref="P66">
    <cfRule type="colorScale" priority="2191">
      <colorScale>
        <cfvo type="min"/>
        <cfvo type="percentile" val="50"/>
        <cfvo type="max"/>
        <color rgb="FFF8696B"/>
        <color rgb="FFFFEB84"/>
        <color rgb="FF63BE7B"/>
      </colorScale>
    </cfRule>
  </conditionalFormatting>
  <conditionalFormatting sqref="P67">
    <cfRule type="colorScale" priority="2190">
      <colorScale>
        <cfvo type="min"/>
        <cfvo type="percentile" val="50"/>
        <cfvo type="max"/>
        <color rgb="FFF8696B"/>
        <color rgb="FFFFEB84"/>
        <color rgb="FF63BE7B"/>
      </colorScale>
    </cfRule>
  </conditionalFormatting>
  <conditionalFormatting sqref="P63:P67">
    <cfRule type="colorScale" priority="2189">
      <colorScale>
        <cfvo type="min"/>
        <cfvo type="percentile" val="50"/>
        <cfvo type="max"/>
        <color rgb="FFF8696B"/>
        <color rgb="FFFFEB84"/>
        <color rgb="FF63BE7B"/>
      </colorScale>
    </cfRule>
  </conditionalFormatting>
  <conditionalFormatting sqref="P66">
    <cfRule type="colorScale" priority="2188">
      <colorScale>
        <cfvo type="min"/>
        <cfvo type="percentile" val="50"/>
        <cfvo type="max"/>
        <color rgb="FFF8696B"/>
        <color rgb="FFFFEB84"/>
        <color rgb="FF63BE7B"/>
      </colorScale>
    </cfRule>
  </conditionalFormatting>
  <conditionalFormatting sqref="P64">
    <cfRule type="colorScale" priority="2187">
      <colorScale>
        <cfvo type="min"/>
        <cfvo type="percentile" val="50"/>
        <cfvo type="max"/>
        <color rgb="FFF8696B"/>
        <color rgb="FFFFEB84"/>
        <color rgb="FF63BE7B"/>
      </colorScale>
    </cfRule>
  </conditionalFormatting>
  <conditionalFormatting sqref="P65">
    <cfRule type="colorScale" priority="2186">
      <colorScale>
        <cfvo type="min"/>
        <cfvo type="percentile" val="50"/>
        <cfvo type="max"/>
        <color rgb="FFF8696B"/>
        <color rgb="FFFFEB84"/>
        <color rgb="FF63BE7B"/>
      </colorScale>
    </cfRule>
  </conditionalFormatting>
  <conditionalFormatting sqref="P66">
    <cfRule type="colorScale" priority="2185">
      <colorScale>
        <cfvo type="min"/>
        <cfvo type="percentile" val="50"/>
        <cfvo type="max"/>
        <color rgb="FFF8696B"/>
        <color rgb="FFFFEB84"/>
        <color rgb="FF63BE7B"/>
      </colorScale>
    </cfRule>
  </conditionalFormatting>
  <conditionalFormatting sqref="P67">
    <cfRule type="colorScale" priority="2184">
      <colorScale>
        <cfvo type="min"/>
        <cfvo type="percentile" val="50"/>
        <cfvo type="max"/>
        <color rgb="FFF8696B"/>
        <color rgb="FFFFEB84"/>
        <color rgb="FF63BE7B"/>
      </colorScale>
    </cfRule>
  </conditionalFormatting>
  <conditionalFormatting sqref="P67">
    <cfRule type="colorScale" priority="2183">
      <colorScale>
        <cfvo type="min"/>
        <cfvo type="percentile" val="50"/>
        <cfvo type="max"/>
        <color rgb="FFF8696B"/>
        <color rgb="FFFFEB84"/>
        <color rgb="FF63BE7B"/>
      </colorScale>
    </cfRule>
  </conditionalFormatting>
  <conditionalFormatting sqref="P68">
    <cfRule type="colorScale" priority="2181">
      <colorScale>
        <cfvo type="min"/>
        <cfvo type="percentile" val="50"/>
        <cfvo type="max"/>
        <color rgb="FFF8696B"/>
        <color rgb="FFFFEB84"/>
        <color rgb="FF63BE7B"/>
      </colorScale>
    </cfRule>
  </conditionalFormatting>
  <conditionalFormatting sqref="P71">
    <cfRule type="colorScale" priority="2180">
      <colorScale>
        <cfvo type="min"/>
        <cfvo type="percentile" val="50"/>
        <cfvo type="max"/>
        <color rgb="FFF8696B"/>
        <color rgb="FFFFEB84"/>
        <color rgb="FF63BE7B"/>
      </colorScale>
    </cfRule>
  </conditionalFormatting>
  <conditionalFormatting sqref="P69">
    <cfRule type="colorScale" priority="2182">
      <colorScale>
        <cfvo type="min"/>
        <cfvo type="percentile" val="50"/>
        <cfvo type="max"/>
        <color rgb="FFF8696B"/>
        <color rgb="FFFFEB84"/>
        <color rgb="FF63BE7B"/>
      </colorScale>
    </cfRule>
  </conditionalFormatting>
  <conditionalFormatting sqref="P70">
    <cfRule type="colorScale" priority="2179">
      <colorScale>
        <cfvo type="min"/>
        <cfvo type="percentile" val="50"/>
        <cfvo type="max"/>
        <color rgb="FFF8696B"/>
        <color rgb="FFFFEB84"/>
        <color rgb="FF63BE7B"/>
      </colorScale>
    </cfRule>
  </conditionalFormatting>
  <conditionalFormatting sqref="P71">
    <cfRule type="colorScale" priority="2178">
      <colorScale>
        <cfvo type="min"/>
        <cfvo type="percentile" val="50"/>
        <cfvo type="max"/>
        <color rgb="FFF8696B"/>
        <color rgb="FFFFEB84"/>
        <color rgb="FF63BE7B"/>
      </colorScale>
    </cfRule>
  </conditionalFormatting>
  <conditionalFormatting sqref="P72">
    <cfRule type="colorScale" priority="2177">
      <colorScale>
        <cfvo type="min"/>
        <cfvo type="percentile" val="50"/>
        <cfvo type="max"/>
        <color rgb="FFF8696B"/>
        <color rgb="FFFFEB84"/>
        <color rgb="FF63BE7B"/>
      </colorScale>
    </cfRule>
  </conditionalFormatting>
  <conditionalFormatting sqref="P72">
    <cfRule type="colorScale" priority="2176">
      <colorScale>
        <cfvo type="min"/>
        <cfvo type="percentile" val="50"/>
        <cfvo type="max"/>
        <color rgb="FFF8696B"/>
        <color rgb="FFFFEB84"/>
        <color rgb="FF63BE7B"/>
      </colorScale>
    </cfRule>
  </conditionalFormatting>
  <conditionalFormatting sqref="P69">
    <cfRule type="colorScale" priority="2175">
      <colorScale>
        <cfvo type="min"/>
        <cfvo type="percentile" val="50"/>
        <cfvo type="max"/>
        <color rgb="FFF8696B"/>
        <color rgb="FFFFEB84"/>
        <color rgb="FF63BE7B"/>
      </colorScale>
    </cfRule>
  </conditionalFormatting>
  <conditionalFormatting sqref="P72">
    <cfRule type="colorScale" priority="2174">
      <colorScale>
        <cfvo type="min"/>
        <cfvo type="percentile" val="50"/>
        <cfvo type="max"/>
        <color rgb="FFF8696B"/>
        <color rgb="FFFFEB84"/>
        <color rgb="FF63BE7B"/>
      </colorScale>
    </cfRule>
  </conditionalFormatting>
  <conditionalFormatting sqref="P68:P72">
    <cfRule type="colorScale" priority="2173">
      <colorScale>
        <cfvo type="min"/>
        <cfvo type="percentile" val="50"/>
        <cfvo type="max"/>
        <color rgb="FFF8696B"/>
        <color rgb="FFFFEB84"/>
        <color rgb="FF63BE7B"/>
      </colorScale>
    </cfRule>
  </conditionalFormatting>
  <conditionalFormatting sqref="P69">
    <cfRule type="colorScale" priority="2172">
      <colorScale>
        <cfvo type="min"/>
        <cfvo type="percentile" val="50"/>
        <cfvo type="max"/>
        <color rgb="FFF8696B"/>
        <color rgb="FFFFEB84"/>
        <color rgb="FF63BE7B"/>
      </colorScale>
    </cfRule>
  </conditionalFormatting>
  <conditionalFormatting sqref="P69">
    <cfRule type="colorScale" priority="2171">
      <colorScale>
        <cfvo type="min"/>
        <cfvo type="percentile" val="50"/>
        <cfvo type="max"/>
        <color rgb="FFF8696B"/>
        <color rgb="FFFFEB84"/>
        <color rgb="FF63BE7B"/>
      </colorScale>
    </cfRule>
  </conditionalFormatting>
  <conditionalFormatting sqref="P70">
    <cfRule type="colorScale" priority="2170">
      <colorScale>
        <cfvo type="min"/>
        <cfvo type="percentile" val="50"/>
        <cfvo type="max"/>
        <color rgb="FFF8696B"/>
        <color rgb="FFFFEB84"/>
        <color rgb="FF63BE7B"/>
      </colorScale>
    </cfRule>
  </conditionalFormatting>
  <conditionalFormatting sqref="P71">
    <cfRule type="colorScale" priority="2169">
      <colorScale>
        <cfvo type="min"/>
        <cfvo type="percentile" val="50"/>
        <cfvo type="max"/>
        <color rgb="FFF8696B"/>
        <color rgb="FFFFEB84"/>
        <color rgb="FF63BE7B"/>
      </colorScale>
    </cfRule>
  </conditionalFormatting>
  <conditionalFormatting sqref="P72">
    <cfRule type="colorScale" priority="2168">
      <colorScale>
        <cfvo type="min"/>
        <cfvo type="percentile" val="50"/>
        <cfvo type="max"/>
        <color rgb="FFF8696B"/>
        <color rgb="FFFFEB84"/>
        <color rgb="FF63BE7B"/>
      </colorScale>
    </cfRule>
  </conditionalFormatting>
  <conditionalFormatting sqref="P72">
    <cfRule type="colorScale" priority="2167">
      <colorScale>
        <cfvo type="min"/>
        <cfvo type="percentile" val="50"/>
        <cfvo type="max"/>
        <color rgb="FFF8696B"/>
        <color rgb="FFFFEB84"/>
        <color rgb="FF63BE7B"/>
      </colorScale>
    </cfRule>
  </conditionalFormatting>
  <conditionalFormatting sqref="P70">
    <cfRule type="colorScale" priority="2166">
      <colorScale>
        <cfvo type="min"/>
        <cfvo type="percentile" val="50"/>
        <cfvo type="max"/>
        <color rgb="FFF8696B"/>
        <color rgb="FFFFEB84"/>
        <color rgb="FF63BE7B"/>
      </colorScale>
    </cfRule>
  </conditionalFormatting>
  <conditionalFormatting sqref="P68:P72">
    <cfRule type="colorScale" priority="2165">
      <colorScale>
        <cfvo type="min"/>
        <cfvo type="percentile" val="50"/>
        <cfvo type="max"/>
        <color rgb="FFF8696B"/>
        <color rgb="FFFFEB84"/>
        <color rgb="FF63BE7B"/>
      </colorScale>
    </cfRule>
  </conditionalFormatting>
  <conditionalFormatting sqref="P69">
    <cfRule type="colorScale" priority="2164">
      <colorScale>
        <cfvo type="min"/>
        <cfvo type="percentile" val="50"/>
        <cfvo type="max"/>
        <color rgb="FFF8696B"/>
        <color rgb="FFFFEB84"/>
        <color rgb="FF63BE7B"/>
      </colorScale>
    </cfRule>
  </conditionalFormatting>
  <conditionalFormatting sqref="P70">
    <cfRule type="colorScale" priority="2163">
      <colorScale>
        <cfvo type="min"/>
        <cfvo type="percentile" val="50"/>
        <cfvo type="max"/>
        <color rgb="FFF8696B"/>
        <color rgb="FFFFEB84"/>
        <color rgb="FF63BE7B"/>
      </colorScale>
    </cfRule>
  </conditionalFormatting>
  <conditionalFormatting sqref="P71">
    <cfRule type="colorScale" priority="2162">
      <colorScale>
        <cfvo type="min"/>
        <cfvo type="percentile" val="50"/>
        <cfvo type="max"/>
        <color rgb="FFF8696B"/>
        <color rgb="FFFFEB84"/>
        <color rgb="FF63BE7B"/>
      </colorScale>
    </cfRule>
  </conditionalFormatting>
  <conditionalFormatting sqref="P72">
    <cfRule type="colorScale" priority="2161">
      <colorScale>
        <cfvo type="min"/>
        <cfvo type="percentile" val="50"/>
        <cfvo type="max"/>
        <color rgb="FFF8696B"/>
        <color rgb="FFFFEB84"/>
        <color rgb="FF63BE7B"/>
      </colorScale>
    </cfRule>
  </conditionalFormatting>
  <conditionalFormatting sqref="P68:P72">
    <cfRule type="colorScale" priority="2160">
      <colorScale>
        <cfvo type="min"/>
        <cfvo type="percentile" val="50"/>
        <cfvo type="max"/>
        <color rgb="FFF8696B"/>
        <color rgb="FFFFEB84"/>
        <color rgb="FF63BE7B"/>
      </colorScale>
    </cfRule>
  </conditionalFormatting>
  <conditionalFormatting sqref="P71">
    <cfRule type="colorScale" priority="2159">
      <colorScale>
        <cfvo type="min"/>
        <cfvo type="percentile" val="50"/>
        <cfvo type="max"/>
        <color rgb="FFF8696B"/>
        <color rgb="FFFFEB84"/>
        <color rgb="FF63BE7B"/>
      </colorScale>
    </cfRule>
  </conditionalFormatting>
  <conditionalFormatting sqref="P69">
    <cfRule type="colorScale" priority="2158">
      <colorScale>
        <cfvo type="min"/>
        <cfvo type="percentile" val="50"/>
        <cfvo type="max"/>
        <color rgb="FFF8696B"/>
        <color rgb="FFFFEB84"/>
        <color rgb="FF63BE7B"/>
      </colorScale>
    </cfRule>
  </conditionalFormatting>
  <conditionalFormatting sqref="P70">
    <cfRule type="colorScale" priority="2157">
      <colorScale>
        <cfvo type="min"/>
        <cfvo type="percentile" val="50"/>
        <cfvo type="max"/>
        <color rgb="FFF8696B"/>
        <color rgb="FFFFEB84"/>
        <color rgb="FF63BE7B"/>
      </colorScale>
    </cfRule>
  </conditionalFormatting>
  <conditionalFormatting sqref="P71">
    <cfRule type="colorScale" priority="2156">
      <colorScale>
        <cfvo type="min"/>
        <cfvo type="percentile" val="50"/>
        <cfvo type="max"/>
        <color rgb="FFF8696B"/>
        <color rgb="FFFFEB84"/>
        <color rgb="FF63BE7B"/>
      </colorScale>
    </cfRule>
  </conditionalFormatting>
  <conditionalFormatting sqref="P72">
    <cfRule type="colorScale" priority="2155">
      <colorScale>
        <cfvo type="min"/>
        <cfvo type="percentile" val="50"/>
        <cfvo type="max"/>
        <color rgb="FFF8696B"/>
        <color rgb="FFFFEB84"/>
        <color rgb="FF63BE7B"/>
      </colorScale>
    </cfRule>
  </conditionalFormatting>
  <conditionalFormatting sqref="P72">
    <cfRule type="colorScale" priority="2154">
      <colorScale>
        <cfvo type="min"/>
        <cfvo type="percentile" val="50"/>
        <cfvo type="max"/>
        <color rgb="FFF8696B"/>
        <color rgb="FFFFEB84"/>
        <color rgb="FF63BE7B"/>
      </colorScale>
    </cfRule>
  </conditionalFormatting>
  <conditionalFormatting sqref="P68">
    <cfRule type="colorScale" priority="2153">
      <colorScale>
        <cfvo type="min"/>
        <cfvo type="percentile" val="50"/>
        <cfvo type="max"/>
        <color rgb="FFF8696B"/>
        <color rgb="FFFFEB84"/>
        <color rgb="FF63BE7B"/>
      </colorScale>
    </cfRule>
  </conditionalFormatting>
  <conditionalFormatting sqref="P71">
    <cfRule type="colorScale" priority="2152">
      <colorScale>
        <cfvo type="min"/>
        <cfvo type="percentile" val="50"/>
        <cfvo type="max"/>
        <color rgb="FFF8696B"/>
        <color rgb="FFFFEB84"/>
        <color rgb="FF63BE7B"/>
      </colorScale>
    </cfRule>
  </conditionalFormatting>
  <conditionalFormatting sqref="P68:P72">
    <cfRule type="colorScale" priority="2151">
      <colorScale>
        <cfvo type="min"/>
        <cfvo type="percentile" val="50"/>
        <cfvo type="max"/>
        <color rgb="FFF8696B"/>
        <color rgb="FFFFEB84"/>
        <color rgb="FF63BE7B"/>
      </colorScale>
    </cfRule>
  </conditionalFormatting>
  <conditionalFormatting sqref="P68">
    <cfRule type="colorScale" priority="2150">
      <colorScale>
        <cfvo type="min"/>
        <cfvo type="percentile" val="50"/>
        <cfvo type="max"/>
        <color rgb="FFF8696B"/>
        <color rgb="FFFFEB84"/>
        <color rgb="FF63BE7B"/>
      </colorScale>
    </cfRule>
  </conditionalFormatting>
  <conditionalFormatting sqref="P68">
    <cfRule type="colorScale" priority="2149">
      <colorScale>
        <cfvo type="min"/>
        <cfvo type="percentile" val="50"/>
        <cfvo type="max"/>
        <color rgb="FFF8696B"/>
        <color rgb="FFFFEB84"/>
        <color rgb="FF63BE7B"/>
      </colorScale>
    </cfRule>
  </conditionalFormatting>
  <conditionalFormatting sqref="P68">
    <cfRule type="colorScale" priority="2148">
      <colorScale>
        <cfvo type="min"/>
        <cfvo type="percentile" val="50"/>
        <cfvo type="max"/>
        <color rgb="FFF8696B"/>
        <color rgb="FFFFEB84"/>
        <color rgb="FF63BE7B"/>
      </colorScale>
    </cfRule>
  </conditionalFormatting>
  <conditionalFormatting sqref="P69">
    <cfRule type="colorScale" priority="2147">
      <colorScale>
        <cfvo type="min"/>
        <cfvo type="percentile" val="50"/>
        <cfvo type="max"/>
        <color rgb="FFF8696B"/>
        <color rgb="FFFFEB84"/>
        <color rgb="FF63BE7B"/>
      </colorScale>
    </cfRule>
  </conditionalFormatting>
  <conditionalFormatting sqref="P70">
    <cfRule type="colorScale" priority="2146">
      <colorScale>
        <cfvo type="min"/>
        <cfvo type="percentile" val="50"/>
        <cfvo type="max"/>
        <color rgb="FFF8696B"/>
        <color rgb="FFFFEB84"/>
        <color rgb="FF63BE7B"/>
      </colorScale>
    </cfRule>
  </conditionalFormatting>
  <conditionalFormatting sqref="P71">
    <cfRule type="colorScale" priority="2145">
      <colorScale>
        <cfvo type="min"/>
        <cfvo type="percentile" val="50"/>
        <cfvo type="max"/>
        <color rgb="FFF8696B"/>
        <color rgb="FFFFEB84"/>
        <color rgb="FF63BE7B"/>
      </colorScale>
    </cfRule>
  </conditionalFormatting>
  <conditionalFormatting sqref="P71">
    <cfRule type="colorScale" priority="2144">
      <colorScale>
        <cfvo type="min"/>
        <cfvo type="percentile" val="50"/>
        <cfvo type="max"/>
        <color rgb="FFF8696B"/>
        <color rgb="FFFFEB84"/>
        <color rgb="FF63BE7B"/>
      </colorScale>
    </cfRule>
  </conditionalFormatting>
  <conditionalFormatting sqref="P71">
    <cfRule type="colorScale" priority="2143">
      <colorScale>
        <cfvo type="min"/>
        <cfvo type="percentile" val="50"/>
        <cfvo type="max"/>
        <color rgb="FFF8696B"/>
        <color rgb="FFFFEB84"/>
        <color rgb="FF63BE7B"/>
      </colorScale>
    </cfRule>
  </conditionalFormatting>
  <conditionalFormatting sqref="P72">
    <cfRule type="colorScale" priority="2142">
      <colorScale>
        <cfvo type="min"/>
        <cfvo type="percentile" val="50"/>
        <cfvo type="max"/>
        <color rgb="FFF8696B"/>
        <color rgb="FFFFEB84"/>
        <color rgb="FF63BE7B"/>
      </colorScale>
    </cfRule>
  </conditionalFormatting>
  <conditionalFormatting sqref="P68">
    <cfRule type="colorScale" priority="2141">
      <colorScale>
        <cfvo type="min"/>
        <cfvo type="percentile" val="50"/>
        <cfvo type="max"/>
        <color rgb="FFF8696B"/>
        <color rgb="FFFFEB84"/>
        <color rgb="FF63BE7B"/>
      </colorScale>
    </cfRule>
  </conditionalFormatting>
  <conditionalFormatting sqref="P68">
    <cfRule type="colorScale" priority="2140">
      <colorScale>
        <cfvo type="min"/>
        <cfvo type="percentile" val="50"/>
        <cfvo type="max"/>
        <color rgb="FFF8696B"/>
        <color rgb="FFFFEB84"/>
        <color rgb="FF63BE7B"/>
      </colorScale>
    </cfRule>
  </conditionalFormatting>
  <conditionalFormatting sqref="P68">
    <cfRule type="colorScale" priority="2139">
      <colorScale>
        <cfvo type="min"/>
        <cfvo type="percentile" val="50"/>
        <cfvo type="max"/>
        <color rgb="FFF8696B"/>
        <color rgb="FFFFEB84"/>
        <color rgb="FF63BE7B"/>
      </colorScale>
    </cfRule>
  </conditionalFormatting>
  <conditionalFormatting sqref="P70">
    <cfRule type="colorScale" priority="2138">
      <colorScale>
        <cfvo type="min"/>
        <cfvo type="percentile" val="50"/>
        <cfvo type="max"/>
        <color rgb="FFF8696B"/>
        <color rgb="FFFFEB84"/>
        <color rgb="FF63BE7B"/>
      </colorScale>
    </cfRule>
  </conditionalFormatting>
  <conditionalFormatting sqref="P69">
    <cfRule type="colorScale" priority="2137">
      <colorScale>
        <cfvo type="min"/>
        <cfvo type="percentile" val="50"/>
        <cfvo type="max"/>
        <color rgb="FFF8696B"/>
        <color rgb="FFFFEB84"/>
        <color rgb="FF63BE7B"/>
      </colorScale>
    </cfRule>
  </conditionalFormatting>
  <conditionalFormatting sqref="P70">
    <cfRule type="colorScale" priority="2136">
      <colorScale>
        <cfvo type="min"/>
        <cfvo type="percentile" val="50"/>
        <cfvo type="max"/>
        <color rgb="FFF8696B"/>
        <color rgb="FFFFEB84"/>
        <color rgb="FF63BE7B"/>
      </colorScale>
    </cfRule>
  </conditionalFormatting>
  <conditionalFormatting sqref="P70">
    <cfRule type="colorScale" priority="2135">
      <colorScale>
        <cfvo type="min"/>
        <cfvo type="percentile" val="50"/>
        <cfvo type="max"/>
        <color rgb="FFF8696B"/>
        <color rgb="FFFFEB84"/>
        <color rgb="FF63BE7B"/>
      </colorScale>
    </cfRule>
  </conditionalFormatting>
  <conditionalFormatting sqref="P71">
    <cfRule type="colorScale" priority="2134">
      <colorScale>
        <cfvo type="min"/>
        <cfvo type="percentile" val="50"/>
        <cfvo type="max"/>
        <color rgb="FFF8696B"/>
        <color rgb="FFFFEB84"/>
        <color rgb="FF63BE7B"/>
      </colorScale>
    </cfRule>
  </conditionalFormatting>
  <conditionalFormatting sqref="P72">
    <cfRule type="colorScale" priority="2133">
      <colorScale>
        <cfvo type="min"/>
        <cfvo type="percentile" val="50"/>
        <cfvo type="max"/>
        <color rgb="FFF8696B"/>
        <color rgb="FFFFEB84"/>
        <color rgb="FF63BE7B"/>
      </colorScale>
    </cfRule>
  </conditionalFormatting>
  <conditionalFormatting sqref="P69">
    <cfRule type="colorScale" priority="2132">
      <colorScale>
        <cfvo type="min"/>
        <cfvo type="percentile" val="50"/>
        <cfvo type="max"/>
        <color rgb="FFF8696B"/>
        <color rgb="FFFFEB84"/>
        <color rgb="FF63BE7B"/>
      </colorScale>
    </cfRule>
  </conditionalFormatting>
  <conditionalFormatting sqref="P72">
    <cfRule type="colorScale" priority="2131">
      <colorScale>
        <cfvo type="min"/>
        <cfvo type="percentile" val="50"/>
        <cfvo type="max"/>
        <color rgb="FFF8696B"/>
        <color rgb="FFFFEB84"/>
        <color rgb="FF63BE7B"/>
      </colorScale>
    </cfRule>
  </conditionalFormatting>
  <conditionalFormatting sqref="P70">
    <cfRule type="colorScale" priority="2130">
      <colorScale>
        <cfvo type="min"/>
        <cfvo type="percentile" val="50"/>
        <cfvo type="max"/>
        <color rgb="FFF8696B"/>
        <color rgb="FFFFEB84"/>
        <color rgb="FF63BE7B"/>
      </colorScale>
    </cfRule>
  </conditionalFormatting>
  <conditionalFormatting sqref="P71">
    <cfRule type="colorScale" priority="2129">
      <colorScale>
        <cfvo type="min"/>
        <cfvo type="percentile" val="50"/>
        <cfvo type="max"/>
        <color rgb="FFF8696B"/>
        <color rgb="FFFFEB84"/>
        <color rgb="FF63BE7B"/>
      </colorScale>
    </cfRule>
  </conditionalFormatting>
  <conditionalFormatting sqref="P72">
    <cfRule type="colorScale" priority="2128">
      <colorScale>
        <cfvo type="min"/>
        <cfvo type="percentile" val="50"/>
        <cfvo type="max"/>
        <color rgb="FFF8696B"/>
        <color rgb="FFFFEB84"/>
        <color rgb="FF63BE7B"/>
      </colorScale>
    </cfRule>
  </conditionalFormatting>
  <conditionalFormatting sqref="P70">
    <cfRule type="colorScale" priority="2127">
      <colorScale>
        <cfvo type="min"/>
        <cfvo type="percentile" val="50"/>
        <cfvo type="max"/>
        <color rgb="FFF8696B"/>
        <color rgb="FFFFEB84"/>
        <color rgb="FF63BE7B"/>
      </colorScale>
    </cfRule>
  </conditionalFormatting>
  <conditionalFormatting sqref="P68">
    <cfRule type="colorScale" priority="2126">
      <colorScale>
        <cfvo type="min"/>
        <cfvo type="percentile" val="50"/>
        <cfvo type="max"/>
        <color rgb="FFF8696B"/>
        <color rgb="FFFFEB84"/>
        <color rgb="FF63BE7B"/>
      </colorScale>
    </cfRule>
  </conditionalFormatting>
  <conditionalFormatting sqref="P69">
    <cfRule type="colorScale" priority="2125">
      <colorScale>
        <cfvo type="min"/>
        <cfvo type="percentile" val="50"/>
        <cfvo type="max"/>
        <color rgb="FFF8696B"/>
        <color rgb="FFFFEB84"/>
        <color rgb="FF63BE7B"/>
      </colorScale>
    </cfRule>
  </conditionalFormatting>
  <conditionalFormatting sqref="P70">
    <cfRule type="colorScale" priority="2124">
      <colorScale>
        <cfvo type="min"/>
        <cfvo type="percentile" val="50"/>
        <cfvo type="max"/>
        <color rgb="FFF8696B"/>
        <color rgb="FFFFEB84"/>
        <color rgb="FF63BE7B"/>
      </colorScale>
    </cfRule>
  </conditionalFormatting>
  <conditionalFormatting sqref="P70">
    <cfRule type="colorScale" priority="2123">
      <colorScale>
        <cfvo type="min"/>
        <cfvo type="percentile" val="50"/>
        <cfvo type="max"/>
        <color rgb="FFF8696B"/>
        <color rgb="FFFFEB84"/>
        <color rgb="FF63BE7B"/>
      </colorScale>
    </cfRule>
  </conditionalFormatting>
  <conditionalFormatting sqref="P70">
    <cfRule type="colorScale" priority="2122">
      <colorScale>
        <cfvo type="min"/>
        <cfvo type="percentile" val="50"/>
        <cfvo type="max"/>
        <color rgb="FFF8696B"/>
        <color rgb="FFFFEB84"/>
        <color rgb="FF63BE7B"/>
      </colorScale>
    </cfRule>
  </conditionalFormatting>
  <conditionalFormatting sqref="P71">
    <cfRule type="colorScale" priority="2121">
      <colorScale>
        <cfvo type="min"/>
        <cfvo type="percentile" val="50"/>
        <cfvo type="max"/>
        <color rgb="FFF8696B"/>
        <color rgb="FFFFEB84"/>
        <color rgb="FF63BE7B"/>
      </colorScale>
    </cfRule>
  </conditionalFormatting>
  <conditionalFormatting sqref="P72">
    <cfRule type="colorScale" priority="2120">
      <colorScale>
        <cfvo type="min"/>
        <cfvo type="percentile" val="50"/>
        <cfvo type="max"/>
        <color rgb="FFF8696B"/>
        <color rgb="FFFFEB84"/>
        <color rgb="FF63BE7B"/>
      </colorScale>
    </cfRule>
  </conditionalFormatting>
  <conditionalFormatting sqref="P69">
    <cfRule type="colorScale" priority="2119">
      <colorScale>
        <cfvo type="min"/>
        <cfvo type="percentile" val="50"/>
        <cfvo type="max"/>
        <color rgb="FFF8696B"/>
        <color rgb="FFFFEB84"/>
        <color rgb="FF63BE7B"/>
      </colorScale>
    </cfRule>
  </conditionalFormatting>
  <conditionalFormatting sqref="P68">
    <cfRule type="colorScale" priority="2118">
      <colorScale>
        <cfvo type="min"/>
        <cfvo type="percentile" val="50"/>
        <cfvo type="max"/>
        <color rgb="FFF8696B"/>
        <color rgb="FFFFEB84"/>
        <color rgb="FF63BE7B"/>
      </colorScale>
    </cfRule>
  </conditionalFormatting>
  <conditionalFormatting sqref="P69">
    <cfRule type="colorScale" priority="2117">
      <colorScale>
        <cfvo type="min"/>
        <cfvo type="percentile" val="50"/>
        <cfvo type="max"/>
        <color rgb="FFF8696B"/>
        <color rgb="FFFFEB84"/>
        <color rgb="FF63BE7B"/>
      </colorScale>
    </cfRule>
  </conditionalFormatting>
  <conditionalFormatting sqref="P71">
    <cfRule type="colorScale" priority="2116">
      <colorScale>
        <cfvo type="min"/>
        <cfvo type="percentile" val="50"/>
        <cfvo type="max"/>
        <color rgb="FFF8696B"/>
        <color rgb="FFFFEB84"/>
        <color rgb="FF63BE7B"/>
      </colorScale>
    </cfRule>
  </conditionalFormatting>
  <conditionalFormatting sqref="P70">
    <cfRule type="colorScale" priority="2115">
      <colorScale>
        <cfvo type="min"/>
        <cfvo type="percentile" val="50"/>
        <cfvo type="max"/>
        <color rgb="FFF8696B"/>
        <color rgb="FFFFEB84"/>
        <color rgb="FF63BE7B"/>
      </colorScale>
    </cfRule>
  </conditionalFormatting>
  <conditionalFormatting sqref="P71">
    <cfRule type="colorScale" priority="2114">
      <colorScale>
        <cfvo type="min"/>
        <cfvo type="percentile" val="50"/>
        <cfvo type="max"/>
        <color rgb="FFF8696B"/>
        <color rgb="FFFFEB84"/>
        <color rgb="FF63BE7B"/>
      </colorScale>
    </cfRule>
  </conditionalFormatting>
  <conditionalFormatting sqref="P71">
    <cfRule type="colorScale" priority="2113">
      <colorScale>
        <cfvo type="min"/>
        <cfvo type="percentile" val="50"/>
        <cfvo type="max"/>
        <color rgb="FFF8696B"/>
        <color rgb="FFFFEB84"/>
        <color rgb="FF63BE7B"/>
      </colorScale>
    </cfRule>
  </conditionalFormatting>
  <conditionalFormatting sqref="P72">
    <cfRule type="colorScale" priority="2112">
      <colorScale>
        <cfvo type="min"/>
        <cfvo type="percentile" val="50"/>
        <cfvo type="max"/>
        <color rgb="FFF8696B"/>
        <color rgb="FFFFEB84"/>
        <color rgb="FF63BE7B"/>
      </colorScale>
    </cfRule>
  </conditionalFormatting>
  <conditionalFormatting sqref="P70">
    <cfRule type="colorScale" priority="2111">
      <colorScale>
        <cfvo type="min"/>
        <cfvo type="percentile" val="50"/>
        <cfvo type="max"/>
        <color rgb="FFF8696B"/>
        <color rgb="FFFFEB84"/>
        <color rgb="FF63BE7B"/>
      </colorScale>
    </cfRule>
  </conditionalFormatting>
  <conditionalFormatting sqref="P71">
    <cfRule type="colorScale" priority="2110">
      <colorScale>
        <cfvo type="min"/>
        <cfvo type="percentile" val="50"/>
        <cfvo type="max"/>
        <color rgb="FFF8696B"/>
        <color rgb="FFFFEB84"/>
        <color rgb="FF63BE7B"/>
      </colorScale>
    </cfRule>
  </conditionalFormatting>
  <conditionalFormatting sqref="P72">
    <cfRule type="colorScale" priority="2109">
      <colorScale>
        <cfvo type="min"/>
        <cfvo type="percentile" val="50"/>
        <cfvo type="max"/>
        <color rgb="FFF8696B"/>
        <color rgb="FFFFEB84"/>
        <color rgb="FF63BE7B"/>
      </colorScale>
    </cfRule>
  </conditionalFormatting>
  <conditionalFormatting sqref="P68">
    <cfRule type="colorScale" priority="2108">
      <colorScale>
        <cfvo type="min"/>
        <cfvo type="percentile" val="50"/>
        <cfvo type="max"/>
        <color rgb="FFF8696B"/>
        <color rgb="FFFFEB84"/>
        <color rgb="FF63BE7B"/>
      </colorScale>
    </cfRule>
  </conditionalFormatting>
  <conditionalFormatting sqref="P71">
    <cfRule type="colorScale" priority="2107">
      <colorScale>
        <cfvo type="min"/>
        <cfvo type="percentile" val="50"/>
        <cfvo type="max"/>
        <color rgb="FFF8696B"/>
        <color rgb="FFFFEB84"/>
        <color rgb="FF63BE7B"/>
      </colorScale>
    </cfRule>
  </conditionalFormatting>
  <conditionalFormatting sqref="P69">
    <cfRule type="colorScale" priority="2106">
      <colorScale>
        <cfvo type="min"/>
        <cfvo type="percentile" val="50"/>
        <cfvo type="max"/>
        <color rgb="FFF8696B"/>
        <color rgb="FFFFEB84"/>
        <color rgb="FF63BE7B"/>
      </colorScale>
    </cfRule>
  </conditionalFormatting>
  <conditionalFormatting sqref="P70">
    <cfRule type="colorScale" priority="2105">
      <colorScale>
        <cfvo type="min"/>
        <cfvo type="percentile" val="50"/>
        <cfvo type="max"/>
        <color rgb="FFF8696B"/>
        <color rgb="FFFFEB84"/>
        <color rgb="FF63BE7B"/>
      </colorScale>
    </cfRule>
  </conditionalFormatting>
  <conditionalFormatting sqref="P71">
    <cfRule type="colorScale" priority="2104">
      <colorScale>
        <cfvo type="min"/>
        <cfvo type="percentile" val="50"/>
        <cfvo type="max"/>
        <color rgb="FFF8696B"/>
        <color rgb="FFFFEB84"/>
        <color rgb="FF63BE7B"/>
      </colorScale>
    </cfRule>
  </conditionalFormatting>
  <conditionalFormatting sqref="P72">
    <cfRule type="colorScale" priority="2103">
      <colorScale>
        <cfvo type="min"/>
        <cfvo type="percentile" val="50"/>
        <cfvo type="max"/>
        <color rgb="FFF8696B"/>
        <color rgb="FFFFEB84"/>
        <color rgb="FF63BE7B"/>
      </colorScale>
    </cfRule>
  </conditionalFormatting>
  <conditionalFormatting sqref="P72">
    <cfRule type="colorScale" priority="2102">
      <colorScale>
        <cfvo type="min"/>
        <cfvo type="percentile" val="50"/>
        <cfvo type="max"/>
        <color rgb="FFF8696B"/>
        <color rgb="FFFFEB84"/>
        <color rgb="FF63BE7B"/>
      </colorScale>
    </cfRule>
  </conditionalFormatting>
  <conditionalFormatting sqref="P69">
    <cfRule type="colorScale" priority="2101">
      <colorScale>
        <cfvo type="min"/>
        <cfvo type="percentile" val="50"/>
        <cfvo type="max"/>
        <color rgb="FFF8696B"/>
        <color rgb="FFFFEB84"/>
        <color rgb="FF63BE7B"/>
      </colorScale>
    </cfRule>
  </conditionalFormatting>
  <conditionalFormatting sqref="P72">
    <cfRule type="colorScale" priority="2100">
      <colorScale>
        <cfvo type="min"/>
        <cfvo type="percentile" val="50"/>
        <cfvo type="max"/>
        <color rgb="FFF8696B"/>
        <color rgb="FFFFEB84"/>
        <color rgb="FF63BE7B"/>
      </colorScale>
    </cfRule>
  </conditionalFormatting>
  <conditionalFormatting sqref="P68:P72">
    <cfRule type="colorScale" priority="2099">
      <colorScale>
        <cfvo type="min"/>
        <cfvo type="percentile" val="50"/>
        <cfvo type="max"/>
        <color rgb="FFF8696B"/>
        <color rgb="FFFFEB84"/>
        <color rgb="FF63BE7B"/>
      </colorScale>
    </cfRule>
  </conditionalFormatting>
  <conditionalFormatting sqref="P69">
    <cfRule type="colorScale" priority="2098">
      <colorScale>
        <cfvo type="min"/>
        <cfvo type="percentile" val="50"/>
        <cfvo type="max"/>
        <color rgb="FFF8696B"/>
        <color rgb="FFFFEB84"/>
        <color rgb="FF63BE7B"/>
      </colorScale>
    </cfRule>
  </conditionalFormatting>
  <conditionalFormatting sqref="P69">
    <cfRule type="colorScale" priority="2097">
      <colorScale>
        <cfvo type="min"/>
        <cfvo type="percentile" val="50"/>
        <cfvo type="max"/>
        <color rgb="FFF8696B"/>
        <color rgb="FFFFEB84"/>
        <color rgb="FF63BE7B"/>
      </colorScale>
    </cfRule>
  </conditionalFormatting>
  <conditionalFormatting sqref="P70">
    <cfRule type="colorScale" priority="2096">
      <colorScale>
        <cfvo type="min"/>
        <cfvo type="percentile" val="50"/>
        <cfvo type="max"/>
        <color rgb="FFF8696B"/>
        <color rgb="FFFFEB84"/>
        <color rgb="FF63BE7B"/>
      </colorScale>
    </cfRule>
  </conditionalFormatting>
  <conditionalFormatting sqref="P71">
    <cfRule type="colorScale" priority="2095">
      <colorScale>
        <cfvo type="min"/>
        <cfvo type="percentile" val="50"/>
        <cfvo type="max"/>
        <color rgb="FFF8696B"/>
        <color rgb="FFFFEB84"/>
        <color rgb="FF63BE7B"/>
      </colorScale>
    </cfRule>
  </conditionalFormatting>
  <conditionalFormatting sqref="P72">
    <cfRule type="colorScale" priority="2094">
      <colorScale>
        <cfvo type="min"/>
        <cfvo type="percentile" val="50"/>
        <cfvo type="max"/>
        <color rgb="FFF8696B"/>
        <color rgb="FFFFEB84"/>
        <color rgb="FF63BE7B"/>
      </colorScale>
    </cfRule>
  </conditionalFormatting>
  <conditionalFormatting sqref="P72">
    <cfRule type="colorScale" priority="2093">
      <colorScale>
        <cfvo type="min"/>
        <cfvo type="percentile" val="50"/>
        <cfvo type="max"/>
        <color rgb="FFF8696B"/>
        <color rgb="FFFFEB84"/>
        <color rgb="FF63BE7B"/>
      </colorScale>
    </cfRule>
  </conditionalFormatting>
  <conditionalFormatting sqref="P70">
    <cfRule type="colorScale" priority="2092">
      <colorScale>
        <cfvo type="min"/>
        <cfvo type="percentile" val="50"/>
        <cfvo type="max"/>
        <color rgb="FFF8696B"/>
        <color rgb="FFFFEB84"/>
        <color rgb="FF63BE7B"/>
      </colorScale>
    </cfRule>
  </conditionalFormatting>
  <conditionalFormatting sqref="P68:P72">
    <cfRule type="colorScale" priority="2091">
      <colorScale>
        <cfvo type="min"/>
        <cfvo type="percentile" val="50"/>
        <cfvo type="max"/>
        <color rgb="FFF8696B"/>
        <color rgb="FFFFEB84"/>
        <color rgb="FF63BE7B"/>
      </colorScale>
    </cfRule>
  </conditionalFormatting>
  <conditionalFormatting sqref="P69">
    <cfRule type="colorScale" priority="2090">
      <colorScale>
        <cfvo type="min"/>
        <cfvo type="percentile" val="50"/>
        <cfvo type="max"/>
        <color rgb="FFF8696B"/>
        <color rgb="FFFFEB84"/>
        <color rgb="FF63BE7B"/>
      </colorScale>
    </cfRule>
  </conditionalFormatting>
  <conditionalFormatting sqref="P70">
    <cfRule type="colorScale" priority="2089">
      <colorScale>
        <cfvo type="min"/>
        <cfvo type="percentile" val="50"/>
        <cfvo type="max"/>
        <color rgb="FFF8696B"/>
        <color rgb="FFFFEB84"/>
        <color rgb="FF63BE7B"/>
      </colorScale>
    </cfRule>
  </conditionalFormatting>
  <conditionalFormatting sqref="P71">
    <cfRule type="colorScale" priority="2088">
      <colorScale>
        <cfvo type="min"/>
        <cfvo type="percentile" val="50"/>
        <cfvo type="max"/>
        <color rgb="FFF8696B"/>
        <color rgb="FFFFEB84"/>
        <color rgb="FF63BE7B"/>
      </colorScale>
    </cfRule>
  </conditionalFormatting>
  <conditionalFormatting sqref="P72">
    <cfRule type="colorScale" priority="2087">
      <colorScale>
        <cfvo type="min"/>
        <cfvo type="percentile" val="50"/>
        <cfvo type="max"/>
        <color rgb="FFF8696B"/>
        <color rgb="FFFFEB84"/>
        <color rgb="FF63BE7B"/>
      </colorScale>
    </cfRule>
  </conditionalFormatting>
  <conditionalFormatting sqref="P68:P72">
    <cfRule type="colorScale" priority="2086">
      <colorScale>
        <cfvo type="min"/>
        <cfvo type="percentile" val="50"/>
        <cfvo type="max"/>
        <color rgb="FFF8696B"/>
        <color rgb="FFFFEB84"/>
        <color rgb="FF63BE7B"/>
      </colorScale>
    </cfRule>
  </conditionalFormatting>
  <conditionalFormatting sqref="P71">
    <cfRule type="colorScale" priority="2085">
      <colorScale>
        <cfvo type="min"/>
        <cfvo type="percentile" val="50"/>
        <cfvo type="max"/>
        <color rgb="FFF8696B"/>
        <color rgb="FFFFEB84"/>
        <color rgb="FF63BE7B"/>
      </colorScale>
    </cfRule>
  </conditionalFormatting>
  <conditionalFormatting sqref="P69">
    <cfRule type="colorScale" priority="2084">
      <colorScale>
        <cfvo type="min"/>
        <cfvo type="percentile" val="50"/>
        <cfvo type="max"/>
        <color rgb="FFF8696B"/>
        <color rgb="FFFFEB84"/>
        <color rgb="FF63BE7B"/>
      </colorScale>
    </cfRule>
  </conditionalFormatting>
  <conditionalFormatting sqref="P70">
    <cfRule type="colorScale" priority="2083">
      <colorScale>
        <cfvo type="min"/>
        <cfvo type="percentile" val="50"/>
        <cfvo type="max"/>
        <color rgb="FFF8696B"/>
        <color rgb="FFFFEB84"/>
        <color rgb="FF63BE7B"/>
      </colorScale>
    </cfRule>
  </conditionalFormatting>
  <conditionalFormatting sqref="P71">
    <cfRule type="colorScale" priority="2082">
      <colorScale>
        <cfvo type="min"/>
        <cfvo type="percentile" val="50"/>
        <cfvo type="max"/>
        <color rgb="FFF8696B"/>
        <color rgb="FFFFEB84"/>
        <color rgb="FF63BE7B"/>
      </colorScale>
    </cfRule>
  </conditionalFormatting>
  <conditionalFormatting sqref="P72">
    <cfRule type="colorScale" priority="2081">
      <colorScale>
        <cfvo type="min"/>
        <cfvo type="percentile" val="50"/>
        <cfvo type="max"/>
        <color rgb="FFF8696B"/>
        <color rgb="FFFFEB84"/>
        <color rgb="FF63BE7B"/>
      </colorScale>
    </cfRule>
  </conditionalFormatting>
  <conditionalFormatting sqref="P72">
    <cfRule type="colorScale" priority="2080">
      <colorScale>
        <cfvo type="min"/>
        <cfvo type="percentile" val="50"/>
        <cfvo type="max"/>
        <color rgb="FFF8696B"/>
        <color rgb="FFFFEB84"/>
        <color rgb="FF63BE7B"/>
      </colorScale>
    </cfRule>
  </conditionalFormatting>
  <conditionalFormatting sqref="P73">
    <cfRule type="colorScale" priority="2078">
      <colorScale>
        <cfvo type="min"/>
        <cfvo type="percentile" val="50"/>
        <cfvo type="max"/>
        <color rgb="FFF8696B"/>
        <color rgb="FFFFEB84"/>
        <color rgb="FF63BE7B"/>
      </colorScale>
    </cfRule>
  </conditionalFormatting>
  <conditionalFormatting sqref="P76">
    <cfRule type="colorScale" priority="2077">
      <colorScale>
        <cfvo type="min"/>
        <cfvo type="percentile" val="50"/>
        <cfvo type="max"/>
        <color rgb="FFF8696B"/>
        <color rgb="FFFFEB84"/>
        <color rgb="FF63BE7B"/>
      </colorScale>
    </cfRule>
  </conditionalFormatting>
  <conditionalFormatting sqref="P74">
    <cfRule type="colorScale" priority="2079">
      <colorScale>
        <cfvo type="min"/>
        <cfvo type="percentile" val="50"/>
        <cfvo type="max"/>
        <color rgb="FFF8696B"/>
        <color rgb="FFFFEB84"/>
        <color rgb="FF63BE7B"/>
      </colorScale>
    </cfRule>
  </conditionalFormatting>
  <conditionalFormatting sqref="P75">
    <cfRule type="colorScale" priority="2076">
      <colorScale>
        <cfvo type="min"/>
        <cfvo type="percentile" val="50"/>
        <cfvo type="max"/>
        <color rgb="FFF8696B"/>
        <color rgb="FFFFEB84"/>
        <color rgb="FF63BE7B"/>
      </colorScale>
    </cfRule>
  </conditionalFormatting>
  <conditionalFormatting sqref="P76">
    <cfRule type="colorScale" priority="2075">
      <colorScale>
        <cfvo type="min"/>
        <cfvo type="percentile" val="50"/>
        <cfvo type="max"/>
        <color rgb="FFF8696B"/>
        <color rgb="FFFFEB84"/>
        <color rgb="FF63BE7B"/>
      </colorScale>
    </cfRule>
  </conditionalFormatting>
  <conditionalFormatting sqref="P77">
    <cfRule type="colorScale" priority="2074">
      <colorScale>
        <cfvo type="min"/>
        <cfvo type="percentile" val="50"/>
        <cfvo type="max"/>
        <color rgb="FFF8696B"/>
        <color rgb="FFFFEB84"/>
        <color rgb="FF63BE7B"/>
      </colorScale>
    </cfRule>
  </conditionalFormatting>
  <conditionalFormatting sqref="P77">
    <cfRule type="colorScale" priority="2073">
      <colorScale>
        <cfvo type="min"/>
        <cfvo type="percentile" val="50"/>
        <cfvo type="max"/>
        <color rgb="FFF8696B"/>
        <color rgb="FFFFEB84"/>
        <color rgb="FF63BE7B"/>
      </colorScale>
    </cfRule>
  </conditionalFormatting>
  <conditionalFormatting sqref="P74">
    <cfRule type="colorScale" priority="2072">
      <colorScale>
        <cfvo type="min"/>
        <cfvo type="percentile" val="50"/>
        <cfvo type="max"/>
        <color rgb="FFF8696B"/>
        <color rgb="FFFFEB84"/>
        <color rgb="FF63BE7B"/>
      </colorScale>
    </cfRule>
  </conditionalFormatting>
  <conditionalFormatting sqref="P77">
    <cfRule type="colorScale" priority="2071">
      <colorScale>
        <cfvo type="min"/>
        <cfvo type="percentile" val="50"/>
        <cfvo type="max"/>
        <color rgb="FFF8696B"/>
        <color rgb="FFFFEB84"/>
        <color rgb="FF63BE7B"/>
      </colorScale>
    </cfRule>
  </conditionalFormatting>
  <conditionalFormatting sqref="P73:P77">
    <cfRule type="colorScale" priority="2070">
      <colorScale>
        <cfvo type="min"/>
        <cfvo type="percentile" val="50"/>
        <cfvo type="max"/>
        <color rgb="FFF8696B"/>
        <color rgb="FFFFEB84"/>
        <color rgb="FF63BE7B"/>
      </colorScale>
    </cfRule>
  </conditionalFormatting>
  <conditionalFormatting sqref="P74">
    <cfRule type="colorScale" priority="2069">
      <colorScale>
        <cfvo type="min"/>
        <cfvo type="percentile" val="50"/>
        <cfvo type="max"/>
        <color rgb="FFF8696B"/>
        <color rgb="FFFFEB84"/>
        <color rgb="FF63BE7B"/>
      </colorScale>
    </cfRule>
  </conditionalFormatting>
  <conditionalFormatting sqref="P74">
    <cfRule type="colorScale" priority="2068">
      <colorScale>
        <cfvo type="min"/>
        <cfvo type="percentile" val="50"/>
        <cfvo type="max"/>
        <color rgb="FFF8696B"/>
        <color rgb="FFFFEB84"/>
        <color rgb="FF63BE7B"/>
      </colorScale>
    </cfRule>
  </conditionalFormatting>
  <conditionalFormatting sqref="P75">
    <cfRule type="colorScale" priority="2067">
      <colorScale>
        <cfvo type="min"/>
        <cfvo type="percentile" val="50"/>
        <cfvo type="max"/>
        <color rgb="FFF8696B"/>
        <color rgb="FFFFEB84"/>
        <color rgb="FF63BE7B"/>
      </colorScale>
    </cfRule>
  </conditionalFormatting>
  <conditionalFormatting sqref="P76">
    <cfRule type="colorScale" priority="2066">
      <colorScale>
        <cfvo type="min"/>
        <cfvo type="percentile" val="50"/>
        <cfvo type="max"/>
        <color rgb="FFF8696B"/>
        <color rgb="FFFFEB84"/>
        <color rgb="FF63BE7B"/>
      </colorScale>
    </cfRule>
  </conditionalFormatting>
  <conditionalFormatting sqref="P77">
    <cfRule type="colorScale" priority="2065">
      <colorScale>
        <cfvo type="min"/>
        <cfvo type="percentile" val="50"/>
        <cfvo type="max"/>
        <color rgb="FFF8696B"/>
        <color rgb="FFFFEB84"/>
        <color rgb="FF63BE7B"/>
      </colorScale>
    </cfRule>
  </conditionalFormatting>
  <conditionalFormatting sqref="P77">
    <cfRule type="colorScale" priority="2064">
      <colorScale>
        <cfvo type="min"/>
        <cfvo type="percentile" val="50"/>
        <cfvo type="max"/>
        <color rgb="FFF8696B"/>
        <color rgb="FFFFEB84"/>
        <color rgb="FF63BE7B"/>
      </colorScale>
    </cfRule>
  </conditionalFormatting>
  <conditionalFormatting sqref="P75">
    <cfRule type="colorScale" priority="2063">
      <colorScale>
        <cfvo type="min"/>
        <cfvo type="percentile" val="50"/>
        <cfvo type="max"/>
        <color rgb="FFF8696B"/>
        <color rgb="FFFFEB84"/>
        <color rgb="FF63BE7B"/>
      </colorScale>
    </cfRule>
  </conditionalFormatting>
  <conditionalFormatting sqref="P73:P77">
    <cfRule type="colorScale" priority="2062">
      <colorScale>
        <cfvo type="min"/>
        <cfvo type="percentile" val="50"/>
        <cfvo type="max"/>
        <color rgb="FFF8696B"/>
        <color rgb="FFFFEB84"/>
        <color rgb="FF63BE7B"/>
      </colorScale>
    </cfRule>
  </conditionalFormatting>
  <conditionalFormatting sqref="P74">
    <cfRule type="colorScale" priority="2061">
      <colorScale>
        <cfvo type="min"/>
        <cfvo type="percentile" val="50"/>
        <cfvo type="max"/>
        <color rgb="FFF8696B"/>
        <color rgb="FFFFEB84"/>
        <color rgb="FF63BE7B"/>
      </colorScale>
    </cfRule>
  </conditionalFormatting>
  <conditionalFormatting sqref="P75">
    <cfRule type="colorScale" priority="2060">
      <colorScale>
        <cfvo type="min"/>
        <cfvo type="percentile" val="50"/>
        <cfvo type="max"/>
        <color rgb="FFF8696B"/>
        <color rgb="FFFFEB84"/>
        <color rgb="FF63BE7B"/>
      </colorScale>
    </cfRule>
  </conditionalFormatting>
  <conditionalFormatting sqref="P76">
    <cfRule type="colorScale" priority="2059">
      <colorScale>
        <cfvo type="min"/>
        <cfvo type="percentile" val="50"/>
        <cfvo type="max"/>
        <color rgb="FFF8696B"/>
        <color rgb="FFFFEB84"/>
        <color rgb="FF63BE7B"/>
      </colorScale>
    </cfRule>
  </conditionalFormatting>
  <conditionalFormatting sqref="P77">
    <cfRule type="colorScale" priority="2058">
      <colorScale>
        <cfvo type="min"/>
        <cfvo type="percentile" val="50"/>
        <cfvo type="max"/>
        <color rgb="FFF8696B"/>
        <color rgb="FFFFEB84"/>
        <color rgb="FF63BE7B"/>
      </colorScale>
    </cfRule>
  </conditionalFormatting>
  <conditionalFormatting sqref="P73:P77">
    <cfRule type="colorScale" priority="2057">
      <colorScale>
        <cfvo type="min"/>
        <cfvo type="percentile" val="50"/>
        <cfvo type="max"/>
        <color rgb="FFF8696B"/>
        <color rgb="FFFFEB84"/>
        <color rgb="FF63BE7B"/>
      </colorScale>
    </cfRule>
  </conditionalFormatting>
  <conditionalFormatting sqref="P76">
    <cfRule type="colorScale" priority="2056">
      <colorScale>
        <cfvo type="min"/>
        <cfvo type="percentile" val="50"/>
        <cfvo type="max"/>
        <color rgb="FFF8696B"/>
        <color rgb="FFFFEB84"/>
        <color rgb="FF63BE7B"/>
      </colorScale>
    </cfRule>
  </conditionalFormatting>
  <conditionalFormatting sqref="P74">
    <cfRule type="colorScale" priority="2055">
      <colorScale>
        <cfvo type="min"/>
        <cfvo type="percentile" val="50"/>
        <cfvo type="max"/>
        <color rgb="FFF8696B"/>
        <color rgb="FFFFEB84"/>
        <color rgb="FF63BE7B"/>
      </colorScale>
    </cfRule>
  </conditionalFormatting>
  <conditionalFormatting sqref="P75">
    <cfRule type="colorScale" priority="2054">
      <colorScale>
        <cfvo type="min"/>
        <cfvo type="percentile" val="50"/>
        <cfvo type="max"/>
        <color rgb="FFF8696B"/>
        <color rgb="FFFFEB84"/>
        <color rgb="FF63BE7B"/>
      </colorScale>
    </cfRule>
  </conditionalFormatting>
  <conditionalFormatting sqref="P76">
    <cfRule type="colorScale" priority="2053">
      <colorScale>
        <cfvo type="min"/>
        <cfvo type="percentile" val="50"/>
        <cfvo type="max"/>
        <color rgb="FFF8696B"/>
        <color rgb="FFFFEB84"/>
        <color rgb="FF63BE7B"/>
      </colorScale>
    </cfRule>
  </conditionalFormatting>
  <conditionalFormatting sqref="P77">
    <cfRule type="colorScale" priority="2052">
      <colorScale>
        <cfvo type="min"/>
        <cfvo type="percentile" val="50"/>
        <cfvo type="max"/>
        <color rgb="FFF8696B"/>
        <color rgb="FFFFEB84"/>
        <color rgb="FF63BE7B"/>
      </colorScale>
    </cfRule>
  </conditionalFormatting>
  <conditionalFormatting sqref="P77">
    <cfRule type="colorScale" priority="2051">
      <colorScale>
        <cfvo type="min"/>
        <cfvo type="percentile" val="50"/>
        <cfvo type="max"/>
        <color rgb="FFF8696B"/>
        <color rgb="FFFFEB84"/>
        <color rgb="FF63BE7B"/>
      </colorScale>
    </cfRule>
  </conditionalFormatting>
  <conditionalFormatting sqref="P73">
    <cfRule type="colorScale" priority="2050">
      <colorScale>
        <cfvo type="min"/>
        <cfvo type="percentile" val="50"/>
        <cfvo type="max"/>
        <color rgb="FFF8696B"/>
        <color rgb="FFFFEB84"/>
        <color rgb="FF63BE7B"/>
      </colorScale>
    </cfRule>
  </conditionalFormatting>
  <conditionalFormatting sqref="P76">
    <cfRule type="colorScale" priority="2049">
      <colorScale>
        <cfvo type="min"/>
        <cfvo type="percentile" val="50"/>
        <cfvo type="max"/>
        <color rgb="FFF8696B"/>
        <color rgb="FFFFEB84"/>
        <color rgb="FF63BE7B"/>
      </colorScale>
    </cfRule>
  </conditionalFormatting>
  <conditionalFormatting sqref="P73:P77">
    <cfRule type="colorScale" priority="2048">
      <colorScale>
        <cfvo type="min"/>
        <cfvo type="percentile" val="50"/>
        <cfvo type="max"/>
        <color rgb="FFF8696B"/>
        <color rgb="FFFFEB84"/>
        <color rgb="FF63BE7B"/>
      </colorScale>
    </cfRule>
  </conditionalFormatting>
  <conditionalFormatting sqref="P73">
    <cfRule type="colorScale" priority="2047">
      <colorScale>
        <cfvo type="min"/>
        <cfvo type="percentile" val="50"/>
        <cfvo type="max"/>
        <color rgb="FFF8696B"/>
        <color rgb="FFFFEB84"/>
        <color rgb="FF63BE7B"/>
      </colorScale>
    </cfRule>
  </conditionalFormatting>
  <conditionalFormatting sqref="P73">
    <cfRule type="colorScale" priority="2046">
      <colorScale>
        <cfvo type="min"/>
        <cfvo type="percentile" val="50"/>
        <cfvo type="max"/>
        <color rgb="FFF8696B"/>
        <color rgb="FFFFEB84"/>
        <color rgb="FF63BE7B"/>
      </colorScale>
    </cfRule>
  </conditionalFormatting>
  <conditionalFormatting sqref="P73">
    <cfRule type="colorScale" priority="2045">
      <colorScale>
        <cfvo type="min"/>
        <cfvo type="percentile" val="50"/>
        <cfvo type="max"/>
        <color rgb="FFF8696B"/>
        <color rgb="FFFFEB84"/>
        <color rgb="FF63BE7B"/>
      </colorScale>
    </cfRule>
  </conditionalFormatting>
  <conditionalFormatting sqref="P74">
    <cfRule type="colorScale" priority="2044">
      <colorScale>
        <cfvo type="min"/>
        <cfvo type="percentile" val="50"/>
        <cfvo type="max"/>
        <color rgb="FFF8696B"/>
        <color rgb="FFFFEB84"/>
        <color rgb="FF63BE7B"/>
      </colorScale>
    </cfRule>
  </conditionalFormatting>
  <conditionalFormatting sqref="P75">
    <cfRule type="colorScale" priority="2043">
      <colorScale>
        <cfvo type="min"/>
        <cfvo type="percentile" val="50"/>
        <cfvo type="max"/>
        <color rgb="FFF8696B"/>
        <color rgb="FFFFEB84"/>
        <color rgb="FF63BE7B"/>
      </colorScale>
    </cfRule>
  </conditionalFormatting>
  <conditionalFormatting sqref="P76">
    <cfRule type="colorScale" priority="2042">
      <colorScale>
        <cfvo type="min"/>
        <cfvo type="percentile" val="50"/>
        <cfvo type="max"/>
        <color rgb="FFF8696B"/>
        <color rgb="FFFFEB84"/>
        <color rgb="FF63BE7B"/>
      </colorScale>
    </cfRule>
  </conditionalFormatting>
  <conditionalFormatting sqref="P76">
    <cfRule type="colorScale" priority="2041">
      <colorScale>
        <cfvo type="min"/>
        <cfvo type="percentile" val="50"/>
        <cfvo type="max"/>
        <color rgb="FFF8696B"/>
        <color rgb="FFFFEB84"/>
        <color rgb="FF63BE7B"/>
      </colorScale>
    </cfRule>
  </conditionalFormatting>
  <conditionalFormatting sqref="P76">
    <cfRule type="colorScale" priority="2040">
      <colorScale>
        <cfvo type="min"/>
        <cfvo type="percentile" val="50"/>
        <cfvo type="max"/>
        <color rgb="FFF8696B"/>
        <color rgb="FFFFEB84"/>
        <color rgb="FF63BE7B"/>
      </colorScale>
    </cfRule>
  </conditionalFormatting>
  <conditionalFormatting sqref="P77">
    <cfRule type="colorScale" priority="2039">
      <colorScale>
        <cfvo type="min"/>
        <cfvo type="percentile" val="50"/>
        <cfvo type="max"/>
        <color rgb="FFF8696B"/>
        <color rgb="FFFFEB84"/>
        <color rgb="FF63BE7B"/>
      </colorScale>
    </cfRule>
  </conditionalFormatting>
  <conditionalFormatting sqref="P73">
    <cfRule type="colorScale" priority="2038">
      <colorScale>
        <cfvo type="min"/>
        <cfvo type="percentile" val="50"/>
        <cfvo type="max"/>
        <color rgb="FFF8696B"/>
        <color rgb="FFFFEB84"/>
        <color rgb="FF63BE7B"/>
      </colorScale>
    </cfRule>
  </conditionalFormatting>
  <conditionalFormatting sqref="P73">
    <cfRule type="colorScale" priority="2037">
      <colorScale>
        <cfvo type="min"/>
        <cfvo type="percentile" val="50"/>
        <cfvo type="max"/>
        <color rgb="FFF8696B"/>
        <color rgb="FFFFEB84"/>
        <color rgb="FF63BE7B"/>
      </colorScale>
    </cfRule>
  </conditionalFormatting>
  <conditionalFormatting sqref="P73">
    <cfRule type="colorScale" priority="2036">
      <colorScale>
        <cfvo type="min"/>
        <cfvo type="percentile" val="50"/>
        <cfvo type="max"/>
        <color rgb="FFF8696B"/>
        <color rgb="FFFFEB84"/>
        <color rgb="FF63BE7B"/>
      </colorScale>
    </cfRule>
  </conditionalFormatting>
  <conditionalFormatting sqref="P75">
    <cfRule type="colorScale" priority="2035">
      <colorScale>
        <cfvo type="min"/>
        <cfvo type="percentile" val="50"/>
        <cfvo type="max"/>
        <color rgb="FFF8696B"/>
        <color rgb="FFFFEB84"/>
        <color rgb="FF63BE7B"/>
      </colorScale>
    </cfRule>
  </conditionalFormatting>
  <conditionalFormatting sqref="P74">
    <cfRule type="colorScale" priority="2034">
      <colorScale>
        <cfvo type="min"/>
        <cfvo type="percentile" val="50"/>
        <cfvo type="max"/>
        <color rgb="FFF8696B"/>
        <color rgb="FFFFEB84"/>
        <color rgb="FF63BE7B"/>
      </colorScale>
    </cfRule>
  </conditionalFormatting>
  <conditionalFormatting sqref="P75">
    <cfRule type="colorScale" priority="2033">
      <colorScale>
        <cfvo type="min"/>
        <cfvo type="percentile" val="50"/>
        <cfvo type="max"/>
        <color rgb="FFF8696B"/>
        <color rgb="FFFFEB84"/>
        <color rgb="FF63BE7B"/>
      </colorScale>
    </cfRule>
  </conditionalFormatting>
  <conditionalFormatting sqref="P75">
    <cfRule type="colorScale" priority="2032">
      <colorScale>
        <cfvo type="min"/>
        <cfvo type="percentile" val="50"/>
        <cfvo type="max"/>
        <color rgb="FFF8696B"/>
        <color rgb="FFFFEB84"/>
        <color rgb="FF63BE7B"/>
      </colorScale>
    </cfRule>
  </conditionalFormatting>
  <conditionalFormatting sqref="P76">
    <cfRule type="colorScale" priority="2031">
      <colorScale>
        <cfvo type="min"/>
        <cfvo type="percentile" val="50"/>
        <cfvo type="max"/>
        <color rgb="FFF8696B"/>
        <color rgb="FFFFEB84"/>
        <color rgb="FF63BE7B"/>
      </colorScale>
    </cfRule>
  </conditionalFormatting>
  <conditionalFormatting sqref="P77">
    <cfRule type="colorScale" priority="2030">
      <colorScale>
        <cfvo type="min"/>
        <cfvo type="percentile" val="50"/>
        <cfvo type="max"/>
        <color rgb="FFF8696B"/>
        <color rgb="FFFFEB84"/>
        <color rgb="FF63BE7B"/>
      </colorScale>
    </cfRule>
  </conditionalFormatting>
  <conditionalFormatting sqref="P74">
    <cfRule type="colorScale" priority="2029">
      <colorScale>
        <cfvo type="min"/>
        <cfvo type="percentile" val="50"/>
        <cfvo type="max"/>
        <color rgb="FFF8696B"/>
        <color rgb="FFFFEB84"/>
        <color rgb="FF63BE7B"/>
      </colorScale>
    </cfRule>
  </conditionalFormatting>
  <conditionalFormatting sqref="P77">
    <cfRule type="colorScale" priority="2028">
      <colorScale>
        <cfvo type="min"/>
        <cfvo type="percentile" val="50"/>
        <cfvo type="max"/>
        <color rgb="FFF8696B"/>
        <color rgb="FFFFEB84"/>
        <color rgb="FF63BE7B"/>
      </colorScale>
    </cfRule>
  </conditionalFormatting>
  <conditionalFormatting sqref="P75">
    <cfRule type="colorScale" priority="2027">
      <colorScale>
        <cfvo type="min"/>
        <cfvo type="percentile" val="50"/>
        <cfvo type="max"/>
        <color rgb="FFF8696B"/>
        <color rgb="FFFFEB84"/>
        <color rgb="FF63BE7B"/>
      </colorScale>
    </cfRule>
  </conditionalFormatting>
  <conditionalFormatting sqref="P76">
    <cfRule type="colorScale" priority="2026">
      <colorScale>
        <cfvo type="min"/>
        <cfvo type="percentile" val="50"/>
        <cfvo type="max"/>
        <color rgb="FFF8696B"/>
        <color rgb="FFFFEB84"/>
        <color rgb="FF63BE7B"/>
      </colorScale>
    </cfRule>
  </conditionalFormatting>
  <conditionalFormatting sqref="P77">
    <cfRule type="colorScale" priority="2025">
      <colorScale>
        <cfvo type="min"/>
        <cfvo type="percentile" val="50"/>
        <cfvo type="max"/>
        <color rgb="FFF8696B"/>
        <color rgb="FFFFEB84"/>
        <color rgb="FF63BE7B"/>
      </colorScale>
    </cfRule>
  </conditionalFormatting>
  <conditionalFormatting sqref="P75">
    <cfRule type="colorScale" priority="2024">
      <colorScale>
        <cfvo type="min"/>
        <cfvo type="percentile" val="50"/>
        <cfvo type="max"/>
        <color rgb="FFF8696B"/>
        <color rgb="FFFFEB84"/>
        <color rgb="FF63BE7B"/>
      </colorScale>
    </cfRule>
  </conditionalFormatting>
  <conditionalFormatting sqref="P73">
    <cfRule type="colorScale" priority="2023">
      <colorScale>
        <cfvo type="min"/>
        <cfvo type="percentile" val="50"/>
        <cfvo type="max"/>
        <color rgb="FFF8696B"/>
        <color rgb="FFFFEB84"/>
        <color rgb="FF63BE7B"/>
      </colorScale>
    </cfRule>
  </conditionalFormatting>
  <conditionalFormatting sqref="P74">
    <cfRule type="colorScale" priority="2022">
      <colorScale>
        <cfvo type="min"/>
        <cfvo type="percentile" val="50"/>
        <cfvo type="max"/>
        <color rgb="FFF8696B"/>
        <color rgb="FFFFEB84"/>
        <color rgb="FF63BE7B"/>
      </colorScale>
    </cfRule>
  </conditionalFormatting>
  <conditionalFormatting sqref="P75">
    <cfRule type="colorScale" priority="2021">
      <colorScale>
        <cfvo type="min"/>
        <cfvo type="percentile" val="50"/>
        <cfvo type="max"/>
        <color rgb="FFF8696B"/>
        <color rgb="FFFFEB84"/>
        <color rgb="FF63BE7B"/>
      </colorScale>
    </cfRule>
  </conditionalFormatting>
  <conditionalFormatting sqref="P75">
    <cfRule type="colorScale" priority="2020">
      <colorScale>
        <cfvo type="min"/>
        <cfvo type="percentile" val="50"/>
        <cfvo type="max"/>
        <color rgb="FFF8696B"/>
        <color rgb="FFFFEB84"/>
        <color rgb="FF63BE7B"/>
      </colorScale>
    </cfRule>
  </conditionalFormatting>
  <conditionalFormatting sqref="P75">
    <cfRule type="colorScale" priority="2019">
      <colorScale>
        <cfvo type="min"/>
        <cfvo type="percentile" val="50"/>
        <cfvo type="max"/>
        <color rgb="FFF8696B"/>
        <color rgb="FFFFEB84"/>
        <color rgb="FF63BE7B"/>
      </colorScale>
    </cfRule>
  </conditionalFormatting>
  <conditionalFormatting sqref="P76">
    <cfRule type="colorScale" priority="2018">
      <colorScale>
        <cfvo type="min"/>
        <cfvo type="percentile" val="50"/>
        <cfvo type="max"/>
        <color rgb="FFF8696B"/>
        <color rgb="FFFFEB84"/>
        <color rgb="FF63BE7B"/>
      </colorScale>
    </cfRule>
  </conditionalFormatting>
  <conditionalFormatting sqref="P77">
    <cfRule type="colorScale" priority="2017">
      <colorScale>
        <cfvo type="min"/>
        <cfvo type="percentile" val="50"/>
        <cfvo type="max"/>
        <color rgb="FFF8696B"/>
        <color rgb="FFFFEB84"/>
        <color rgb="FF63BE7B"/>
      </colorScale>
    </cfRule>
  </conditionalFormatting>
  <conditionalFormatting sqref="P74">
    <cfRule type="colorScale" priority="2016">
      <colorScale>
        <cfvo type="min"/>
        <cfvo type="percentile" val="50"/>
        <cfvo type="max"/>
        <color rgb="FFF8696B"/>
        <color rgb="FFFFEB84"/>
        <color rgb="FF63BE7B"/>
      </colorScale>
    </cfRule>
  </conditionalFormatting>
  <conditionalFormatting sqref="P73">
    <cfRule type="colorScale" priority="2015">
      <colorScale>
        <cfvo type="min"/>
        <cfvo type="percentile" val="50"/>
        <cfvo type="max"/>
        <color rgb="FFF8696B"/>
        <color rgb="FFFFEB84"/>
        <color rgb="FF63BE7B"/>
      </colorScale>
    </cfRule>
  </conditionalFormatting>
  <conditionalFormatting sqref="P74">
    <cfRule type="colorScale" priority="2014">
      <colorScale>
        <cfvo type="min"/>
        <cfvo type="percentile" val="50"/>
        <cfvo type="max"/>
        <color rgb="FFF8696B"/>
        <color rgb="FFFFEB84"/>
        <color rgb="FF63BE7B"/>
      </colorScale>
    </cfRule>
  </conditionalFormatting>
  <conditionalFormatting sqref="P76">
    <cfRule type="colorScale" priority="2013">
      <colorScale>
        <cfvo type="min"/>
        <cfvo type="percentile" val="50"/>
        <cfvo type="max"/>
        <color rgb="FFF8696B"/>
        <color rgb="FFFFEB84"/>
        <color rgb="FF63BE7B"/>
      </colorScale>
    </cfRule>
  </conditionalFormatting>
  <conditionalFormatting sqref="P75">
    <cfRule type="colorScale" priority="2012">
      <colorScale>
        <cfvo type="min"/>
        <cfvo type="percentile" val="50"/>
        <cfvo type="max"/>
        <color rgb="FFF8696B"/>
        <color rgb="FFFFEB84"/>
        <color rgb="FF63BE7B"/>
      </colorScale>
    </cfRule>
  </conditionalFormatting>
  <conditionalFormatting sqref="P76">
    <cfRule type="colorScale" priority="2011">
      <colorScale>
        <cfvo type="min"/>
        <cfvo type="percentile" val="50"/>
        <cfvo type="max"/>
        <color rgb="FFF8696B"/>
        <color rgb="FFFFEB84"/>
        <color rgb="FF63BE7B"/>
      </colorScale>
    </cfRule>
  </conditionalFormatting>
  <conditionalFormatting sqref="P76">
    <cfRule type="colorScale" priority="2010">
      <colorScale>
        <cfvo type="min"/>
        <cfvo type="percentile" val="50"/>
        <cfvo type="max"/>
        <color rgb="FFF8696B"/>
        <color rgb="FFFFEB84"/>
        <color rgb="FF63BE7B"/>
      </colorScale>
    </cfRule>
  </conditionalFormatting>
  <conditionalFormatting sqref="P77">
    <cfRule type="colorScale" priority="2009">
      <colorScale>
        <cfvo type="min"/>
        <cfvo type="percentile" val="50"/>
        <cfvo type="max"/>
        <color rgb="FFF8696B"/>
        <color rgb="FFFFEB84"/>
        <color rgb="FF63BE7B"/>
      </colorScale>
    </cfRule>
  </conditionalFormatting>
  <conditionalFormatting sqref="P75">
    <cfRule type="colorScale" priority="2008">
      <colorScale>
        <cfvo type="min"/>
        <cfvo type="percentile" val="50"/>
        <cfvo type="max"/>
        <color rgb="FFF8696B"/>
        <color rgb="FFFFEB84"/>
        <color rgb="FF63BE7B"/>
      </colorScale>
    </cfRule>
  </conditionalFormatting>
  <conditionalFormatting sqref="P76">
    <cfRule type="colorScale" priority="2007">
      <colorScale>
        <cfvo type="min"/>
        <cfvo type="percentile" val="50"/>
        <cfvo type="max"/>
        <color rgb="FFF8696B"/>
        <color rgb="FFFFEB84"/>
        <color rgb="FF63BE7B"/>
      </colorScale>
    </cfRule>
  </conditionalFormatting>
  <conditionalFormatting sqref="P77">
    <cfRule type="colorScale" priority="2006">
      <colorScale>
        <cfvo type="min"/>
        <cfvo type="percentile" val="50"/>
        <cfvo type="max"/>
        <color rgb="FFF8696B"/>
        <color rgb="FFFFEB84"/>
        <color rgb="FF63BE7B"/>
      </colorScale>
    </cfRule>
  </conditionalFormatting>
  <conditionalFormatting sqref="P73">
    <cfRule type="colorScale" priority="2005">
      <colorScale>
        <cfvo type="min"/>
        <cfvo type="percentile" val="50"/>
        <cfvo type="max"/>
        <color rgb="FFF8696B"/>
        <color rgb="FFFFEB84"/>
        <color rgb="FF63BE7B"/>
      </colorScale>
    </cfRule>
  </conditionalFormatting>
  <conditionalFormatting sqref="P76">
    <cfRule type="colorScale" priority="2004">
      <colorScale>
        <cfvo type="min"/>
        <cfvo type="percentile" val="50"/>
        <cfvo type="max"/>
        <color rgb="FFF8696B"/>
        <color rgb="FFFFEB84"/>
        <color rgb="FF63BE7B"/>
      </colorScale>
    </cfRule>
  </conditionalFormatting>
  <conditionalFormatting sqref="P74">
    <cfRule type="colorScale" priority="2003">
      <colorScale>
        <cfvo type="min"/>
        <cfvo type="percentile" val="50"/>
        <cfvo type="max"/>
        <color rgb="FFF8696B"/>
        <color rgb="FFFFEB84"/>
        <color rgb="FF63BE7B"/>
      </colorScale>
    </cfRule>
  </conditionalFormatting>
  <conditionalFormatting sqref="P75">
    <cfRule type="colorScale" priority="2002">
      <colorScale>
        <cfvo type="min"/>
        <cfvo type="percentile" val="50"/>
        <cfvo type="max"/>
        <color rgb="FFF8696B"/>
        <color rgb="FFFFEB84"/>
        <color rgb="FF63BE7B"/>
      </colorScale>
    </cfRule>
  </conditionalFormatting>
  <conditionalFormatting sqref="P76">
    <cfRule type="colorScale" priority="2001">
      <colorScale>
        <cfvo type="min"/>
        <cfvo type="percentile" val="50"/>
        <cfvo type="max"/>
        <color rgb="FFF8696B"/>
        <color rgb="FFFFEB84"/>
        <color rgb="FF63BE7B"/>
      </colorScale>
    </cfRule>
  </conditionalFormatting>
  <conditionalFormatting sqref="P77">
    <cfRule type="colorScale" priority="2000">
      <colorScale>
        <cfvo type="min"/>
        <cfvo type="percentile" val="50"/>
        <cfvo type="max"/>
        <color rgb="FFF8696B"/>
        <color rgb="FFFFEB84"/>
        <color rgb="FF63BE7B"/>
      </colorScale>
    </cfRule>
  </conditionalFormatting>
  <conditionalFormatting sqref="P77">
    <cfRule type="colorScale" priority="1999">
      <colorScale>
        <cfvo type="min"/>
        <cfvo type="percentile" val="50"/>
        <cfvo type="max"/>
        <color rgb="FFF8696B"/>
        <color rgb="FFFFEB84"/>
        <color rgb="FF63BE7B"/>
      </colorScale>
    </cfRule>
  </conditionalFormatting>
  <conditionalFormatting sqref="P74">
    <cfRule type="colorScale" priority="1998">
      <colorScale>
        <cfvo type="min"/>
        <cfvo type="percentile" val="50"/>
        <cfvo type="max"/>
        <color rgb="FFF8696B"/>
        <color rgb="FFFFEB84"/>
        <color rgb="FF63BE7B"/>
      </colorScale>
    </cfRule>
  </conditionalFormatting>
  <conditionalFormatting sqref="P77">
    <cfRule type="colorScale" priority="1997">
      <colorScale>
        <cfvo type="min"/>
        <cfvo type="percentile" val="50"/>
        <cfvo type="max"/>
        <color rgb="FFF8696B"/>
        <color rgb="FFFFEB84"/>
        <color rgb="FF63BE7B"/>
      </colorScale>
    </cfRule>
  </conditionalFormatting>
  <conditionalFormatting sqref="P73:P77">
    <cfRule type="colorScale" priority="1996">
      <colorScale>
        <cfvo type="min"/>
        <cfvo type="percentile" val="50"/>
        <cfvo type="max"/>
        <color rgb="FFF8696B"/>
        <color rgb="FFFFEB84"/>
        <color rgb="FF63BE7B"/>
      </colorScale>
    </cfRule>
  </conditionalFormatting>
  <conditionalFormatting sqref="P74">
    <cfRule type="colorScale" priority="1995">
      <colorScale>
        <cfvo type="min"/>
        <cfvo type="percentile" val="50"/>
        <cfvo type="max"/>
        <color rgb="FFF8696B"/>
        <color rgb="FFFFEB84"/>
        <color rgb="FF63BE7B"/>
      </colorScale>
    </cfRule>
  </conditionalFormatting>
  <conditionalFormatting sqref="P74">
    <cfRule type="colorScale" priority="1994">
      <colorScale>
        <cfvo type="min"/>
        <cfvo type="percentile" val="50"/>
        <cfvo type="max"/>
        <color rgb="FFF8696B"/>
        <color rgb="FFFFEB84"/>
        <color rgb="FF63BE7B"/>
      </colorScale>
    </cfRule>
  </conditionalFormatting>
  <conditionalFormatting sqref="P75">
    <cfRule type="colorScale" priority="1993">
      <colorScale>
        <cfvo type="min"/>
        <cfvo type="percentile" val="50"/>
        <cfvo type="max"/>
        <color rgb="FFF8696B"/>
        <color rgb="FFFFEB84"/>
        <color rgb="FF63BE7B"/>
      </colorScale>
    </cfRule>
  </conditionalFormatting>
  <conditionalFormatting sqref="P76">
    <cfRule type="colorScale" priority="1992">
      <colorScale>
        <cfvo type="min"/>
        <cfvo type="percentile" val="50"/>
        <cfvo type="max"/>
        <color rgb="FFF8696B"/>
        <color rgb="FFFFEB84"/>
        <color rgb="FF63BE7B"/>
      </colorScale>
    </cfRule>
  </conditionalFormatting>
  <conditionalFormatting sqref="P77">
    <cfRule type="colorScale" priority="1991">
      <colorScale>
        <cfvo type="min"/>
        <cfvo type="percentile" val="50"/>
        <cfvo type="max"/>
        <color rgb="FFF8696B"/>
        <color rgb="FFFFEB84"/>
        <color rgb="FF63BE7B"/>
      </colorScale>
    </cfRule>
  </conditionalFormatting>
  <conditionalFormatting sqref="P77">
    <cfRule type="colorScale" priority="1990">
      <colorScale>
        <cfvo type="min"/>
        <cfvo type="percentile" val="50"/>
        <cfvo type="max"/>
        <color rgb="FFF8696B"/>
        <color rgb="FFFFEB84"/>
        <color rgb="FF63BE7B"/>
      </colorScale>
    </cfRule>
  </conditionalFormatting>
  <conditionalFormatting sqref="P75">
    <cfRule type="colorScale" priority="1989">
      <colorScale>
        <cfvo type="min"/>
        <cfvo type="percentile" val="50"/>
        <cfvo type="max"/>
        <color rgb="FFF8696B"/>
        <color rgb="FFFFEB84"/>
        <color rgb="FF63BE7B"/>
      </colorScale>
    </cfRule>
  </conditionalFormatting>
  <conditionalFormatting sqref="P73:P77">
    <cfRule type="colorScale" priority="1988">
      <colorScale>
        <cfvo type="min"/>
        <cfvo type="percentile" val="50"/>
        <cfvo type="max"/>
        <color rgb="FFF8696B"/>
        <color rgb="FFFFEB84"/>
        <color rgb="FF63BE7B"/>
      </colorScale>
    </cfRule>
  </conditionalFormatting>
  <conditionalFormatting sqref="P74">
    <cfRule type="colorScale" priority="1987">
      <colorScale>
        <cfvo type="min"/>
        <cfvo type="percentile" val="50"/>
        <cfvo type="max"/>
        <color rgb="FFF8696B"/>
        <color rgb="FFFFEB84"/>
        <color rgb="FF63BE7B"/>
      </colorScale>
    </cfRule>
  </conditionalFormatting>
  <conditionalFormatting sqref="P75">
    <cfRule type="colorScale" priority="1986">
      <colorScale>
        <cfvo type="min"/>
        <cfvo type="percentile" val="50"/>
        <cfvo type="max"/>
        <color rgb="FFF8696B"/>
        <color rgb="FFFFEB84"/>
        <color rgb="FF63BE7B"/>
      </colorScale>
    </cfRule>
  </conditionalFormatting>
  <conditionalFormatting sqref="P76">
    <cfRule type="colorScale" priority="1985">
      <colorScale>
        <cfvo type="min"/>
        <cfvo type="percentile" val="50"/>
        <cfvo type="max"/>
        <color rgb="FFF8696B"/>
        <color rgb="FFFFEB84"/>
        <color rgb="FF63BE7B"/>
      </colorScale>
    </cfRule>
  </conditionalFormatting>
  <conditionalFormatting sqref="P77">
    <cfRule type="colorScale" priority="1984">
      <colorScale>
        <cfvo type="min"/>
        <cfvo type="percentile" val="50"/>
        <cfvo type="max"/>
        <color rgb="FFF8696B"/>
        <color rgb="FFFFEB84"/>
        <color rgb="FF63BE7B"/>
      </colorScale>
    </cfRule>
  </conditionalFormatting>
  <conditionalFormatting sqref="P73:P77">
    <cfRule type="colorScale" priority="1983">
      <colorScale>
        <cfvo type="min"/>
        <cfvo type="percentile" val="50"/>
        <cfvo type="max"/>
        <color rgb="FFF8696B"/>
        <color rgb="FFFFEB84"/>
        <color rgb="FF63BE7B"/>
      </colorScale>
    </cfRule>
  </conditionalFormatting>
  <conditionalFormatting sqref="P76">
    <cfRule type="colorScale" priority="1982">
      <colorScale>
        <cfvo type="min"/>
        <cfvo type="percentile" val="50"/>
        <cfvo type="max"/>
        <color rgb="FFF8696B"/>
        <color rgb="FFFFEB84"/>
        <color rgb="FF63BE7B"/>
      </colorScale>
    </cfRule>
  </conditionalFormatting>
  <conditionalFormatting sqref="P74">
    <cfRule type="colorScale" priority="1981">
      <colorScale>
        <cfvo type="min"/>
        <cfvo type="percentile" val="50"/>
        <cfvo type="max"/>
        <color rgb="FFF8696B"/>
        <color rgb="FFFFEB84"/>
        <color rgb="FF63BE7B"/>
      </colorScale>
    </cfRule>
  </conditionalFormatting>
  <conditionalFormatting sqref="P75">
    <cfRule type="colorScale" priority="1980">
      <colorScale>
        <cfvo type="min"/>
        <cfvo type="percentile" val="50"/>
        <cfvo type="max"/>
        <color rgb="FFF8696B"/>
        <color rgb="FFFFEB84"/>
        <color rgb="FF63BE7B"/>
      </colorScale>
    </cfRule>
  </conditionalFormatting>
  <conditionalFormatting sqref="P76">
    <cfRule type="colorScale" priority="1979">
      <colorScale>
        <cfvo type="min"/>
        <cfvo type="percentile" val="50"/>
        <cfvo type="max"/>
        <color rgb="FFF8696B"/>
        <color rgb="FFFFEB84"/>
        <color rgb="FF63BE7B"/>
      </colorScale>
    </cfRule>
  </conditionalFormatting>
  <conditionalFormatting sqref="P77">
    <cfRule type="colorScale" priority="1978">
      <colorScale>
        <cfvo type="min"/>
        <cfvo type="percentile" val="50"/>
        <cfvo type="max"/>
        <color rgb="FFF8696B"/>
        <color rgb="FFFFEB84"/>
        <color rgb="FF63BE7B"/>
      </colorScale>
    </cfRule>
  </conditionalFormatting>
  <conditionalFormatting sqref="P77">
    <cfRule type="colorScale" priority="1977">
      <colorScale>
        <cfvo type="min"/>
        <cfvo type="percentile" val="50"/>
        <cfvo type="max"/>
        <color rgb="FFF8696B"/>
        <color rgb="FFFFEB84"/>
        <color rgb="FF63BE7B"/>
      </colorScale>
    </cfRule>
  </conditionalFormatting>
  <conditionalFormatting sqref="P78">
    <cfRule type="colorScale" priority="1975">
      <colorScale>
        <cfvo type="min"/>
        <cfvo type="percentile" val="50"/>
        <cfvo type="max"/>
        <color rgb="FFF8696B"/>
        <color rgb="FFFFEB84"/>
        <color rgb="FF63BE7B"/>
      </colorScale>
    </cfRule>
  </conditionalFormatting>
  <conditionalFormatting sqref="P81">
    <cfRule type="colorScale" priority="1974">
      <colorScale>
        <cfvo type="min"/>
        <cfvo type="percentile" val="50"/>
        <cfvo type="max"/>
        <color rgb="FFF8696B"/>
        <color rgb="FFFFEB84"/>
        <color rgb="FF63BE7B"/>
      </colorScale>
    </cfRule>
  </conditionalFormatting>
  <conditionalFormatting sqref="P79">
    <cfRule type="colorScale" priority="1976">
      <colorScale>
        <cfvo type="min"/>
        <cfvo type="percentile" val="50"/>
        <cfvo type="max"/>
        <color rgb="FFF8696B"/>
        <color rgb="FFFFEB84"/>
        <color rgb="FF63BE7B"/>
      </colorScale>
    </cfRule>
  </conditionalFormatting>
  <conditionalFormatting sqref="P80">
    <cfRule type="colorScale" priority="1973">
      <colorScale>
        <cfvo type="min"/>
        <cfvo type="percentile" val="50"/>
        <cfvo type="max"/>
        <color rgb="FFF8696B"/>
        <color rgb="FFFFEB84"/>
        <color rgb="FF63BE7B"/>
      </colorScale>
    </cfRule>
  </conditionalFormatting>
  <conditionalFormatting sqref="P81">
    <cfRule type="colorScale" priority="1972">
      <colorScale>
        <cfvo type="min"/>
        <cfvo type="percentile" val="50"/>
        <cfvo type="max"/>
        <color rgb="FFF8696B"/>
        <color rgb="FFFFEB84"/>
        <color rgb="FF63BE7B"/>
      </colorScale>
    </cfRule>
  </conditionalFormatting>
  <conditionalFormatting sqref="P82">
    <cfRule type="colorScale" priority="1971">
      <colorScale>
        <cfvo type="min"/>
        <cfvo type="percentile" val="50"/>
        <cfvo type="max"/>
        <color rgb="FFF8696B"/>
        <color rgb="FFFFEB84"/>
        <color rgb="FF63BE7B"/>
      </colorScale>
    </cfRule>
  </conditionalFormatting>
  <conditionalFormatting sqref="P82">
    <cfRule type="colorScale" priority="1970">
      <colorScale>
        <cfvo type="min"/>
        <cfvo type="percentile" val="50"/>
        <cfvo type="max"/>
        <color rgb="FFF8696B"/>
        <color rgb="FFFFEB84"/>
        <color rgb="FF63BE7B"/>
      </colorScale>
    </cfRule>
  </conditionalFormatting>
  <conditionalFormatting sqref="P79">
    <cfRule type="colorScale" priority="1969">
      <colorScale>
        <cfvo type="min"/>
        <cfvo type="percentile" val="50"/>
        <cfvo type="max"/>
        <color rgb="FFF8696B"/>
        <color rgb="FFFFEB84"/>
        <color rgb="FF63BE7B"/>
      </colorScale>
    </cfRule>
  </conditionalFormatting>
  <conditionalFormatting sqref="P82">
    <cfRule type="colorScale" priority="1968">
      <colorScale>
        <cfvo type="min"/>
        <cfvo type="percentile" val="50"/>
        <cfvo type="max"/>
        <color rgb="FFF8696B"/>
        <color rgb="FFFFEB84"/>
        <color rgb="FF63BE7B"/>
      </colorScale>
    </cfRule>
  </conditionalFormatting>
  <conditionalFormatting sqref="P78:P82">
    <cfRule type="colorScale" priority="1967">
      <colorScale>
        <cfvo type="min"/>
        <cfvo type="percentile" val="50"/>
        <cfvo type="max"/>
        <color rgb="FFF8696B"/>
        <color rgb="FFFFEB84"/>
        <color rgb="FF63BE7B"/>
      </colorScale>
    </cfRule>
  </conditionalFormatting>
  <conditionalFormatting sqref="P79">
    <cfRule type="colorScale" priority="1966">
      <colorScale>
        <cfvo type="min"/>
        <cfvo type="percentile" val="50"/>
        <cfvo type="max"/>
        <color rgb="FFF8696B"/>
        <color rgb="FFFFEB84"/>
        <color rgb="FF63BE7B"/>
      </colorScale>
    </cfRule>
  </conditionalFormatting>
  <conditionalFormatting sqref="P79">
    <cfRule type="colorScale" priority="1965">
      <colorScale>
        <cfvo type="min"/>
        <cfvo type="percentile" val="50"/>
        <cfvo type="max"/>
        <color rgb="FFF8696B"/>
        <color rgb="FFFFEB84"/>
        <color rgb="FF63BE7B"/>
      </colorScale>
    </cfRule>
  </conditionalFormatting>
  <conditionalFormatting sqref="P80">
    <cfRule type="colorScale" priority="1964">
      <colorScale>
        <cfvo type="min"/>
        <cfvo type="percentile" val="50"/>
        <cfvo type="max"/>
        <color rgb="FFF8696B"/>
        <color rgb="FFFFEB84"/>
        <color rgb="FF63BE7B"/>
      </colorScale>
    </cfRule>
  </conditionalFormatting>
  <conditionalFormatting sqref="P81">
    <cfRule type="colorScale" priority="1963">
      <colorScale>
        <cfvo type="min"/>
        <cfvo type="percentile" val="50"/>
        <cfvo type="max"/>
        <color rgb="FFF8696B"/>
        <color rgb="FFFFEB84"/>
        <color rgb="FF63BE7B"/>
      </colorScale>
    </cfRule>
  </conditionalFormatting>
  <conditionalFormatting sqref="P82">
    <cfRule type="colorScale" priority="1962">
      <colorScale>
        <cfvo type="min"/>
        <cfvo type="percentile" val="50"/>
        <cfvo type="max"/>
        <color rgb="FFF8696B"/>
        <color rgb="FFFFEB84"/>
        <color rgb="FF63BE7B"/>
      </colorScale>
    </cfRule>
  </conditionalFormatting>
  <conditionalFormatting sqref="P82">
    <cfRule type="colorScale" priority="1961">
      <colorScale>
        <cfvo type="min"/>
        <cfvo type="percentile" val="50"/>
        <cfvo type="max"/>
        <color rgb="FFF8696B"/>
        <color rgb="FFFFEB84"/>
        <color rgb="FF63BE7B"/>
      </colorScale>
    </cfRule>
  </conditionalFormatting>
  <conditionalFormatting sqref="P80">
    <cfRule type="colorScale" priority="1960">
      <colorScale>
        <cfvo type="min"/>
        <cfvo type="percentile" val="50"/>
        <cfvo type="max"/>
        <color rgb="FFF8696B"/>
        <color rgb="FFFFEB84"/>
        <color rgb="FF63BE7B"/>
      </colorScale>
    </cfRule>
  </conditionalFormatting>
  <conditionalFormatting sqref="P78:P82">
    <cfRule type="colorScale" priority="1959">
      <colorScale>
        <cfvo type="min"/>
        <cfvo type="percentile" val="50"/>
        <cfvo type="max"/>
        <color rgb="FFF8696B"/>
        <color rgb="FFFFEB84"/>
        <color rgb="FF63BE7B"/>
      </colorScale>
    </cfRule>
  </conditionalFormatting>
  <conditionalFormatting sqref="P79">
    <cfRule type="colorScale" priority="1958">
      <colorScale>
        <cfvo type="min"/>
        <cfvo type="percentile" val="50"/>
        <cfvo type="max"/>
        <color rgb="FFF8696B"/>
        <color rgb="FFFFEB84"/>
        <color rgb="FF63BE7B"/>
      </colorScale>
    </cfRule>
  </conditionalFormatting>
  <conditionalFormatting sqref="P80">
    <cfRule type="colorScale" priority="1957">
      <colorScale>
        <cfvo type="min"/>
        <cfvo type="percentile" val="50"/>
        <cfvo type="max"/>
        <color rgb="FFF8696B"/>
        <color rgb="FFFFEB84"/>
        <color rgb="FF63BE7B"/>
      </colorScale>
    </cfRule>
  </conditionalFormatting>
  <conditionalFormatting sqref="P81">
    <cfRule type="colorScale" priority="1956">
      <colorScale>
        <cfvo type="min"/>
        <cfvo type="percentile" val="50"/>
        <cfvo type="max"/>
        <color rgb="FFF8696B"/>
        <color rgb="FFFFEB84"/>
        <color rgb="FF63BE7B"/>
      </colorScale>
    </cfRule>
  </conditionalFormatting>
  <conditionalFormatting sqref="P82">
    <cfRule type="colorScale" priority="1955">
      <colorScale>
        <cfvo type="min"/>
        <cfvo type="percentile" val="50"/>
        <cfvo type="max"/>
        <color rgb="FFF8696B"/>
        <color rgb="FFFFEB84"/>
        <color rgb="FF63BE7B"/>
      </colorScale>
    </cfRule>
  </conditionalFormatting>
  <conditionalFormatting sqref="P78:P82">
    <cfRule type="colorScale" priority="1954">
      <colorScale>
        <cfvo type="min"/>
        <cfvo type="percentile" val="50"/>
        <cfvo type="max"/>
        <color rgb="FFF8696B"/>
        <color rgb="FFFFEB84"/>
        <color rgb="FF63BE7B"/>
      </colorScale>
    </cfRule>
  </conditionalFormatting>
  <conditionalFormatting sqref="P81">
    <cfRule type="colorScale" priority="1953">
      <colorScale>
        <cfvo type="min"/>
        <cfvo type="percentile" val="50"/>
        <cfvo type="max"/>
        <color rgb="FFF8696B"/>
        <color rgb="FFFFEB84"/>
        <color rgb="FF63BE7B"/>
      </colorScale>
    </cfRule>
  </conditionalFormatting>
  <conditionalFormatting sqref="P79">
    <cfRule type="colorScale" priority="1952">
      <colorScale>
        <cfvo type="min"/>
        <cfvo type="percentile" val="50"/>
        <cfvo type="max"/>
        <color rgb="FFF8696B"/>
        <color rgb="FFFFEB84"/>
        <color rgb="FF63BE7B"/>
      </colorScale>
    </cfRule>
  </conditionalFormatting>
  <conditionalFormatting sqref="P80">
    <cfRule type="colorScale" priority="1951">
      <colorScale>
        <cfvo type="min"/>
        <cfvo type="percentile" val="50"/>
        <cfvo type="max"/>
        <color rgb="FFF8696B"/>
        <color rgb="FFFFEB84"/>
        <color rgb="FF63BE7B"/>
      </colorScale>
    </cfRule>
  </conditionalFormatting>
  <conditionalFormatting sqref="P81">
    <cfRule type="colorScale" priority="1950">
      <colorScale>
        <cfvo type="min"/>
        <cfvo type="percentile" val="50"/>
        <cfvo type="max"/>
        <color rgb="FFF8696B"/>
        <color rgb="FFFFEB84"/>
        <color rgb="FF63BE7B"/>
      </colorScale>
    </cfRule>
  </conditionalFormatting>
  <conditionalFormatting sqref="P82">
    <cfRule type="colorScale" priority="1949">
      <colorScale>
        <cfvo type="min"/>
        <cfvo type="percentile" val="50"/>
        <cfvo type="max"/>
        <color rgb="FFF8696B"/>
        <color rgb="FFFFEB84"/>
        <color rgb="FF63BE7B"/>
      </colorScale>
    </cfRule>
  </conditionalFormatting>
  <conditionalFormatting sqref="P82">
    <cfRule type="colorScale" priority="1948">
      <colorScale>
        <cfvo type="min"/>
        <cfvo type="percentile" val="50"/>
        <cfvo type="max"/>
        <color rgb="FFF8696B"/>
        <color rgb="FFFFEB84"/>
        <color rgb="FF63BE7B"/>
      </colorScale>
    </cfRule>
  </conditionalFormatting>
  <conditionalFormatting sqref="P78">
    <cfRule type="colorScale" priority="1947">
      <colorScale>
        <cfvo type="min"/>
        <cfvo type="percentile" val="50"/>
        <cfvo type="max"/>
        <color rgb="FFF8696B"/>
        <color rgb="FFFFEB84"/>
        <color rgb="FF63BE7B"/>
      </colorScale>
    </cfRule>
  </conditionalFormatting>
  <conditionalFormatting sqref="P81">
    <cfRule type="colorScale" priority="1946">
      <colorScale>
        <cfvo type="min"/>
        <cfvo type="percentile" val="50"/>
        <cfvo type="max"/>
        <color rgb="FFF8696B"/>
        <color rgb="FFFFEB84"/>
        <color rgb="FF63BE7B"/>
      </colorScale>
    </cfRule>
  </conditionalFormatting>
  <conditionalFormatting sqref="P78:P82">
    <cfRule type="colorScale" priority="1945">
      <colorScale>
        <cfvo type="min"/>
        <cfvo type="percentile" val="50"/>
        <cfvo type="max"/>
        <color rgb="FFF8696B"/>
        <color rgb="FFFFEB84"/>
        <color rgb="FF63BE7B"/>
      </colorScale>
    </cfRule>
  </conditionalFormatting>
  <conditionalFormatting sqref="P78">
    <cfRule type="colorScale" priority="1944">
      <colorScale>
        <cfvo type="min"/>
        <cfvo type="percentile" val="50"/>
        <cfvo type="max"/>
        <color rgb="FFF8696B"/>
        <color rgb="FFFFEB84"/>
        <color rgb="FF63BE7B"/>
      </colorScale>
    </cfRule>
  </conditionalFormatting>
  <conditionalFormatting sqref="P78">
    <cfRule type="colorScale" priority="1943">
      <colorScale>
        <cfvo type="min"/>
        <cfvo type="percentile" val="50"/>
        <cfvo type="max"/>
        <color rgb="FFF8696B"/>
        <color rgb="FFFFEB84"/>
        <color rgb="FF63BE7B"/>
      </colorScale>
    </cfRule>
  </conditionalFormatting>
  <conditionalFormatting sqref="P78">
    <cfRule type="colorScale" priority="1942">
      <colorScale>
        <cfvo type="min"/>
        <cfvo type="percentile" val="50"/>
        <cfvo type="max"/>
        <color rgb="FFF8696B"/>
        <color rgb="FFFFEB84"/>
        <color rgb="FF63BE7B"/>
      </colorScale>
    </cfRule>
  </conditionalFormatting>
  <conditionalFormatting sqref="P79">
    <cfRule type="colorScale" priority="1941">
      <colorScale>
        <cfvo type="min"/>
        <cfvo type="percentile" val="50"/>
        <cfvo type="max"/>
        <color rgb="FFF8696B"/>
        <color rgb="FFFFEB84"/>
        <color rgb="FF63BE7B"/>
      </colorScale>
    </cfRule>
  </conditionalFormatting>
  <conditionalFormatting sqref="P80">
    <cfRule type="colorScale" priority="1940">
      <colorScale>
        <cfvo type="min"/>
        <cfvo type="percentile" val="50"/>
        <cfvo type="max"/>
        <color rgb="FFF8696B"/>
        <color rgb="FFFFEB84"/>
        <color rgb="FF63BE7B"/>
      </colorScale>
    </cfRule>
  </conditionalFormatting>
  <conditionalFormatting sqref="P81">
    <cfRule type="colorScale" priority="1939">
      <colorScale>
        <cfvo type="min"/>
        <cfvo type="percentile" val="50"/>
        <cfvo type="max"/>
        <color rgb="FFF8696B"/>
        <color rgb="FFFFEB84"/>
        <color rgb="FF63BE7B"/>
      </colorScale>
    </cfRule>
  </conditionalFormatting>
  <conditionalFormatting sqref="P81">
    <cfRule type="colorScale" priority="1938">
      <colorScale>
        <cfvo type="min"/>
        <cfvo type="percentile" val="50"/>
        <cfvo type="max"/>
        <color rgb="FFF8696B"/>
        <color rgb="FFFFEB84"/>
        <color rgb="FF63BE7B"/>
      </colorScale>
    </cfRule>
  </conditionalFormatting>
  <conditionalFormatting sqref="P81">
    <cfRule type="colorScale" priority="1937">
      <colorScale>
        <cfvo type="min"/>
        <cfvo type="percentile" val="50"/>
        <cfvo type="max"/>
        <color rgb="FFF8696B"/>
        <color rgb="FFFFEB84"/>
        <color rgb="FF63BE7B"/>
      </colorScale>
    </cfRule>
  </conditionalFormatting>
  <conditionalFormatting sqref="P82">
    <cfRule type="colorScale" priority="1936">
      <colorScale>
        <cfvo type="min"/>
        <cfvo type="percentile" val="50"/>
        <cfvo type="max"/>
        <color rgb="FFF8696B"/>
        <color rgb="FFFFEB84"/>
        <color rgb="FF63BE7B"/>
      </colorScale>
    </cfRule>
  </conditionalFormatting>
  <conditionalFormatting sqref="P78">
    <cfRule type="colorScale" priority="1935">
      <colorScale>
        <cfvo type="min"/>
        <cfvo type="percentile" val="50"/>
        <cfvo type="max"/>
        <color rgb="FFF8696B"/>
        <color rgb="FFFFEB84"/>
        <color rgb="FF63BE7B"/>
      </colorScale>
    </cfRule>
  </conditionalFormatting>
  <conditionalFormatting sqref="P78">
    <cfRule type="colorScale" priority="1934">
      <colorScale>
        <cfvo type="min"/>
        <cfvo type="percentile" val="50"/>
        <cfvo type="max"/>
        <color rgb="FFF8696B"/>
        <color rgb="FFFFEB84"/>
        <color rgb="FF63BE7B"/>
      </colorScale>
    </cfRule>
  </conditionalFormatting>
  <conditionalFormatting sqref="P78">
    <cfRule type="colorScale" priority="1933">
      <colorScale>
        <cfvo type="min"/>
        <cfvo type="percentile" val="50"/>
        <cfvo type="max"/>
        <color rgb="FFF8696B"/>
        <color rgb="FFFFEB84"/>
        <color rgb="FF63BE7B"/>
      </colorScale>
    </cfRule>
  </conditionalFormatting>
  <conditionalFormatting sqref="P80">
    <cfRule type="colorScale" priority="1932">
      <colorScale>
        <cfvo type="min"/>
        <cfvo type="percentile" val="50"/>
        <cfvo type="max"/>
        <color rgb="FFF8696B"/>
        <color rgb="FFFFEB84"/>
        <color rgb="FF63BE7B"/>
      </colorScale>
    </cfRule>
  </conditionalFormatting>
  <conditionalFormatting sqref="P79">
    <cfRule type="colorScale" priority="1931">
      <colorScale>
        <cfvo type="min"/>
        <cfvo type="percentile" val="50"/>
        <cfvo type="max"/>
        <color rgb="FFF8696B"/>
        <color rgb="FFFFEB84"/>
        <color rgb="FF63BE7B"/>
      </colorScale>
    </cfRule>
  </conditionalFormatting>
  <conditionalFormatting sqref="P80">
    <cfRule type="colorScale" priority="1930">
      <colorScale>
        <cfvo type="min"/>
        <cfvo type="percentile" val="50"/>
        <cfvo type="max"/>
        <color rgb="FFF8696B"/>
        <color rgb="FFFFEB84"/>
        <color rgb="FF63BE7B"/>
      </colorScale>
    </cfRule>
  </conditionalFormatting>
  <conditionalFormatting sqref="P80">
    <cfRule type="colorScale" priority="1929">
      <colorScale>
        <cfvo type="min"/>
        <cfvo type="percentile" val="50"/>
        <cfvo type="max"/>
        <color rgb="FFF8696B"/>
        <color rgb="FFFFEB84"/>
        <color rgb="FF63BE7B"/>
      </colorScale>
    </cfRule>
  </conditionalFormatting>
  <conditionalFormatting sqref="P81">
    <cfRule type="colorScale" priority="1928">
      <colorScale>
        <cfvo type="min"/>
        <cfvo type="percentile" val="50"/>
        <cfvo type="max"/>
        <color rgb="FFF8696B"/>
        <color rgb="FFFFEB84"/>
        <color rgb="FF63BE7B"/>
      </colorScale>
    </cfRule>
  </conditionalFormatting>
  <conditionalFormatting sqref="P82">
    <cfRule type="colorScale" priority="1927">
      <colorScale>
        <cfvo type="min"/>
        <cfvo type="percentile" val="50"/>
        <cfvo type="max"/>
        <color rgb="FFF8696B"/>
        <color rgb="FFFFEB84"/>
        <color rgb="FF63BE7B"/>
      </colorScale>
    </cfRule>
  </conditionalFormatting>
  <conditionalFormatting sqref="P79">
    <cfRule type="colorScale" priority="1926">
      <colorScale>
        <cfvo type="min"/>
        <cfvo type="percentile" val="50"/>
        <cfvo type="max"/>
        <color rgb="FFF8696B"/>
        <color rgb="FFFFEB84"/>
        <color rgb="FF63BE7B"/>
      </colorScale>
    </cfRule>
  </conditionalFormatting>
  <conditionalFormatting sqref="P82">
    <cfRule type="colorScale" priority="1925">
      <colorScale>
        <cfvo type="min"/>
        <cfvo type="percentile" val="50"/>
        <cfvo type="max"/>
        <color rgb="FFF8696B"/>
        <color rgb="FFFFEB84"/>
        <color rgb="FF63BE7B"/>
      </colorScale>
    </cfRule>
  </conditionalFormatting>
  <conditionalFormatting sqref="P80">
    <cfRule type="colorScale" priority="1924">
      <colorScale>
        <cfvo type="min"/>
        <cfvo type="percentile" val="50"/>
        <cfvo type="max"/>
        <color rgb="FFF8696B"/>
        <color rgb="FFFFEB84"/>
        <color rgb="FF63BE7B"/>
      </colorScale>
    </cfRule>
  </conditionalFormatting>
  <conditionalFormatting sqref="P81">
    <cfRule type="colorScale" priority="1923">
      <colorScale>
        <cfvo type="min"/>
        <cfvo type="percentile" val="50"/>
        <cfvo type="max"/>
        <color rgb="FFF8696B"/>
        <color rgb="FFFFEB84"/>
        <color rgb="FF63BE7B"/>
      </colorScale>
    </cfRule>
  </conditionalFormatting>
  <conditionalFormatting sqref="P82">
    <cfRule type="colorScale" priority="1922">
      <colorScale>
        <cfvo type="min"/>
        <cfvo type="percentile" val="50"/>
        <cfvo type="max"/>
        <color rgb="FFF8696B"/>
        <color rgb="FFFFEB84"/>
        <color rgb="FF63BE7B"/>
      </colorScale>
    </cfRule>
  </conditionalFormatting>
  <conditionalFormatting sqref="P80">
    <cfRule type="colorScale" priority="1921">
      <colorScale>
        <cfvo type="min"/>
        <cfvo type="percentile" val="50"/>
        <cfvo type="max"/>
        <color rgb="FFF8696B"/>
        <color rgb="FFFFEB84"/>
        <color rgb="FF63BE7B"/>
      </colorScale>
    </cfRule>
  </conditionalFormatting>
  <conditionalFormatting sqref="P78">
    <cfRule type="colorScale" priority="1920">
      <colorScale>
        <cfvo type="min"/>
        <cfvo type="percentile" val="50"/>
        <cfvo type="max"/>
        <color rgb="FFF8696B"/>
        <color rgb="FFFFEB84"/>
        <color rgb="FF63BE7B"/>
      </colorScale>
    </cfRule>
  </conditionalFormatting>
  <conditionalFormatting sqref="P79">
    <cfRule type="colorScale" priority="1919">
      <colorScale>
        <cfvo type="min"/>
        <cfvo type="percentile" val="50"/>
        <cfvo type="max"/>
        <color rgb="FFF8696B"/>
        <color rgb="FFFFEB84"/>
        <color rgb="FF63BE7B"/>
      </colorScale>
    </cfRule>
  </conditionalFormatting>
  <conditionalFormatting sqref="P80">
    <cfRule type="colorScale" priority="1918">
      <colorScale>
        <cfvo type="min"/>
        <cfvo type="percentile" val="50"/>
        <cfvo type="max"/>
        <color rgb="FFF8696B"/>
        <color rgb="FFFFEB84"/>
        <color rgb="FF63BE7B"/>
      </colorScale>
    </cfRule>
  </conditionalFormatting>
  <conditionalFormatting sqref="P80">
    <cfRule type="colorScale" priority="1917">
      <colorScale>
        <cfvo type="min"/>
        <cfvo type="percentile" val="50"/>
        <cfvo type="max"/>
        <color rgb="FFF8696B"/>
        <color rgb="FFFFEB84"/>
        <color rgb="FF63BE7B"/>
      </colorScale>
    </cfRule>
  </conditionalFormatting>
  <conditionalFormatting sqref="P80">
    <cfRule type="colorScale" priority="1916">
      <colorScale>
        <cfvo type="min"/>
        <cfvo type="percentile" val="50"/>
        <cfvo type="max"/>
        <color rgb="FFF8696B"/>
        <color rgb="FFFFEB84"/>
        <color rgb="FF63BE7B"/>
      </colorScale>
    </cfRule>
  </conditionalFormatting>
  <conditionalFormatting sqref="P81">
    <cfRule type="colorScale" priority="1915">
      <colorScale>
        <cfvo type="min"/>
        <cfvo type="percentile" val="50"/>
        <cfvo type="max"/>
        <color rgb="FFF8696B"/>
        <color rgb="FFFFEB84"/>
        <color rgb="FF63BE7B"/>
      </colorScale>
    </cfRule>
  </conditionalFormatting>
  <conditionalFormatting sqref="P82">
    <cfRule type="colorScale" priority="1914">
      <colorScale>
        <cfvo type="min"/>
        <cfvo type="percentile" val="50"/>
        <cfvo type="max"/>
        <color rgb="FFF8696B"/>
        <color rgb="FFFFEB84"/>
        <color rgb="FF63BE7B"/>
      </colorScale>
    </cfRule>
  </conditionalFormatting>
  <conditionalFormatting sqref="P79">
    <cfRule type="colorScale" priority="1913">
      <colorScale>
        <cfvo type="min"/>
        <cfvo type="percentile" val="50"/>
        <cfvo type="max"/>
        <color rgb="FFF8696B"/>
        <color rgb="FFFFEB84"/>
        <color rgb="FF63BE7B"/>
      </colorScale>
    </cfRule>
  </conditionalFormatting>
  <conditionalFormatting sqref="P78">
    <cfRule type="colorScale" priority="1912">
      <colorScale>
        <cfvo type="min"/>
        <cfvo type="percentile" val="50"/>
        <cfvo type="max"/>
        <color rgb="FFF8696B"/>
        <color rgb="FFFFEB84"/>
        <color rgb="FF63BE7B"/>
      </colorScale>
    </cfRule>
  </conditionalFormatting>
  <conditionalFormatting sqref="P79">
    <cfRule type="colorScale" priority="1911">
      <colorScale>
        <cfvo type="min"/>
        <cfvo type="percentile" val="50"/>
        <cfvo type="max"/>
        <color rgb="FFF8696B"/>
        <color rgb="FFFFEB84"/>
        <color rgb="FF63BE7B"/>
      </colorScale>
    </cfRule>
  </conditionalFormatting>
  <conditionalFormatting sqref="P81">
    <cfRule type="colorScale" priority="1910">
      <colorScale>
        <cfvo type="min"/>
        <cfvo type="percentile" val="50"/>
        <cfvo type="max"/>
        <color rgb="FFF8696B"/>
        <color rgb="FFFFEB84"/>
        <color rgb="FF63BE7B"/>
      </colorScale>
    </cfRule>
  </conditionalFormatting>
  <conditionalFormatting sqref="P80">
    <cfRule type="colorScale" priority="1909">
      <colorScale>
        <cfvo type="min"/>
        <cfvo type="percentile" val="50"/>
        <cfvo type="max"/>
        <color rgb="FFF8696B"/>
        <color rgb="FFFFEB84"/>
        <color rgb="FF63BE7B"/>
      </colorScale>
    </cfRule>
  </conditionalFormatting>
  <conditionalFormatting sqref="P81">
    <cfRule type="colorScale" priority="1908">
      <colorScale>
        <cfvo type="min"/>
        <cfvo type="percentile" val="50"/>
        <cfvo type="max"/>
        <color rgb="FFF8696B"/>
        <color rgb="FFFFEB84"/>
        <color rgb="FF63BE7B"/>
      </colorScale>
    </cfRule>
  </conditionalFormatting>
  <conditionalFormatting sqref="P81">
    <cfRule type="colorScale" priority="1907">
      <colorScale>
        <cfvo type="min"/>
        <cfvo type="percentile" val="50"/>
        <cfvo type="max"/>
        <color rgb="FFF8696B"/>
        <color rgb="FFFFEB84"/>
        <color rgb="FF63BE7B"/>
      </colorScale>
    </cfRule>
  </conditionalFormatting>
  <conditionalFormatting sqref="P82">
    <cfRule type="colorScale" priority="1906">
      <colorScale>
        <cfvo type="min"/>
        <cfvo type="percentile" val="50"/>
        <cfvo type="max"/>
        <color rgb="FFF8696B"/>
        <color rgb="FFFFEB84"/>
        <color rgb="FF63BE7B"/>
      </colorScale>
    </cfRule>
  </conditionalFormatting>
  <conditionalFormatting sqref="P80">
    <cfRule type="colorScale" priority="1905">
      <colorScale>
        <cfvo type="min"/>
        <cfvo type="percentile" val="50"/>
        <cfvo type="max"/>
        <color rgb="FFF8696B"/>
        <color rgb="FFFFEB84"/>
        <color rgb="FF63BE7B"/>
      </colorScale>
    </cfRule>
  </conditionalFormatting>
  <conditionalFormatting sqref="P81">
    <cfRule type="colorScale" priority="1904">
      <colorScale>
        <cfvo type="min"/>
        <cfvo type="percentile" val="50"/>
        <cfvo type="max"/>
        <color rgb="FFF8696B"/>
        <color rgb="FFFFEB84"/>
        <color rgb="FF63BE7B"/>
      </colorScale>
    </cfRule>
  </conditionalFormatting>
  <conditionalFormatting sqref="P82">
    <cfRule type="colorScale" priority="1903">
      <colorScale>
        <cfvo type="min"/>
        <cfvo type="percentile" val="50"/>
        <cfvo type="max"/>
        <color rgb="FFF8696B"/>
        <color rgb="FFFFEB84"/>
        <color rgb="FF63BE7B"/>
      </colorScale>
    </cfRule>
  </conditionalFormatting>
  <conditionalFormatting sqref="P78">
    <cfRule type="colorScale" priority="1902">
      <colorScale>
        <cfvo type="min"/>
        <cfvo type="percentile" val="50"/>
        <cfvo type="max"/>
        <color rgb="FFF8696B"/>
        <color rgb="FFFFEB84"/>
        <color rgb="FF63BE7B"/>
      </colorScale>
    </cfRule>
  </conditionalFormatting>
  <conditionalFormatting sqref="P81">
    <cfRule type="colorScale" priority="1901">
      <colorScale>
        <cfvo type="min"/>
        <cfvo type="percentile" val="50"/>
        <cfvo type="max"/>
        <color rgb="FFF8696B"/>
        <color rgb="FFFFEB84"/>
        <color rgb="FF63BE7B"/>
      </colorScale>
    </cfRule>
  </conditionalFormatting>
  <conditionalFormatting sqref="P79">
    <cfRule type="colorScale" priority="1900">
      <colorScale>
        <cfvo type="min"/>
        <cfvo type="percentile" val="50"/>
        <cfvo type="max"/>
        <color rgb="FFF8696B"/>
        <color rgb="FFFFEB84"/>
        <color rgb="FF63BE7B"/>
      </colorScale>
    </cfRule>
  </conditionalFormatting>
  <conditionalFormatting sqref="P80">
    <cfRule type="colorScale" priority="1899">
      <colorScale>
        <cfvo type="min"/>
        <cfvo type="percentile" val="50"/>
        <cfvo type="max"/>
        <color rgb="FFF8696B"/>
        <color rgb="FFFFEB84"/>
        <color rgb="FF63BE7B"/>
      </colorScale>
    </cfRule>
  </conditionalFormatting>
  <conditionalFormatting sqref="P81">
    <cfRule type="colorScale" priority="1898">
      <colorScale>
        <cfvo type="min"/>
        <cfvo type="percentile" val="50"/>
        <cfvo type="max"/>
        <color rgb="FFF8696B"/>
        <color rgb="FFFFEB84"/>
        <color rgb="FF63BE7B"/>
      </colorScale>
    </cfRule>
  </conditionalFormatting>
  <conditionalFormatting sqref="P82">
    <cfRule type="colorScale" priority="1897">
      <colorScale>
        <cfvo type="min"/>
        <cfvo type="percentile" val="50"/>
        <cfvo type="max"/>
        <color rgb="FFF8696B"/>
        <color rgb="FFFFEB84"/>
        <color rgb="FF63BE7B"/>
      </colorScale>
    </cfRule>
  </conditionalFormatting>
  <conditionalFormatting sqref="P82">
    <cfRule type="colorScale" priority="1896">
      <colorScale>
        <cfvo type="min"/>
        <cfvo type="percentile" val="50"/>
        <cfvo type="max"/>
        <color rgb="FFF8696B"/>
        <color rgb="FFFFEB84"/>
        <color rgb="FF63BE7B"/>
      </colorScale>
    </cfRule>
  </conditionalFormatting>
  <conditionalFormatting sqref="P79">
    <cfRule type="colorScale" priority="1895">
      <colorScale>
        <cfvo type="min"/>
        <cfvo type="percentile" val="50"/>
        <cfvo type="max"/>
        <color rgb="FFF8696B"/>
        <color rgb="FFFFEB84"/>
        <color rgb="FF63BE7B"/>
      </colorScale>
    </cfRule>
  </conditionalFormatting>
  <conditionalFormatting sqref="P82">
    <cfRule type="colorScale" priority="1894">
      <colorScale>
        <cfvo type="min"/>
        <cfvo type="percentile" val="50"/>
        <cfvo type="max"/>
        <color rgb="FFF8696B"/>
        <color rgb="FFFFEB84"/>
        <color rgb="FF63BE7B"/>
      </colorScale>
    </cfRule>
  </conditionalFormatting>
  <conditionalFormatting sqref="P78:P82">
    <cfRule type="colorScale" priority="1893">
      <colorScale>
        <cfvo type="min"/>
        <cfvo type="percentile" val="50"/>
        <cfvo type="max"/>
        <color rgb="FFF8696B"/>
        <color rgb="FFFFEB84"/>
        <color rgb="FF63BE7B"/>
      </colorScale>
    </cfRule>
  </conditionalFormatting>
  <conditionalFormatting sqref="P79">
    <cfRule type="colorScale" priority="1892">
      <colorScale>
        <cfvo type="min"/>
        <cfvo type="percentile" val="50"/>
        <cfvo type="max"/>
        <color rgb="FFF8696B"/>
        <color rgb="FFFFEB84"/>
        <color rgb="FF63BE7B"/>
      </colorScale>
    </cfRule>
  </conditionalFormatting>
  <conditionalFormatting sqref="P79">
    <cfRule type="colorScale" priority="1891">
      <colorScale>
        <cfvo type="min"/>
        <cfvo type="percentile" val="50"/>
        <cfvo type="max"/>
        <color rgb="FFF8696B"/>
        <color rgb="FFFFEB84"/>
        <color rgb="FF63BE7B"/>
      </colorScale>
    </cfRule>
  </conditionalFormatting>
  <conditionalFormatting sqref="P80">
    <cfRule type="colorScale" priority="1890">
      <colorScale>
        <cfvo type="min"/>
        <cfvo type="percentile" val="50"/>
        <cfvo type="max"/>
        <color rgb="FFF8696B"/>
        <color rgb="FFFFEB84"/>
        <color rgb="FF63BE7B"/>
      </colorScale>
    </cfRule>
  </conditionalFormatting>
  <conditionalFormatting sqref="P81">
    <cfRule type="colorScale" priority="1889">
      <colorScale>
        <cfvo type="min"/>
        <cfvo type="percentile" val="50"/>
        <cfvo type="max"/>
        <color rgb="FFF8696B"/>
        <color rgb="FFFFEB84"/>
        <color rgb="FF63BE7B"/>
      </colorScale>
    </cfRule>
  </conditionalFormatting>
  <conditionalFormatting sqref="P82">
    <cfRule type="colorScale" priority="1888">
      <colorScale>
        <cfvo type="min"/>
        <cfvo type="percentile" val="50"/>
        <cfvo type="max"/>
        <color rgb="FFF8696B"/>
        <color rgb="FFFFEB84"/>
        <color rgb="FF63BE7B"/>
      </colorScale>
    </cfRule>
  </conditionalFormatting>
  <conditionalFormatting sqref="P82">
    <cfRule type="colorScale" priority="1887">
      <colorScale>
        <cfvo type="min"/>
        <cfvo type="percentile" val="50"/>
        <cfvo type="max"/>
        <color rgb="FFF8696B"/>
        <color rgb="FFFFEB84"/>
        <color rgb="FF63BE7B"/>
      </colorScale>
    </cfRule>
  </conditionalFormatting>
  <conditionalFormatting sqref="P80">
    <cfRule type="colorScale" priority="1886">
      <colorScale>
        <cfvo type="min"/>
        <cfvo type="percentile" val="50"/>
        <cfvo type="max"/>
        <color rgb="FFF8696B"/>
        <color rgb="FFFFEB84"/>
        <color rgb="FF63BE7B"/>
      </colorScale>
    </cfRule>
  </conditionalFormatting>
  <conditionalFormatting sqref="P78:P82">
    <cfRule type="colorScale" priority="1885">
      <colorScale>
        <cfvo type="min"/>
        <cfvo type="percentile" val="50"/>
        <cfvo type="max"/>
        <color rgb="FFF8696B"/>
        <color rgb="FFFFEB84"/>
        <color rgb="FF63BE7B"/>
      </colorScale>
    </cfRule>
  </conditionalFormatting>
  <conditionalFormatting sqref="P79">
    <cfRule type="colorScale" priority="1884">
      <colorScale>
        <cfvo type="min"/>
        <cfvo type="percentile" val="50"/>
        <cfvo type="max"/>
        <color rgb="FFF8696B"/>
        <color rgb="FFFFEB84"/>
        <color rgb="FF63BE7B"/>
      </colorScale>
    </cfRule>
  </conditionalFormatting>
  <conditionalFormatting sqref="P80">
    <cfRule type="colorScale" priority="1883">
      <colorScale>
        <cfvo type="min"/>
        <cfvo type="percentile" val="50"/>
        <cfvo type="max"/>
        <color rgb="FFF8696B"/>
        <color rgb="FFFFEB84"/>
        <color rgb="FF63BE7B"/>
      </colorScale>
    </cfRule>
  </conditionalFormatting>
  <conditionalFormatting sqref="P81">
    <cfRule type="colorScale" priority="1882">
      <colorScale>
        <cfvo type="min"/>
        <cfvo type="percentile" val="50"/>
        <cfvo type="max"/>
        <color rgb="FFF8696B"/>
        <color rgb="FFFFEB84"/>
        <color rgb="FF63BE7B"/>
      </colorScale>
    </cfRule>
  </conditionalFormatting>
  <conditionalFormatting sqref="P82">
    <cfRule type="colorScale" priority="1881">
      <colorScale>
        <cfvo type="min"/>
        <cfvo type="percentile" val="50"/>
        <cfvo type="max"/>
        <color rgb="FFF8696B"/>
        <color rgb="FFFFEB84"/>
        <color rgb="FF63BE7B"/>
      </colorScale>
    </cfRule>
  </conditionalFormatting>
  <conditionalFormatting sqref="P78:P82">
    <cfRule type="colorScale" priority="1880">
      <colorScale>
        <cfvo type="min"/>
        <cfvo type="percentile" val="50"/>
        <cfvo type="max"/>
        <color rgb="FFF8696B"/>
        <color rgb="FFFFEB84"/>
        <color rgb="FF63BE7B"/>
      </colorScale>
    </cfRule>
  </conditionalFormatting>
  <conditionalFormatting sqref="P81">
    <cfRule type="colorScale" priority="1879">
      <colorScale>
        <cfvo type="min"/>
        <cfvo type="percentile" val="50"/>
        <cfvo type="max"/>
        <color rgb="FFF8696B"/>
        <color rgb="FFFFEB84"/>
        <color rgb="FF63BE7B"/>
      </colorScale>
    </cfRule>
  </conditionalFormatting>
  <conditionalFormatting sqref="P79">
    <cfRule type="colorScale" priority="1878">
      <colorScale>
        <cfvo type="min"/>
        <cfvo type="percentile" val="50"/>
        <cfvo type="max"/>
        <color rgb="FFF8696B"/>
        <color rgb="FFFFEB84"/>
        <color rgb="FF63BE7B"/>
      </colorScale>
    </cfRule>
  </conditionalFormatting>
  <conditionalFormatting sqref="P80">
    <cfRule type="colorScale" priority="1877">
      <colorScale>
        <cfvo type="min"/>
        <cfvo type="percentile" val="50"/>
        <cfvo type="max"/>
        <color rgb="FFF8696B"/>
        <color rgb="FFFFEB84"/>
        <color rgb="FF63BE7B"/>
      </colorScale>
    </cfRule>
  </conditionalFormatting>
  <conditionalFormatting sqref="P81">
    <cfRule type="colorScale" priority="1876">
      <colorScale>
        <cfvo type="min"/>
        <cfvo type="percentile" val="50"/>
        <cfvo type="max"/>
        <color rgb="FFF8696B"/>
        <color rgb="FFFFEB84"/>
        <color rgb="FF63BE7B"/>
      </colorScale>
    </cfRule>
  </conditionalFormatting>
  <conditionalFormatting sqref="P82">
    <cfRule type="colorScale" priority="1875">
      <colorScale>
        <cfvo type="min"/>
        <cfvo type="percentile" val="50"/>
        <cfvo type="max"/>
        <color rgb="FFF8696B"/>
        <color rgb="FFFFEB84"/>
        <color rgb="FF63BE7B"/>
      </colorScale>
    </cfRule>
  </conditionalFormatting>
  <conditionalFormatting sqref="P82">
    <cfRule type="colorScale" priority="1874">
      <colorScale>
        <cfvo type="min"/>
        <cfvo type="percentile" val="50"/>
        <cfvo type="max"/>
        <color rgb="FFF8696B"/>
        <color rgb="FFFFEB84"/>
        <color rgb="FF63BE7B"/>
      </colorScale>
    </cfRule>
  </conditionalFormatting>
  <conditionalFormatting sqref="P83">
    <cfRule type="colorScale" priority="1872">
      <colorScale>
        <cfvo type="min"/>
        <cfvo type="percentile" val="50"/>
        <cfvo type="max"/>
        <color rgb="FFF8696B"/>
        <color rgb="FFFFEB84"/>
        <color rgb="FF63BE7B"/>
      </colorScale>
    </cfRule>
  </conditionalFormatting>
  <conditionalFormatting sqref="P86">
    <cfRule type="colorScale" priority="1871">
      <colorScale>
        <cfvo type="min"/>
        <cfvo type="percentile" val="50"/>
        <cfvo type="max"/>
        <color rgb="FFF8696B"/>
        <color rgb="FFFFEB84"/>
        <color rgb="FF63BE7B"/>
      </colorScale>
    </cfRule>
  </conditionalFormatting>
  <conditionalFormatting sqref="P83:P87">
    <cfRule type="colorScale" priority="1870">
      <colorScale>
        <cfvo type="min"/>
        <cfvo type="percentile" val="50"/>
        <cfvo type="max"/>
        <color rgb="FFF8696B"/>
        <color rgb="FFFFEB84"/>
        <color rgb="FF63BE7B"/>
      </colorScale>
    </cfRule>
  </conditionalFormatting>
  <conditionalFormatting sqref="P84">
    <cfRule type="colorScale" priority="1873">
      <colorScale>
        <cfvo type="min"/>
        <cfvo type="percentile" val="50"/>
        <cfvo type="max"/>
        <color rgb="FFF8696B"/>
        <color rgb="FFFFEB84"/>
        <color rgb="FF63BE7B"/>
      </colorScale>
    </cfRule>
  </conditionalFormatting>
  <conditionalFormatting sqref="P85">
    <cfRule type="colorScale" priority="1869">
      <colorScale>
        <cfvo type="min"/>
        <cfvo type="percentile" val="50"/>
        <cfvo type="max"/>
        <color rgb="FFF8696B"/>
        <color rgb="FFFFEB84"/>
        <color rgb="FF63BE7B"/>
      </colorScale>
    </cfRule>
  </conditionalFormatting>
  <conditionalFormatting sqref="P86">
    <cfRule type="colorScale" priority="1868">
      <colorScale>
        <cfvo type="min"/>
        <cfvo type="percentile" val="50"/>
        <cfvo type="max"/>
        <color rgb="FFF8696B"/>
        <color rgb="FFFFEB84"/>
        <color rgb="FF63BE7B"/>
      </colorScale>
    </cfRule>
  </conditionalFormatting>
  <conditionalFormatting sqref="P87">
    <cfRule type="colorScale" priority="1867">
      <colorScale>
        <cfvo type="min"/>
        <cfvo type="percentile" val="50"/>
        <cfvo type="max"/>
        <color rgb="FFF8696B"/>
        <color rgb="FFFFEB84"/>
        <color rgb="FF63BE7B"/>
      </colorScale>
    </cfRule>
  </conditionalFormatting>
  <conditionalFormatting sqref="P87">
    <cfRule type="colorScale" priority="1866">
      <colorScale>
        <cfvo type="min"/>
        <cfvo type="percentile" val="50"/>
        <cfvo type="max"/>
        <color rgb="FFF8696B"/>
        <color rgb="FFFFEB84"/>
        <color rgb="FF63BE7B"/>
      </colorScale>
    </cfRule>
  </conditionalFormatting>
  <conditionalFormatting sqref="P84">
    <cfRule type="colorScale" priority="1865">
      <colorScale>
        <cfvo type="min"/>
        <cfvo type="percentile" val="50"/>
        <cfvo type="max"/>
        <color rgb="FFF8696B"/>
        <color rgb="FFFFEB84"/>
        <color rgb="FF63BE7B"/>
      </colorScale>
    </cfRule>
  </conditionalFormatting>
  <conditionalFormatting sqref="P87">
    <cfRule type="colorScale" priority="1864">
      <colorScale>
        <cfvo type="min"/>
        <cfvo type="percentile" val="50"/>
        <cfvo type="max"/>
        <color rgb="FFF8696B"/>
        <color rgb="FFFFEB84"/>
        <color rgb="FF63BE7B"/>
      </colorScale>
    </cfRule>
  </conditionalFormatting>
  <conditionalFormatting sqref="P83:P87">
    <cfRule type="colorScale" priority="1863">
      <colorScale>
        <cfvo type="min"/>
        <cfvo type="percentile" val="50"/>
        <cfvo type="max"/>
        <color rgb="FFF8696B"/>
        <color rgb="FFFFEB84"/>
        <color rgb="FF63BE7B"/>
      </colorScale>
    </cfRule>
  </conditionalFormatting>
  <conditionalFormatting sqref="P84">
    <cfRule type="colorScale" priority="1862">
      <colorScale>
        <cfvo type="min"/>
        <cfvo type="percentile" val="50"/>
        <cfvo type="max"/>
        <color rgb="FFF8696B"/>
        <color rgb="FFFFEB84"/>
        <color rgb="FF63BE7B"/>
      </colorScale>
    </cfRule>
  </conditionalFormatting>
  <conditionalFormatting sqref="P84">
    <cfRule type="colorScale" priority="1861">
      <colorScale>
        <cfvo type="min"/>
        <cfvo type="percentile" val="50"/>
        <cfvo type="max"/>
        <color rgb="FFF8696B"/>
        <color rgb="FFFFEB84"/>
        <color rgb="FF63BE7B"/>
      </colorScale>
    </cfRule>
  </conditionalFormatting>
  <conditionalFormatting sqref="P85">
    <cfRule type="colorScale" priority="1860">
      <colorScale>
        <cfvo type="min"/>
        <cfvo type="percentile" val="50"/>
        <cfvo type="max"/>
        <color rgb="FFF8696B"/>
        <color rgb="FFFFEB84"/>
        <color rgb="FF63BE7B"/>
      </colorScale>
    </cfRule>
  </conditionalFormatting>
  <conditionalFormatting sqref="P86">
    <cfRule type="colorScale" priority="1859">
      <colorScale>
        <cfvo type="min"/>
        <cfvo type="percentile" val="50"/>
        <cfvo type="max"/>
        <color rgb="FFF8696B"/>
        <color rgb="FFFFEB84"/>
        <color rgb="FF63BE7B"/>
      </colorScale>
    </cfRule>
  </conditionalFormatting>
  <conditionalFormatting sqref="P87">
    <cfRule type="colorScale" priority="1858">
      <colorScale>
        <cfvo type="min"/>
        <cfvo type="percentile" val="50"/>
        <cfvo type="max"/>
        <color rgb="FFF8696B"/>
        <color rgb="FFFFEB84"/>
        <color rgb="FF63BE7B"/>
      </colorScale>
    </cfRule>
  </conditionalFormatting>
  <conditionalFormatting sqref="P87">
    <cfRule type="colorScale" priority="1857">
      <colorScale>
        <cfvo type="min"/>
        <cfvo type="percentile" val="50"/>
        <cfvo type="max"/>
        <color rgb="FFF8696B"/>
        <color rgb="FFFFEB84"/>
        <color rgb="FF63BE7B"/>
      </colorScale>
    </cfRule>
  </conditionalFormatting>
  <conditionalFormatting sqref="P85">
    <cfRule type="colorScale" priority="1856">
      <colorScale>
        <cfvo type="min"/>
        <cfvo type="percentile" val="50"/>
        <cfvo type="max"/>
        <color rgb="FFF8696B"/>
        <color rgb="FFFFEB84"/>
        <color rgb="FF63BE7B"/>
      </colorScale>
    </cfRule>
  </conditionalFormatting>
  <conditionalFormatting sqref="P83:P87">
    <cfRule type="colorScale" priority="1855">
      <colorScale>
        <cfvo type="min"/>
        <cfvo type="percentile" val="50"/>
        <cfvo type="max"/>
        <color rgb="FFF8696B"/>
        <color rgb="FFFFEB84"/>
        <color rgb="FF63BE7B"/>
      </colorScale>
    </cfRule>
  </conditionalFormatting>
  <conditionalFormatting sqref="P84">
    <cfRule type="colorScale" priority="1854">
      <colorScale>
        <cfvo type="min"/>
        <cfvo type="percentile" val="50"/>
        <cfvo type="max"/>
        <color rgb="FFF8696B"/>
        <color rgb="FFFFEB84"/>
        <color rgb="FF63BE7B"/>
      </colorScale>
    </cfRule>
  </conditionalFormatting>
  <conditionalFormatting sqref="P85">
    <cfRule type="colorScale" priority="1853">
      <colorScale>
        <cfvo type="min"/>
        <cfvo type="percentile" val="50"/>
        <cfvo type="max"/>
        <color rgb="FFF8696B"/>
        <color rgb="FFFFEB84"/>
        <color rgb="FF63BE7B"/>
      </colorScale>
    </cfRule>
  </conditionalFormatting>
  <conditionalFormatting sqref="P86">
    <cfRule type="colorScale" priority="1852">
      <colorScale>
        <cfvo type="min"/>
        <cfvo type="percentile" val="50"/>
        <cfvo type="max"/>
        <color rgb="FFF8696B"/>
        <color rgb="FFFFEB84"/>
        <color rgb="FF63BE7B"/>
      </colorScale>
    </cfRule>
  </conditionalFormatting>
  <conditionalFormatting sqref="P87">
    <cfRule type="colorScale" priority="1851">
      <colorScale>
        <cfvo type="min"/>
        <cfvo type="percentile" val="50"/>
        <cfvo type="max"/>
        <color rgb="FFF8696B"/>
        <color rgb="FFFFEB84"/>
        <color rgb="FF63BE7B"/>
      </colorScale>
    </cfRule>
  </conditionalFormatting>
  <conditionalFormatting sqref="P83:P87">
    <cfRule type="colorScale" priority="1850">
      <colorScale>
        <cfvo type="min"/>
        <cfvo type="percentile" val="50"/>
        <cfvo type="max"/>
        <color rgb="FFF8696B"/>
        <color rgb="FFFFEB84"/>
        <color rgb="FF63BE7B"/>
      </colorScale>
    </cfRule>
  </conditionalFormatting>
  <conditionalFormatting sqref="P86">
    <cfRule type="colorScale" priority="1849">
      <colorScale>
        <cfvo type="min"/>
        <cfvo type="percentile" val="50"/>
        <cfvo type="max"/>
        <color rgb="FFF8696B"/>
        <color rgb="FFFFEB84"/>
        <color rgb="FF63BE7B"/>
      </colorScale>
    </cfRule>
  </conditionalFormatting>
  <conditionalFormatting sqref="P84">
    <cfRule type="colorScale" priority="1848">
      <colorScale>
        <cfvo type="min"/>
        <cfvo type="percentile" val="50"/>
        <cfvo type="max"/>
        <color rgb="FFF8696B"/>
        <color rgb="FFFFEB84"/>
        <color rgb="FF63BE7B"/>
      </colorScale>
    </cfRule>
  </conditionalFormatting>
  <conditionalFormatting sqref="P85">
    <cfRule type="colorScale" priority="1847">
      <colorScale>
        <cfvo type="min"/>
        <cfvo type="percentile" val="50"/>
        <cfvo type="max"/>
        <color rgb="FFF8696B"/>
        <color rgb="FFFFEB84"/>
        <color rgb="FF63BE7B"/>
      </colorScale>
    </cfRule>
  </conditionalFormatting>
  <conditionalFormatting sqref="P86">
    <cfRule type="colorScale" priority="1846">
      <colorScale>
        <cfvo type="min"/>
        <cfvo type="percentile" val="50"/>
        <cfvo type="max"/>
        <color rgb="FFF8696B"/>
        <color rgb="FFFFEB84"/>
        <color rgb="FF63BE7B"/>
      </colorScale>
    </cfRule>
  </conditionalFormatting>
  <conditionalFormatting sqref="P87">
    <cfRule type="colorScale" priority="1845">
      <colorScale>
        <cfvo type="min"/>
        <cfvo type="percentile" val="50"/>
        <cfvo type="max"/>
        <color rgb="FFF8696B"/>
        <color rgb="FFFFEB84"/>
        <color rgb="FF63BE7B"/>
      </colorScale>
    </cfRule>
  </conditionalFormatting>
  <conditionalFormatting sqref="P87">
    <cfRule type="colorScale" priority="1844">
      <colorScale>
        <cfvo type="min"/>
        <cfvo type="percentile" val="50"/>
        <cfvo type="max"/>
        <color rgb="FFF8696B"/>
        <color rgb="FFFFEB84"/>
        <color rgb="FF63BE7B"/>
      </colorScale>
    </cfRule>
  </conditionalFormatting>
  <conditionalFormatting sqref="P83">
    <cfRule type="colorScale" priority="1843">
      <colorScale>
        <cfvo type="min"/>
        <cfvo type="percentile" val="50"/>
        <cfvo type="max"/>
        <color rgb="FFF8696B"/>
        <color rgb="FFFFEB84"/>
        <color rgb="FF63BE7B"/>
      </colorScale>
    </cfRule>
  </conditionalFormatting>
  <conditionalFormatting sqref="P86">
    <cfRule type="colorScale" priority="1842">
      <colorScale>
        <cfvo type="min"/>
        <cfvo type="percentile" val="50"/>
        <cfvo type="max"/>
        <color rgb="FFF8696B"/>
        <color rgb="FFFFEB84"/>
        <color rgb="FF63BE7B"/>
      </colorScale>
    </cfRule>
  </conditionalFormatting>
  <conditionalFormatting sqref="P83:P87">
    <cfRule type="colorScale" priority="1841">
      <colorScale>
        <cfvo type="min"/>
        <cfvo type="percentile" val="50"/>
        <cfvo type="max"/>
        <color rgb="FFF8696B"/>
        <color rgb="FFFFEB84"/>
        <color rgb="FF63BE7B"/>
      </colorScale>
    </cfRule>
  </conditionalFormatting>
  <conditionalFormatting sqref="P83">
    <cfRule type="colorScale" priority="1840">
      <colorScale>
        <cfvo type="min"/>
        <cfvo type="percentile" val="50"/>
        <cfvo type="max"/>
        <color rgb="FFF8696B"/>
        <color rgb="FFFFEB84"/>
        <color rgb="FF63BE7B"/>
      </colorScale>
    </cfRule>
  </conditionalFormatting>
  <conditionalFormatting sqref="P83">
    <cfRule type="colorScale" priority="1839">
      <colorScale>
        <cfvo type="min"/>
        <cfvo type="percentile" val="50"/>
        <cfvo type="max"/>
        <color rgb="FFF8696B"/>
        <color rgb="FFFFEB84"/>
        <color rgb="FF63BE7B"/>
      </colorScale>
    </cfRule>
  </conditionalFormatting>
  <conditionalFormatting sqref="P83">
    <cfRule type="colorScale" priority="1838">
      <colorScale>
        <cfvo type="min"/>
        <cfvo type="percentile" val="50"/>
        <cfvo type="max"/>
        <color rgb="FFF8696B"/>
        <color rgb="FFFFEB84"/>
        <color rgb="FF63BE7B"/>
      </colorScale>
    </cfRule>
  </conditionalFormatting>
  <conditionalFormatting sqref="P84">
    <cfRule type="colorScale" priority="1837">
      <colorScale>
        <cfvo type="min"/>
        <cfvo type="percentile" val="50"/>
        <cfvo type="max"/>
        <color rgb="FFF8696B"/>
        <color rgb="FFFFEB84"/>
        <color rgb="FF63BE7B"/>
      </colorScale>
    </cfRule>
  </conditionalFormatting>
  <conditionalFormatting sqref="P85">
    <cfRule type="colorScale" priority="1836">
      <colorScale>
        <cfvo type="min"/>
        <cfvo type="percentile" val="50"/>
        <cfvo type="max"/>
        <color rgb="FFF8696B"/>
        <color rgb="FFFFEB84"/>
        <color rgb="FF63BE7B"/>
      </colorScale>
    </cfRule>
  </conditionalFormatting>
  <conditionalFormatting sqref="P86">
    <cfRule type="colorScale" priority="1835">
      <colorScale>
        <cfvo type="min"/>
        <cfvo type="percentile" val="50"/>
        <cfvo type="max"/>
        <color rgb="FFF8696B"/>
        <color rgb="FFFFEB84"/>
        <color rgb="FF63BE7B"/>
      </colorScale>
    </cfRule>
  </conditionalFormatting>
  <conditionalFormatting sqref="P86">
    <cfRule type="colorScale" priority="1834">
      <colorScale>
        <cfvo type="min"/>
        <cfvo type="percentile" val="50"/>
        <cfvo type="max"/>
        <color rgb="FFF8696B"/>
        <color rgb="FFFFEB84"/>
        <color rgb="FF63BE7B"/>
      </colorScale>
    </cfRule>
  </conditionalFormatting>
  <conditionalFormatting sqref="P86">
    <cfRule type="colorScale" priority="1833">
      <colorScale>
        <cfvo type="min"/>
        <cfvo type="percentile" val="50"/>
        <cfvo type="max"/>
        <color rgb="FFF8696B"/>
        <color rgb="FFFFEB84"/>
        <color rgb="FF63BE7B"/>
      </colorScale>
    </cfRule>
  </conditionalFormatting>
  <conditionalFormatting sqref="P87">
    <cfRule type="colorScale" priority="1832">
      <colorScale>
        <cfvo type="min"/>
        <cfvo type="percentile" val="50"/>
        <cfvo type="max"/>
        <color rgb="FFF8696B"/>
        <color rgb="FFFFEB84"/>
        <color rgb="FF63BE7B"/>
      </colorScale>
    </cfRule>
  </conditionalFormatting>
  <conditionalFormatting sqref="P83">
    <cfRule type="colorScale" priority="1831">
      <colorScale>
        <cfvo type="min"/>
        <cfvo type="percentile" val="50"/>
        <cfvo type="max"/>
        <color rgb="FFF8696B"/>
        <color rgb="FFFFEB84"/>
        <color rgb="FF63BE7B"/>
      </colorScale>
    </cfRule>
  </conditionalFormatting>
  <conditionalFormatting sqref="P83">
    <cfRule type="colorScale" priority="1830">
      <colorScale>
        <cfvo type="min"/>
        <cfvo type="percentile" val="50"/>
        <cfvo type="max"/>
        <color rgb="FFF8696B"/>
        <color rgb="FFFFEB84"/>
        <color rgb="FF63BE7B"/>
      </colorScale>
    </cfRule>
  </conditionalFormatting>
  <conditionalFormatting sqref="P83">
    <cfRule type="colorScale" priority="1829">
      <colorScale>
        <cfvo type="min"/>
        <cfvo type="percentile" val="50"/>
        <cfvo type="max"/>
        <color rgb="FFF8696B"/>
        <color rgb="FFFFEB84"/>
        <color rgb="FF63BE7B"/>
      </colorScale>
    </cfRule>
  </conditionalFormatting>
  <conditionalFormatting sqref="P85">
    <cfRule type="colorScale" priority="1828">
      <colorScale>
        <cfvo type="min"/>
        <cfvo type="percentile" val="50"/>
        <cfvo type="max"/>
        <color rgb="FFF8696B"/>
        <color rgb="FFFFEB84"/>
        <color rgb="FF63BE7B"/>
      </colorScale>
    </cfRule>
  </conditionalFormatting>
  <conditionalFormatting sqref="P84">
    <cfRule type="colorScale" priority="1827">
      <colorScale>
        <cfvo type="min"/>
        <cfvo type="percentile" val="50"/>
        <cfvo type="max"/>
        <color rgb="FFF8696B"/>
        <color rgb="FFFFEB84"/>
        <color rgb="FF63BE7B"/>
      </colorScale>
    </cfRule>
  </conditionalFormatting>
  <conditionalFormatting sqref="P85">
    <cfRule type="colorScale" priority="1826">
      <colorScale>
        <cfvo type="min"/>
        <cfvo type="percentile" val="50"/>
        <cfvo type="max"/>
        <color rgb="FFF8696B"/>
        <color rgb="FFFFEB84"/>
        <color rgb="FF63BE7B"/>
      </colorScale>
    </cfRule>
  </conditionalFormatting>
  <conditionalFormatting sqref="P85">
    <cfRule type="colorScale" priority="1825">
      <colorScale>
        <cfvo type="min"/>
        <cfvo type="percentile" val="50"/>
        <cfvo type="max"/>
        <color rgb="FFF8696B"/>
        <color rgb="FFFFEB84"/>
        <color rgb="FF63BE7B"/>
      </colorScale>
    </cfRule>
  </conditionalFormatting>
  <conditionalFormatting sqref="P86">
    <cfRule type="colorScale" priority="1824">
      <colorScale>
        <cfvo type="min"/>
        <cfvo type="percentile" val="50"/>
        <cfvo type="max"/>
        <color rgb="FFF8696B"/>
        <color rgb="FFFFEB84"/>
        <color rgb="FF63BE7B"/>
      </colorScale>
    </cfRule>
  </conditionalFormatting>
  <conditionalFormatting sqref="P87">
    <cfRule type="colorScale" priority="1823">
      <colorScale>
        <cfvo type="min"/>
        <cfvo type="percentile" val="50"/>
        <cfvo type="max"/>
        <color rgb="FFF8696B"/>
        <color rgb="FFFFEB84"/>
        <color rgb="FF63BE7B"/>
      </colorScale>
    </cfRule>
  </conditionalFormatting>
  <conditionalFormatting sqref="P84">
    <cfRule type="colorScale" priority="1822">
      <colorScale>
        <cfvo type="min"/>
        <cfvo type="percentile" val="50"/>
        <cfvo type="max"/>
        <color rgb="FFF8696B"/>
        <color rgb="FFFFEB84"/>
        <color rgb="FF63BE7B"/>
      </colorScale>
    </cfRule>
  </conditionalFormatting>
  <conditionalFormatting sqref="P87">
    <cfRule type="colorScale" priority="1821">
      <colorScale>
        <cfvo type="min"/>
        <cfvo type="percentile" val="50"/>
        <cfvo type="max"/>
        <color rgb="FFF8696B"/>
        <color rgb="FFFFEB84"/>
        <color rgb="FF63BE7B"/>
      </colorScale>
    </cfRule>
  </conditionalFormatting>
  <conditionalFormatting sqref="P85">
    <cfRule type="colorScale" priority="1820">
      <colorScale>
        <cfvo type="min"/>
        <cfvo type="percentile" val="50"/>
        <cfvo type="max"/>
        <color rgb="FFF8696B"/>
        <color rgb="FFFFEB84"/>
        <color rgb="FF63BE7B"/>
      </colorScale>
    </cfRule>
  </conditionalFormatting>
  <conditionalFormatting sqref="P86">
    <cfRule type="colorScale" priority="1819">
      <colorScale>
        <cfvo type="min"/>
        <cfvo type="percentile" val="50"/>
        <cfvo type="max"/>
        <color rgb="FFF8696B"/>
        <color rgb="FFFFEB84"/>
        <color rgb="FF63BE7B"/>
      </colorScale>
    </cfRule>
  </conditionalFormatting>
  <conditionalFormatting sqref="P87">
    <cfRule type="colorScale" priority="1818">
      <colorScale>
        <cfvo type="min"/>
        <cfvo type="percentile" val="50"/>
        <cfvo type="max"/>
        <color rgb="FFF8696B"/>
        <color rgb="FFFFEB84"/>
        <color rgb="FF63BE7B"/>
      </colorScale>
    </cfRule>
  </conditionalFormatting>
  <conditionalFormatting sqref="P85">
    <cfRule type="colorScale" priority="1817">
      <colorScale>
        <cfvo type="min"/>
        <cfvo type="percentile" val="50"/>
        <cfvo type="max"/>
        <color rgb="FFF8696B"/>
        <color rgb="FFFFEB84"/>
        <color rgb="FF63BE7B"/>
      </colorScale>
    </cfRule>
  </conditionalFormatting>
  <conditionalFormatting sqref="P83">
    <cfRule type="colorScale" priority="1816">
      <colorScale>
        <cfvo type="min"/>
        <cfvo type="percentile" val="50"/>
        <cfvo type="max"/>
        <color rgb="FFF8696B"/>
        <color rgb="FFFFEB84"/>
        <color rgb="FF63BE7B"/>
      </colorScale>
    </cfRule>
  </conditionalFormatting>
  <conditionalFormatting sqref="P84">
    <cfRule type="colorScale" priority="1815">
      <colorScale>
        <cfvo type="min"/>
        <cfvo type="percentile" val="50"/>
        <cfvo type="max"/>
        <color rgb="FFF8696B"/>
        <color rgb="FFFFEB84"/>
        <color rgb="FF63BE7B"/>
      </colorScale>
    </cfRule>
  </conditionalFormatting>
  <conditionalFormatting sqref="P85">
    <cfRule type="colorScale" priority="1814">
      <colorScale>
        <cfvo type="min"/>
        <cfvo type="percentile" val="50"/>
        <cfvo type="max"/>
        <color rgb="FFF8696B"/>
        <color rgb="FFFFEB84"/>
        <color rgb="FF63BE7B"/>
      </colorScale>
    </cfRule>
  </conditionalFormatting>
  <conditionalFormatting sqref="P85">
    <cfRule type="colorScale" priority="1813">
      <colorScale>
        <cfvo type="min"/>
        <cfvo type="percentile" val="50"/>
        <cfvo type="max"/>
        <color rgb="FFF8696B"/>
        <color rgb="FFFFEB84"/>
        <color rgb="FF63BE7B"/>
      </colorScale>
    </cfRule>
  </conditionalFormatting>
  <conditionalFormatting sqref="P85">
    <cfRule type="colorScale" priority="1812">
      <colorScale>
        <cfvo type="min"/>
        <cfvo type="percentile" val="50"/>
        <cfvo type="max"/>
        <color rgb="FFF8696B"/>
        <color rgb="FFFFEB84"/>
        <color rgb="FF63BE7B"/>
      </colorScale>
    </cfRule>
  </conditionalFormatting>
  <conditionalFormatting sqref="P86">
    <cfRule type="colorScale" priority="1811">
      <colorScale>
        <cfvo type="min"/>
        <cfvo type="percentile" val="50"/>
        <cfvo type="max"/>
        <color rgb="FFF8696B"/>
        <color rgb="FFFFEB84"/>
        <color rgb="FF63BE7B"/>
      </colorScale>
    </cfRule>
  </conditionalFormatting>
  <conditionalFormatting sqref="P87">
    <cfRule type="colorScale" priority="1810">
      <colorScale>
        <cfvo type="min"/>
        <cfvo type="percentile" val="50"/>
        <cfvo type="max"/>
        <color rgb="FFF8696B"/>
        <color rgb="FFFFEB84"/>
        <color rgb="FF63BE7B"/>
      </colorScale>
    </cfRule>
  </conditionalFormatting>
  <conditionalFormatting sqref="P84">
    <cfRule type="colorScale" priority="1809">
      <colorScale>
        <cfvo type="min"/>
        <cfvo type="percentile" val="50"/>
        <cfvo type="max"/>
        <color rgb="FFF8696B"/>
        <color rgb="FFFFEB84"/>
        <color rgb="FF63BE7B"/>
      </colorScale>
    </cfRule>
  </conditionalFormatting>
  <conditionalFormatting sqref="P83">
    <cfRule type="colorScale" priority="1808">
      <colorScale>
        <cfvo type="min"/>
        <cfvo type="percentile" val="50"/>
        <cfvo type="max"/>
        <color rgb="FFF8696B"/>
        <color rgb="FFFFEB84"/>
        <color rgb="FF63BE7B"/>
      </colorScale>
    </cfRule>
  </conditionalFormatting>
  <conditionalFormatting sqref="P84">
    <cfRule type="colorScale" priority="1807">
      <colorScale>
        <cfvo type="min"/>
        <cfvo type="percentile" val="50"/>
        <cfvo type="max"/>
        <color rgb="FFF8696B"/>
        <color rgb="FFFFEB84"/>
        <color rgb="FF63BE7B"/>
      </colorScale>
    </cfRule>
  </conditionalFormatting>
  <conditionalFormatting sqref="P86">
    <cfRule type="colorScale" priority="1806">
      <colorScale>
        <cfvo type="min"/>
        <cfvo type="percentile" val="50"/>
        <cfvo type="max"/>
        <color rgb="FFF8696B"/>
        <color rgb="FFFFEB84"/>
        <color rgb="FF63BE7B"/>
      </colorScale>
    </cfRule>
  </conditionalFormatting>
  <conditionalFormatting sqref="P85">
    <cfRule type="colorScale" priority="1805">
      <colorScale>
        <cfvo type="min"/>
        <cfvo type="percentile" val="50"/>
        <cfvo type="max"/>
        <color rgb="FFF8696B"/>
        <color rgb="FFFFEB84"/>
        <color rgb="FF63BE7B"/>
      </colorScale>
    </cfRule>
  </conditionalFormatting>
  <conditionalFormatting sqref="P86">
    <cfRule type="colorScale" priority="1804">
      <colorScale>
        <cfvo type="min"/>
        <cfvo type="percentile" val="50"/>
        <cfvo type="max"/>
        <color rgb="FFF8696B"/>
        <color rgb="FFFFEB84"/>
        <color rgb="FF63BE7B"/>
      </colorScale>
    </cfRule>
  </conditionalFormatting>
  <conditionalFormatting sqref="P86">
    <cfRule type="colorScale" priority="1803">
      <colorScale>
        <cfvo type="min"/>
        <cfvo type="percentile" val="50"/>
        <cfvo type="max"/>
        <color rgb="FFF8696B"/>
        <color rgb="FFFFEB84"/>
        <color rgb="FF63BE7B"/>
      </colorScale>
    </cfRule>
  </conditionalFormatting>
  <conditionalFormatting sqref="P87">
    <cfRule type="colorScale" priority="1802">
      <colorScale>
        <cfvo type="min"/>
        <cfvo type="percentile" val="50"/>
        <cfvo type="max"/>
        <color rgb="FFF8696B"/>
        <color rgb="FFFFEB84"/>
        <color rgb="FF63BE7B"/>
      </colorScale>
    </cfRule>
  </conditionalFormatting>
  <conditionalFormatting sqref="P85">
    <cfRule type="colorScale" priority="1801">
      <colorScale>
        <cfvo type="min"/>
        <cfvo type="percentile" val="50"/>
        <cfvo type="max"/>
        <color rgb="FFF8696B"/>
        <color rgb="FFFFEB84"/>
        <color rgb="FF63BE7B"/>
      </colorScale>
    </cfRule>
  </conditionalFormatting>
  <conditionalFormatting sqref="P86">
    <cfRule type="colorScale" priority="1800">
      <colorScale>
        <cfvo type="min"/>
        <cfvo type="percentile" val="50"/>
        <cfvo type="max"/>
        <color rgb="FFF8696B"/>
        <color rgb="FFFFEB84"/>
        <color rgb="FF63BE7B"/>
      </colorScale>
    </cfRule>
  </conditionalFormatting>
  <conditionalFormatting sqref="P87">
    <cfRule type="colorScale" priority="1799">
      <colorScale>
        <cfvo type="min"/>
        <cfvo type="percentile" val="50"/>
        <cfvo type="max"/>
        <color rgb="FFF8696B"/>
        <color rgb="FFFFEB84"/>
        <color rgb="FF63BE7B"/>
      </colorScale>
    </cfRule>
  </conditionalFormatting>
  <conditionalFormatting sqref="P83">
    <cfRule type="colorScale" priority="1798">
      <colorScale>
        <cfvo type="min"/>
        <cfvo type="percentile" val="50"/>
        <cfvo type="max"/>
        <color rgb="FFF8696B"/>
        <color rgb="FFFFEB84"/>
        <color rgb="FF63BE7B"/>
      </colorScale>
    </cfRule>
  </conditionalFormatting>
  <conditionalFormatting sqref="P86">
    <cfRule type="colorScale" priority="1797">
      <colorScale>
        <cfvo type="min"/>
        <cfvo type="percentile" val="50"/>
        <cfvo type="max"/>
        <color rgb="FFF8696B"/>
        <color rgb="FFFFEB84"/>
        <color rgb="FF63BE7B"/>
      </colorScale>
    </cfRule>
  </conditionalFormatting>
  <conditionalFormatting sqref="P84">
    <cfRule type="colorScale" priority="1796">
      <colorScale>
        <cfvo type="min"/>
        <cfvo type="percentile" val="50"/>
        <cfvo type="max"/>
        <color rgb="FFF8696B"/>
        <color rgb="FFFFEB84"/>
        <color rgb="FF63BE7B"/>
      </colorScale>
    </cfRule>
  </conditionalFormatting>
  <conditionalFormatting sqref="P85">
    <cfRule type="colorScale" priority="1795">
      <colorScale>
        <cfvo type="min"/>
        <cfvo type="percentile" val="50"/>
        <cfvo type="max"/>
        <color rgb="FFF8696B"/>
        <color rgb="FFFFEB84"/>
        <color rgb="FF63BE7B"/>
      </colorScale>
    </cfRule>
  </conditionalFormatting>
  <conditionalFormatting sqref="P86">
    <cfRule type="colorScale" priority="1794">
      <colorScale>
        <cfvo type="min"/>
        <cfvo type="percentile" val="50"/>
        <cfvo type="max"/>
        <color rgb="FFF8696B"/>
        <color rgb="FFFFEB84"/>
        <color rgb="FF63BE7B"/>
      </colorScale>
    </cfRule>
  </conditionalFormatting>
  <conditionalFormatting sqref="P87">
    <cfRule type="colorScale" priority="1793">
      <colorScale>
        <cfvo type="min"/>
        <cfvo type="percentile" val="50"/>
        <cfvo type="max"/>
        <color rgb="FFF8696B"/>
        <color rgb="FFFFEB84"/>
        <color rgb="FF63BE7B"/>
      </colorScale>
    </cfRule>
  </conditionalFormatting>
  <conditionalFormatting sqref="P87">
    <cfRule type="colorScale" priority="1792">
      <colorScale>
        <cfvo type="min"/>
        <cfvo type="percentile" val="50"/>
        <cfvo type="max"/>
        <color rgb="FFF8696B"/>
        <color rgb="FFFFEB84"/>
        <color rgb="FF63BE7B"/>
      </colorScale>
    </cfRule>
  </conditionalFormatting>
  <conditionalFormatting sqref="P84">
    <cfRule type="colorScale" priority="1791">
      <colorScale>
        <cfvo type="min"/>
        <cfvo type="percentile" val="50"/>
        <cfvo type="max"/>
        <color rgb="FFF8696B"/>
        <color rgb="FFFFEB84"/>
        <color rgb="FF63BE7B"/>
      </colorScale>
    </cfRule>
  </conditionalFormatting>
  <conditionalFormatting sqref="P87">
    <cfRule type="colorScale" priority="1790">
      <colorScale>
        <cfvo type="min"/>
        <cfvo type="percentile" val="50"/>
        <cfvo type="max"/>
        <color rgb="FFF8696B"/>
        <color rgb="FFFFEB84"/>
        <color rgb="FF63BE7B"/>
      </colorScale>
    </cfRule>
  </conditionalFormatting>
  <conditionalFormatting sqref="P83:P87">
    <cfRule type="colorScale" priority="1789">
      <colorScale>
        <cfvo type="min"/>
        <cfvo type="percentile" val="50"/>
        <cfvo type="max"/>
        <color rgb="FFF8696B"/>
        <color rgb="FFFFEB84"/>
        <color rgb="FF63BE7B"/>
      </colorScale>
    </cfRule>
  </conditionalFormatting>
  <conditionalFormatting sqref="P84">
    <cfRule type="colorScale" priority="1788">
      <colorScale>
        <cfvo type="min"/>
        <cfvo type="percentile" val="50"/>
        <cfvo type="max"/>
        <color rgb="FFF8696B"/>
        <color rgb="FFFFEB84"/>
        <color rgb="FF63BE7B"/>
      </colorScale>
    </cfRule>
  </conditionalFormatting>
  <conditionalFormatting sqref="P84">
    <cfRule type="colorScale" priority="1787">
      <colorScale>
        <cfvo type="min"/>
        <cfvo type="percentile" val="50"/>
        <cfvo type="max"/>
        <color rgb="FFF8696B"/>
        <color rgb="FFFFEB84"/>
        <color rgb="FF63BE7B"/>
      </colorScale>
    </cfRule>
  </conditionalFormatting>
  <conditionalFormatting sqref="P85">
    <cfRule type="colorScale" priority="1786">
      <colorScale>
        <cfvo type="min"/>
        <cfvo type="percentile" val="50"/>
        <cfvo type="max"/>
        <color rgb="FFF8696B"/>
        <color rgb="FFFFEB84"/>
        <color rgb="FF63BE7B"/>
      </colorScale>
    </cfRule>
  </conditionalFormatting>
  <conditionalFormatting sqref="P86">
    <cfRule type="colorScale" priority="1785">
      <colorScale>
        <cfvo type="min"/>
        <cfvo type="percentile" val="50"/>
        <cfvo type="max"/>
        <color rgb="FFF8696B"/>
        <color rgb="FFFFEB84"/>
        <color rgb="FF63BE7B"/>
      </colorScale>
    </cfRule>
  </conditionalFormatting>
  <conditionalFormatting sqref="P87">
    <cfRule type="colorScale" priority="1784">
      <colorScale>
        <cfvo type="min"/>
        <cfvo type="percentile" val="50"/>
        <cfvo type="max"/>
        <color rgb="FFF8696B"/>
        <color rgb="FFFFEB84"/>
        <color rgb="FF63BE7B"/>
      </colorScale>
    </cfRule>
  </conditionalFormatting>
  <conditionalFormatting sqref="P87">
    <cfRule type="colorScale" priority="1783">
      <colorScale>
        <cfvo type="min"/>
        <cfvo type="percentile" val="50"/>
        <cfvo type="max"/>
        <color rgb="FFF8696B"/>
        <color rgb="FFFFEB84"/>
        <color rgb="FF63BE7B"/>
      </colorScale>
    </cfRule>
  </conditionalFormatting>
  <conditionalFormatting sqref="P85">
    <cfRule type="colorScale" priority="1782">
      <colorScale>
        <cfvo type="min"/>
        <cfvo type="percentile" val="50"/>
        <cfvo type="max"/>
        <color rgb="FFF8696B"/>
        <color rgb="FFFFEB84"/>
        <color rgb="FF63BE7B"/>
      </colorScale>
    </cfRule>
  </conditionalFormatting>
  <conditionalFormatting sqref="P83:P87">
    <cfRule type="colorScale" priority="1781">
      <colorScale>
        <cfvo type="min"/>
        <cfvo type="percentile" val="50"/>
        <cfvo type="max"/>
        <color rgb="FFF8696B"/>
        <color rgb="FFFFEB84"/>
        <color rgb="FF63BE7B"/>
      </colorScale>
    </cfRule>
  </conditionalFormatting>
  <conditionalFormatting sqref="P84">
    <cfRule type="colorScale" priority="1780">
      <colorScale>
        <cfvo type="min"/>
        <cfvo type="percentile" val="50"/>
        <cfvo type="max"/>
        <color rgb="FFF8696B"/>
        <color rgb="FFFFEB84"/>
        <color rgb="FF63BE7B"/>
      </colorScale>
    </cfRule>
  </conditionalFormatting>
  <conditionalFormatting sqref="P85">
    <cfRule type="colorScale" priority="1779">
      <colorScale>
        <cfvo type="min"/>
        <cfvo type="percentile" val="50"/>
        <cfvo type="max"/>
        <color rgb="FFF8696B"/>
        <color rgb="FFFFEB84"/>
        <color rgb="FF63BE7B"/>
      </colorScale>
    </cfRule>
  </conditionalFormatting>
  <conditionalFormatting sqref="P86">
    <cfRule type="colorScale" priority="1778">
      <colorScale>
        <cfvo type="min"/>
        <cfvo type="percentile" val="50"/>
        <cfvo type="max"/>
        <color rgb="FFF8696B"/>
        <color rgb="FFFFEB84"/>
        <color rgb="FF63BE7B"/>
      </colorScale>
    </cfRule>
  </conditionalFormatting>
  <conditionalFormatting sqref="P87">
    <cfRule type="colorScale" priority="1777">
      <colorScale>
        <cfvo type="min"/>
        <cfvo type="percentile" val="50"/>
        <cfvo type="max"/>
        <color rgb="FFF8696B"/>
        <color rgb="FFFFEB84"/>
        <color rgb="FF63BE7B"/>
      </colorScale>
    </cfRule>
  </conditionalFormatting>
  <conditionalFormatting sqref="P83:P87">
    <cfRule type="colorScale" priority="1776">
      <colorScale>
        <cfvo type="min"/>
        <cfvo type="percentile" val="50"/>
        <cfvo type="max"/>
        <color rgb="FFF8696B"/>
        <color rgb="FFFFEB84"/>
        <color rgb="FF63BE7B"/>
      </colorScale>
    </cfRule>
  </conditionalFormatting>
  <conditionalFormatting sqref="P86">
    <cfRule type="colorScale" priority="1775">
      <colorScale>
        <cfvo type="min"/>
        <cfvo type="percentile" val="50"/>
        <cfvo type="max"/>
        <color rgb="FFF8696B"/>
        <color rgb="FFFFEB84"/>
        <color rgb="FF63BE7B"/>
      </colorScale>
    </cfRule>
  </conditionalFormatting>
  <conditionalFormatting sqref="P84">
    <cfRule type="colorScale" priority="1774">
      <colorScale>
        <cfvo type="min"/>
        <cfvo type="percentile" val="50"/>
        <cfvo type="max"/>
        <color rgb="FFF8696B"/>
        <color rgb="FFFFEB84"/>
        <color rgb="FF63BE7B"/>
      </colorScale>
    </cfRule>
  </conditionalFormatting>
  <conditionalFormatting sqref="P85">
    <cfRule type="colorScale" priority="1773">
      <colorScale>
        <cfvo type="min"/>
        <cfvo type="percentile" val="50"/>
        <cfvo type="max"/>
        <color rgb="FFF8696B"/>
        <color rgb="FFFFEB84"/>
        <color rgb="FF63BE7B"/>
      </colorScale>
    </cfRule>
  </conditionalFormatting>
  <conditionalFormatting sqref="P86">
    <cfRule type="colorScale" priority="1772">
      <colorScale>
        <cfvo type="min"/>
        <cfvo type="percentile" val="50"/>
        <cfvo type="max"/>
        <color rgb="FFF8696B"/>
        <color rgb="FFFFEB84"/>
        <color rgb="FF63BE7B"/>
      </colorScale>
    </cfRule>
  </conditionalFormatting>
  <conditionalFormatting sqref="P87">
    <cfRule type="colorScale" priority="1771">
      <colorScale>
        <cfvo type="min"/>
        <cfvo type="percentile" val="50"/>
        <cfvo type="max"/>
        <color rgb="FFF8696B"/>
        <color rgb="FFFFEB84"/>
        <color rgb="FF63BE7B"/>
      </colorScale>
    </cfRule>
  </conditionalFormatting>
  <conditionalFormatting sqref="P87">
    <cfRule type="colorScale" priority="1770">
      <colorScale>
        <cfvo type="min"/>
        <cfvo type="percentile" val="50"/>
        <cfvo type="max"/>
        <color rgb="FFF8696B"/>
        <color rgb="FFFFEB84"/>
        <color rgb="FF63BE7B"/>
      </colorScale>
    </cfRule>
  </conditionalFormatting>
  <conditionalFormatting sqref="P88">
    <cfRule type="colorScale" priority="1768">
      <colorScale>
        <cfvo type="min"/>
        <cfvo type="percentile" val="50"/>
        <cfvo type="max"/>
        <color rgb="FFF8696B"/>
        <color rgb="FFFFEB84"/>
        <color rgb="FF63BE7B"/>
      </colorScale>
    </cfRule>
  </conditionalFormatting>
  <conditionalFormatting sqref="P91">
    <cfRule type="colorScale" priority="1767">
      <colorScale>
        <cfvo type="min"/>
        <cfvo type="percentile" val="50"/>
        <cfvo type="max"/>
        <color rgb="FFF8696B"/>
        <color rgb="FFFFEB84"/>
        <color rgb="FF63BE7B"/>
      </colorScale>
    </cfRule>
  </conditionalFormatting>
  <conditionalFormatting sqref="P88:P92">
    <cfRule type="colorScale" priority="1766">
      <colorScale>
        <cfvo type="min"/>
        <cfvo type="percentile" val="50"/>
        <cfvo type="max"/>
        <color rgb="FFF8696B"/>
        <color rgb="FFFFEB84"/>
        <color rgb="FF63BE7B"/>
      </colorScale>
    </cfRule>
  </conditionalFormatting>
  <conditionalFormatting sqref="P89">
    <cfRule type="colorScale" priority="1769">
      <colorScale>
        <cfvo type="min"/>
        <cfvo type="percentile" val="50"/>
        <cfvo type="max"/>
        <color rgb="FFF8696B"/>
        <color rgb="FFFFEB84"/>
        <color rgb="FF63BE7B"/>
      </colorScale>
    </cfRule>
  </conditionalFormatting>
  <conditionalFormatting sqref="P90">
    <cfRule type="colorScale" priority="1765">
      <colorScale>
        <cfvo type="min"/>
        <cfvo type="percentile" val="50"/>
        <cfvo type="max"/>
        <color rgb="FFF8696B"/>
        <color rgb="FFFFEB84"/>
        <color rgb="FF63BE7B"/>
      </colorScale>
    </cfRule>
  </conditionalFormatting>
  <conditionalFormatting sqref="P91">
    <cfRule type="colorScale" priority="1764">
      <colorScale>
        <cfvo type="min"/>
        <cfvo type="percentile" val="50"/>
        <cfvo type="max"/>
        <color rgb="FFF8696B"/>
        <color rgb="FFFFEB84"/>
        <color rgb="FF63BE7B"/>
      </colorScale>
    </cfRule>
  </conditionalFormatting>
  <conditionalFormatting sqref="P92">
    <cfRule type="colorScale" priority="1763">
      <colorScale>
        <cfvo type="min"/>
        <cfvo type="percentile" val="50"/>
        <cfvo type="max"/>
        <color rgb="FFF8696B"/>
        <color rgb="FFFFEB84"/>
        <color rgb="FF63BE7B"/>
      </colorScale>
    </cfRule>
  </conditionalFormatting>
  <conditionalFormatting sqref="P92">
    <cfRule type="colorScale" priority="1762">
      <colorScale>
        <cfvo type="min"/>
        <cfvo type="percentile" val="50"/>
        <cfvo type="max"/>
        <color rgb="FFF8696B"/>
        <color rgb="FFFFEB84"/>
        <color rgb="FF63BE7B"/>
      </colorScale>
    </cfRule>
  </conditionalFormatting>
  <conditionalFormatting sqref="P89">
    <cfRule type="colorScale" priority="1761">
      <colorScale>
        <cfvo type="min"/>
        <cfvo type="percentile" val="50"/>
        <cfvo type="max"/>
        <color rgb="FFF8696B"/>
        <color rgb="FFFFEB84"/>
        <color rgb="FF63BE7B"/>
      </colorScale>
    </cfRule>
  </conditionalFormatting>
  <conditionalFormatting sqref="P92">
    <cfRule type="colorScale" priority="1760">
      <colorScale>
        <cfvo type="min"/>
        <cfvo type="percentile" val="50"/>
        <cfvo type="max"/>
        <color rgb="FFF8696B"/>
        <color rgb="FFFFEB84"/>
        <color rgb="FF63BE7B"/>
      </colorScale>
    </cfRule>
  </conditionalFormatting>
  <conditionalFormatting sqref="P88:P92">
    <cfRule type="colorScale" priority="1759">
      <colorScale>
        <cfvo type="min"/>
        <cfvo type="percentile" val="50"/>
        <cfvo type="max"/>
        <color rgb="FFF8696B"/>
        <color rgb="FFFFEB84"/>
        <color rgb="FF63BE7B"/>
      </colorScale>
    </cfRule>
  </conditionalFormatting>
  <conditionalFormatting sqref="P89">
    <cfRule type="colorScale" priority="1758">
      <colorScale>
        <cfvo type="min"/>
        <cfvo type="percentile" val="50"/>
        <cfvo type="max"/>
        <color rgb="FFF8696B"/>
        <color rgb="FFFFEB84"/>
        <color rgb="FF63BE7B"/>
      </colorScale>
    </cfRule>
  </conditionalFormatting>
  <conditionalFormatting sqref="P89">
    <cfRule type="colorScale" priority="1757">
      <colorScale>
        <cfvo type="min"/>
        <cfvo type="percentile" val="50"/>
        <cfvo type="max"/>
        <color rgb="FFF8696B"/>
        <color rgb="FFFFEB84"/>
        <color rgb="FF63BE7B"/>
      </colorScale>
    </cfRule>
  </conditionalFormatting>
  <conditionalFormatting sqref="P90">
    <cfRule type="colorScale" priority="1756">
      <colorScale>
        <cfvo type="min"/>
        <cfvo type="percentile" val="50"/>
        <cfvo type="max"/>
        <color rgb="FFF8696B"/>
        <color rgb="FFFFEB84"/>
        <color rgb="FF63BE7B"/>
      </colorScale>
    </cfRule>
  </conditionalFormatting>
  <conditionalFormatting sqref="P91">
    <cfRule type="colorScale" priority="1755">
      <colorScale>
        <cfvo type="min"/>
        <cfvo type="percentile" val="50"/>
        <cfvo type="max"/>
        <color rgb="FFF8696B"/>
        <color rgb="FFFFEB84"/>
        <color rgb="FF63BE7B"/>
      </colorScale>
    </cfRule>
  </conditionalFormatting>
  <conditionalFormatting sqref="P92">
    <cfRule type="colorScale" priority="1754">
      <colorScale>
        <cfvo type="min"/>
        <cfvo type="percentile" val="50"/>
        <cfvo type="max"/>
        <color rgb="FFF8696B"/>
        <color rgb="FFFFEB84"/>
        <color rgb="FF63BE7B"/>
      </colorScale>
    </cfRule>
  </conditionalFormatting>
  <conditionalFormatting sqref="P92">
    <cfRule type="colorScale" priority="1753">
      <colorScale>
        <cfvo type="min"/>
        <cfvo type="percentile" val="50"/>
        <cfvo type="max"/>
        <color rgb="FFF8696B"/>
        <color rgb="FFFFEB84"/>
        <color rgb="FF63BE7B"/>
      </colorScale>
    </cfRule>
  </conditionalFormatting>
  <conditionalFormatting sqref="P90">
    <cfRule type="colorScale" priority="1752">
      <colorScale>
        <cfvo type="min"/>
        <cfvo type="percentile" val="50"/>
        <cfvo type="max"/>
        <color rgb="FFF8696B"/>
        <color rgb="FFFFEB84"/>
        <color rgb="FF63BE7B"/>
      </colorScale>
    </cfRule>
  </conditionalFormatting>
  <conditionalFormatting sqref="P88:P92">
    <cfRule type="colorScale" priority="1751">
      <colorScale>
        <cfvo type="min"/>
        <cfvo type="percentile" val="50"/>
        <cfvo type="max"/>
        <color rgb="FFF8696B"/>
        <color rgb="FFFFEB84"/>
        <color rgb="FF63BE7B"/>
      </colorScale>
    </cfRule>
  </conditionalFormatting>
  <conditionalFormatting sqref="P89">
    <cfRule type="colorScale" priority="1750">
      <colorScale>
        <cfvo type="min"/>
        <cfvo type="percentile" val="50"/>
        <cfvo type="max"/>
        <color rgb="FFF8696B"/>
        <color rgb="FFFFEB84"/>
        <color rgb="FF63BE7B"/>
      </colorScale>
    </cfRule>
  </conditionalFormatting>
  <conditionalFormatting sqref="P90">
    <cfRule type="colorScale" priority="1749">
      <colorScale>
        <cfvo type="min"/>
        <cfvo type="percentile" val="50"/>
        <cfvo type="max"/>
        <color rgb="FFF8696B"/>
        <color rgb="FFFFEB84"/>
        <color rgb="FF63BE7B"/>
      </colorScale>
    </cfRule>
  </conditionalFormatting>
  <conditionalFormatting sqref="P91">
    <cfRule type="colorScale" priority="1748">
      <colorScale>
        <cfvo type="min"/>
        <cfvo type="percentile" val="50"/>
        <cfvo type="max"/>
        <color rgb="FFF8696B"/>
        <color rgb="FFFFEB84"/>
        <color rgb="FF63BE7B"/>
      </colorScale>
    </cfRule>
  </conditionalFormatting>
  <conditionalFormatting sqref="P92">
    <cfRule type="colorScale" priority="1747">
      <colorScale>
        <cfvo type="min"/>
        <cfvo type="percentile" val="50"/>
        <cfvo type="max"/>
        <color rgb="FFF8696B"/>
        <color rgb="FFFFEB84"/>
        <color rgb="FF63BE7B"/>
      </colorScale>
    </cfRule>
  </conditionalFormatting>
  <conditionalFormatting sqref="P88:P92">
    <cfRule type="colorScale" priority="1746">
      <colorScale>
        <cfvo type="min"/>
        <cfvo type="percentile" val="50"/>
        <cfvo type="max"/>
        <color rgb="FFF8696B"/>
        <color rgb="FFFFEB84"/>
        <color rgb="FF63BE7B"/>
      </colorScale>
    </cfRule>
  </conditionalFormatting>
  <conditionalFormatting sqref="P91">
    <cfRule type="colorScale" priority="1745">
      <colorScale>
        <cfvo type="min"/>
        <cfvo type="percentile" val="50"/>
        <cfvo type="max"/>
        <color rgb="FFF8696B"/>
        <color rgb="FFFFEB84"/>
        <color rgb="FF63BE7B"/>
      </colorScale>
    </cfRule>
  </conditionalFormatting>
  <conditionalFormatting sqref="P89">
    <cfRule type="colorScale" priority="1744">
      <colorScale>
        <cfvo type="min"/>
        <cfvo type="percentile" val="50"/>
        <cfvo type="max"/>
        <color rgb="FFF8696B"/>
        <color rgb="FFFFEB84"/>
        <color rgb="FF63BE7B"/>
      </colorScale>
    </cfRule>
  </conditionalFormatting>
  <conditionalFormatting sqref="P90">
    <cfRule type="colorScale" priority="1743">
      <colorScale>
        <cfvo type="min"/>
        <cfvo type="percentile" val="50"/>
        <cfvo type="max"/>
        <color rgb="FFF8696B"/>
        <color rgb="FFFFEB84"/>
        <color rgb="FF63BE7B"/>
      </colorScale>
    </cfRule>
  </conditionalFormatting>
  <conditionalFormatting sqref="P91">
    <cfRule type="colorScale" priority="1742">
      <colorScale>
        <cfvo type="min"/>
        <cfvo type="percentile" val="50"/>
        <cfvo type="max"/>
        <color rgb="FFF8696B"/>
        <color rgb="FFFFEB84"/>
        <color rgb="FF63BE7B"/>
      </colorScale>
    </cfRule>
  </conditionalFormatting>
  <conditionalFormatting sqref="P92">
    <cfRule type="colorScale" priority="1741">
      <colorScale>
        <cfvo type="min"/>
        <cfvo type="percentile" val="50"/>
        <cfvo type="max"/>
        <color rgb="FFF8696B"/>
        <color rgb="FFFFEB84"/>
        <color rgb="FF63BE7B"/>
      </colorScale>
    </cfRule>
  </conditionalFormatting>
  <conditionalFormatting sqref="P92">
    <cfRule type="colorScale" priority="1740">
      <colorScale>
        <cfvo type="min"/>
        <cfvo type="percentile" val="50"/>
        <cfvo type="max"/>
        <color rgb="FFF8696B"/>
        <color rgb="FFFFEB84"/>
        <color rgb="FF63BE7B"/>
      </colorScale>
    </cfRule>
  </conditionalFormatting>
  <conditionalFormatting sqref="P88">
    <cfRule type="colorScale" priority="1739">
      <colorScale>
        <cfvo type="min"/>
        <cfvo type="percentile" val="50"/>
        <cfvo type="max"/>
        <color rgb="FFF8696B"/>
        <color rgb="FFFFEB84"/>
        <color rgb="FF63BE7B"/>
      </colorScale>
    </cfRule>
  </conditionalFormatting>
  <conditionalFormatting sqref="P91">
    <cfRule type="colorScale" priority="1738">
      <colorScale>
        <cfvo type="min"/>
        <cfvo type="percentile" val="50"/>
        <cfvo type="max"/>
        <color rgb="FFF8696B"/>
        <color rgb="FFFFEB84"/>
        <color rgb="FF63BE7B"/>
      </colorScale>
    </cfRule>
  </conditionalFormatting>
  <conditionalFormatting sqref="P88:P92">
    <cfRule type="colorScale" priority="1737">
      <colorScale>
        <cfvo type="min"/>
        <cfvo type="percentile" val="50"/>
        <cfvo type="max"/>
        <color rgb="FFF8696B"/>
        <color rgb="FFFFEB84"/>
        <color rgb="FF63BE7B"/>
      </colorScale>
    </cfRule>
  </conditionalFormatting>
  <conditionalFormatting sqref="P88">
    <cfRule type="colorScale" priority="1736">
      <colorScale>
        <cfvo type="min"/>
        <cfvo type="percentile" val="50"/>
        <cfvo type="max"/>
        <color rgb="FFF8696B"/>
        <color rgb="FFFFEB84"/>
        <color rgb="FF63BE7B"/>
      </colorScale>
    </cfRule>
  </conditionalFormatting>
  <conditionalFormatting sqref="P88">
    <cfRule type="colorScale" priority="1735">
      <colorScale>
        <cfvo type="min"/>
        <cfvo type="percentile" val="50"/>
        <cfvo type="max"/>
        <color rgb="FFF8696B"/>
        <color rgb="FFFFEB84"/>
        <color rgb="FF63BE7B"/>
      </colorScale>
    </cfRule>
  </conditionalFormatting>
  <conditionalFormatting sqref="P88">
    <cfRule type="colorScale" priority="1734">
      <colorScale>
        <cfvo type="min"/>
        <cfvo type="percentile" val="50"/>
        <cfvo type="max"/>
        <color rgb="FFF8696B"/>
        <color rgb="FFFFEB84"/>
        <color rgb="FF63BE7B"/>
      </colorScale>
    </cfRule>
  </conditionalFormatting>
  <conditionalFormatting sqref="P89">
    <cfRule type="colorScale" priority="1733">
      <colorScale>
        <cfvo type="min"/>
        <cfvo type="percentile" val="50"/>
        <cfvo type="max"/>
        <color rgb="FFF8696B"/>
        <color rgb="FFFFEB84"/>
        <color rgb="FF63BE7B"/>
      </colorScale>
    </cfRule>
  </conditionalFormatting>
  <conditionalFormatting sqref="P90">
    <cfRule type="colorScale" priority="1732">
      <colorScale>
        <cfvo type="min"/>
        <cfvo type="percentile" val="50"/>
        <cfvo type="max"/>
        <color rgb="FFF8696B"/>
        <color rgb="FFFFEB84"/>
        <color rgb="FF63BE7B"/>
      </colorScale>
    </cfRule>
  </conditionalFormatting>
  <conditionalFormatting sqref="P91">
    <cfRule type="colorScale" priority="1731">
      <colorScale>
        <cfvo type="min"/>
        <cfvo type="percentile" val="50"/>
        <cfvo type="max"/>
        <color rgb="FFF8696B"/>
        <color rgb="FFFFEB84"/>
        <color rgb="FF63BE7B"/>
      </colorScale>
    </cfRule>
  </conditionalFormatting>
  <conditionalFormatting sqref="P91">
    <cfRule type="colorScale" priority="1730">
      <colorScale>
        <cfvo type="min"/>
        <cfvo type="percentile" val="50"/>
        <cfvo type="max"/>
        <color rgb="FFF8696B"/>
        <color rgb="FFFFEB84"/>
        <color rgb="FF63BE7B"/>
      </colorScale>
    </cfRule>
  </conditionalFormatting>
  <conditionalFormatting sqref="P91">
    <cfRule type="colorScale" priority="1729">
      <colorScale>
        <cfvo type="min"/>
        <cfvo type="percentile" val="50"/>
        <cfvo type="max"/>
        <color rgb="FFF8696B"/>
        <color rgb="FFFFEB84"/>
        <color rgb="FF63BE7B"/>
      </colorScale>
    </cfRule>
  </conditionalFormatting>
  <conditionalFormatting sqref="P92">
    <cfRule type="colorScale" priority="1728">
      <colorScale>
        <cfvo type="min"/>
        <cfvo type="percentile" val="50"/>
        <cfvo type="max"/>
        <color rgb="FFF8696B"/>
        <color rgb="FFFFEB84"/>
        <color rgb="FF63BE7B"/>
      </colorScale>
    </cfRule>
  </conditionalFormatting>
  <conditionalFormatting sqref="P88">
    <cfRule type="colorScale" priority="1727">
      <colorScale>
        <cfvo type="min"/>
        <cfvo type="percentile" val="50"/>
        <cfvo type="max"/>
        <color rgb="FFF8696B"/>
        <color rgb="FFFFEB84"/>
        <color rgb="FF63BE7B"/>
      </colorScale>
    </cfRule>
  </conditionalFormatting>
  <conditionalFormatting sqref="P88">
    <cfRule type="colorScale" priority="1726">
      <colorScale>
        <cfvo type="min"/>
        <cfvo type="percentile" val="50"/>
        <cfvo type="max"/>
        <color rgb="FFF8696B"/>
        <color rgb="FFFFEB84"/>
        <color rgb="FF63BE7B"/>
      </colorScale>
    </cfRule>
  </conditionalFormatting>
  <conditionalFormatting sqref="P88">
    <cfRule type="colorScale" priority="1725">
      <colorScale>
        <cfvo type="min"/>
        <cfvo type="percentile" val="50"/>
        <cfvo type="max"/>
        <color rgb="FFF8696B"/>
        <color rgb="FFFFEB84"/>
        <color rgb="FF63BE7B"/>
      </colorScale>
    </cfRule>
  </conditionalFormatting>
  <conditionalFormatting sqref="P90">
    <cfRule type="colorScale" priority="1724">
      <colorScale>
        <cfvo type="min"/>
        <cfvo type="percentile" val="50"/>
        <cfvo type="max"/>
        <color rgb="FFF8696B"/>
        <color rgb="FFFFEB84"/>
        <color rgb="FF63BE7B"/>
      </colorScale>
    </cfRule>
  </conditionalFormatting>
  <conditionalFormatting sqref="P89">
    <cfRule type="colorScale" priority="1723">
      <colorScale>
        <cfvo type="min"/>
        <cfvo type="percentile" val="50"/>
        <cfvo type="max"/>
        <color rgb="FFF8696B"/>
        <color rgb="FFFFEB84"/>
        <color rgb="FF63BE7B"/>
      </colorScale>
    </cfRule>
  </conditionalFormatting>
  <conditionalFormatting sqref="P90">
    <cfRule type="colorScale" priority="1722">
      <colorScale>
        <cfvo type="min"/>
        <cfvo type="percentile" val="50"/>
        <cfvo type="max"/>
        <color rgb="FFF8696B"/>
        <color rgb="FFFFEB84"/>
        <color rgb="FF63BE7B"/>
      </colorScale>
    </cfRule>
  </conditionalFormatting>
  <conditionalFormatting sqref="P90">
    <cfRule type="colorScale" priority="1721">
      <colorScale>
        <cfvo type="min"/>
        <cfvo type="percentile" val="50"/>
        <cfvo type="max"/>
        <color rgb="FFF8696B"/>
        <color rgb="FFFFEB84"/>
        <color rgb="FF63BE7B"/>
      </colorScale>
    </cfRule>
  </conditionalFormatting>
  <conditionalFormatting sqref="P91">
    <cfRule type="colorScale" priority="1720">
      <colorScale>
        <cfvo type="min"/>
        <cfvo type="percentile" val="50"/>
        <cfvo type="max"/>
        <color rgb="FFF8696B"/>
        <color rgb="FFFFEB84"/>
        <color rgb="FF63BE7B"/>
      </colorScale>
    </cfRule>
  </conditionalFormatting>
  <conditionalFormatting sqref="P92">
    <cfRule type="colorScale" priority="1719">
      <colorScale>
        <cfvo type="min"/>
        <cfvo type="percentile" val="50"/>
        <cfvo type="max"/>
        <color rgb="FFF8696B"/>
        <color rgb="FFFFEB84"/>
        <color rgb="FF63BE7B"/>
      </colorScale>
    </cfRule>
  </conditionalFormatting>
  <conditionalFormatting sqref="P89">
    <cfRule type="colorScale" priority="1718">
      <colorScale>
        <cfvo type="min"/>
        <cfvo type="percentile" val="50"/>
        <cfvo type="max"/>
        <color rgb="FFF8696B"/>
        <color rgb="FFFFEB84"/>
        <color rgb="FF63BE7B"/>
      </colorScale>
    </cfRule>
  </conditionalFormatting>
  <conditionalFormatting sqref="P92">
    <cfRule type="colorScale" priority="1717">
      <colorScale>
        <cfvo type="min"/>
        <cfvo type="percentile" val="50"/>
        <cfvo type="max"/>
        <color rgb="FFF8696B"/>
        <color rgb="FFFFEB84"/>
        <color rgb="FF63BE7B"/>
      </colorScale>
    </cfRule>
  </conditionalFormatting>
  <conditionalFormatting sqref="P90">
    <cfRule type="colorScale" priority="1716">
      <colorScale>
        <cfvo type="min"/>
        <cfvo type="percentile" val="50"/>
        <cfvo type="max"/>
        <color rgb="FFF8696B"/>
        <color rgb="FFFFEB84"/>
        <color rgb="FF63BE7B"/>
      </colorScale>
    </cfRule>
  </conditionalFormatting>
  <conditionalFormatting sqref="P91">
    <cfRule type="colorScale" priority="1715">
      <colorScale>
        <cfvo type="min"/>
        <cfvo type="percentile" val="50"/>
        <cfvo type="max"/>
        <color rgb="FFF8696B"/>
        <color rgb="FFFFEB84"/>
        <color rgb="FF63BE7B"/>
      </colorScale>
    </cfRule>
  </conditionalFormatting>
  <conditionalFormatting sqref="P92">
    <cfRule type="colorScale" priority="1714">
      <colorScale>
        <cfvo type="min"/>
        <cfvo type="percentile" val="50"/>
        <cfvo type="max"/>
        <color rgb="FFF8696B"/>
        <color rgb="FFFFEB84"/>
        <color rgb="FF63BE7B"/>
      </colorScale>
    </cfRule>
  </conditionalFormatting>
  <conditionalFormatting sqref="P90">
    <cfRule type="colorScale" priority="1713">
      <colorScale>
        <cfvo type="min"/>
        <cfvo type="percentile" val="50"/>
        <cfvo type="max"/>
        <color rgb="FFF8696B"/>
        <color rgb="FFFFEB84"/>
        <color rgb="FF63BE7B"/>
      </colorScale>
    </cfRule>
  </conditionalFormatting>
  <conditionalFormatting sqref="P88">
    <cfRule type="colorScale" priority="1712">
      <colorScale>
        <cfvo type="min"/>
        <cfvo type="percentile" val="50"/>
        <cfvo type="max"/>
        <color rgb="FFF8696B"/>
        <color rgb="FFFFEB84"/>
        <color rgb="FF63BE7B"/>
      </colorScale>
    </cfRule>
  </conditionalFormatting>
  <conditionalFormatting sqref="P89">
    <cfRule type="colorScale" priority="1711">
      <colorScale>
        <cfvo type="min"/>
        <cfvo type="percentile" val="50"/>
        <cfvo type="max"/>
        <color rgb="FFF8696B"/>
        <color rgb="FFFFEB84"/>
        <color rgb="FF63BE7B"/>
      </colorScale>
    </cfRule>
  </conditionalFormatting>
  <conditionalFormatting sqref="P90">
    <cfRule type="colorScale" priority="1710">
      <colorScale>
        <cfvo type="min"/>
        <cfvo type="percentile" val="50"/>
        <cfvo type="max"/>
        <color rgb="FFF8696B"/>
        <color rgb="FFFFEB84"/>
        <color rgb="FF63BE7B"/>
      </colorScale>
    </cfRule>
  </conditionalFormatting>
  <conditionalFormatting sqref="P90">
    <cfRule type="colorScale" priority="1709">
      <colorScale>
        <cfvo type="min"/>
        <cfvo type="percentile" val="50"/>
        <cfvo type="max"/>
        <color rgb="FFF8696B"/>
        <color rgb="FFFFEB84"/>
        <color rgb="FF63BE7B"/>
      </colorScale>
    </cfRule>
  </conditionalFormatting>
  <conditionalFormatting sqref="P90">
    <cfRule type="colorScale" priority="1708">
      <colorScale>
        <cfvo type="min"/>
        <cfvo type="percentile" val="50"/>
        <cfvo type="max"/>
        <color rgb="FFF8696B"/>
        <color rgb="FFFFEB84"/>
        <color rgb="FF63BE7B"/>
      </colorScale>
    </cfRule>
  </conditionalFormatting>
  <conditionalFormatting sqref="P91">
    <cfRule type="colorScale" priority="1707">
      <colorScale>
        <cfvo type="min"/>
        <cfvo type="percentile" val="50"/>
        <cfvo type="max"/>
        <color rgb="FFF8696B"/>
        <color rgb="FFFFEB84"/>
        <color rgb="FF63BE7B"/>
      </colorScale>
    </cfRule>
  </conditionalFormatting>
  <conditionalFormatting sqref="P92">
    <cfRule type="colorScale" priority="1706">
      <colorScale>
        <cfvo type="min"/>
        <cfvo type="percentile" val="50"/>
        <cfvo type="max"/>
        <color rgb="FFF8696B"/>
        <color rgb="FFFFEB84"/>
        <color rgb="FF63BE7B"/>
      </colorScale>
    </cfRule>
  </conditionalFormatting>
  <conditionalFormatting sqref="P89">
    <cfRule type="colorScale" priority="1705">
      <colorScale>
        <cfvo type="min"/>
        <cfvo type="percentile" val="50"/>
        <cfvo type="max"/>
        <color rgb="FFF8696B"/>
        <color rgb="FFFFEB84"/>
        <color rgb="FF63BE7B"/>
      </colorScale>
    </cfRule>
  </conditionalFormatting>
  <conditionalFormatting sqref="P88">
    <cfRule type="colorScale" priority="1704">
      <colorScale>
        <cfvo type="min"/>
        <cfvo type="percentile" val="50"/>
        <cfvo type="max"/>
        <color rgb="FFF8696B"/>
        <color rgb="FFFFEB84"/>
        <color rgb="FF63BE7B"/>
      </colorScale>
    </cfRule>
  </conditionalFormatting>
  <conditionalFormatting sqref="P89">
    <cfRule type="colorScale" priority="1703">
      <colorScale>
        <cfvo type="min"/>
        <cfvo type="percentile" val="50"/>
        <cfvo type="max"/>
        <color rgb="FFF8696B"/>
        <color rgb="FFFFEB84"/>
        <color rgb="FF63BE7B"/>
      </colorScale>
    </cfRule>
  </conditionalFormatting>
  <conditionalFormatting sqref="P91">
    <cfRule type="colorScale" priority="1702">
      <colorScale>
        <cfvo type="min"/>
        <cfvo type="percentile" val="50"/>
        <cfvo type="max"/>
        <color rgb="FFF8696B"/>
        <color rgb="FFFFEB84"/>
        <color rgb="FF63BE7B"/>
      </colorScale>
    </cfRule>
  </conditionalFormatting>
  <conditionalFormatting sqref="P90">
    <cfRule type="colorScale" priority="1701">
      <colorScale>
        <cfvo type="min"/>
        <cfvo type="percentile" val="50"/>
        <cfvo type="max"/>
        <color rgb="FFF8696B"/>
        <color rgb="FFFFEB84"/>
        <color rgb="FF63BE7B"/>
      </colorScale>
    </cfRule>
  </conditionalFormatting>
  <conditionalFormatting sqref="P91">
    <cfRule type="colorScale" priority="1700">
      <colorScale>
        <cfvo type="min"/>
        <cfvo type="percentile" val="50"/>
        <cfvo type="max"/>
        <color rgb="FFF8696B"/>
        <color rgb="FFFFEB84"/>
        <color rgb="FF63BE7B"/>
      </colorScale>
    </cfRule>
  </conditionalFormatting>
  <conditionalFormatting sqref="P91">
    <cfRule type="colorScale" priority="1699">
      <colorScale>
        <cfvo type="min"/>
        <cfvo type="percentile" val="50"/>
        <cfvo type="max"/>
        <color rgb="FFF8696B"/>
        <color rgb="FFFFEB84"/>
        <color rgb="FF63BE7B"/>
      </colorScale>
    </cfRule>
  </conditionalFormatting>
  <conditionalFormatting sqref="P92">
    <cfRule type="colorScale" priority="1698">
      <colorScale>
        <cfvo type="min"/>
        <cfvo type="percentile" val="50"/>
        <cfvo type="max"/>
        <color rgb="FFF8696B"/>
        <color rgb="FFFFEB84"/>
        <color rgb="FF63BE7B"/>
      </colorScale>
    </cfRule>
  </conditionalFormatting>
  <conditionalFormatting sqref="P90">
    <cfRule type="colorScale" priority="1697">
      <colorScale>
        <cfvo type="min"/>
        <cfvo type="percentile" val="50"/>
        <cfvo type="max"/>
        <color rgb="FFF8696B"/>
        <color rgb="FFFFEB84"/>
        <color rgb="FF63BE7B"/>
      </colorScale>
    </cfRule>
  </conditionalFormatting>
  <conditionalFormatting sqref="P91">
    <cfRule type="colorScale" priority="1696">
      <colorScale>
        <cfvo type="min"/>
        <cfvo type="percentile" val="50"/>
        <cfvo type="max"/>
        <color rgb="FFF8696B"/>
        <color rgb="FFFFEB84"/>
        <color rgb="FF63BE7B"/>
      </colorScale>
    </cfRule>
  </conditionalFormatting>
  <conditionalFormatting sqref="P92">
    <cfRule type="colorScale" priority="1695">
      <colorScale>
        <cfvo type="min"/>
        <cfvo type="percentile" val="50"/>
        <cfvo type="max"/>
        <color rgb="FFF8696B"/>
        <color rgb="FFFFEB84"/>
        <color rgb="FF63BE7B"/>
      </colorScale>
    </cfRule>
  </conditionalFormatting>
  <conditionalFormatting sqref="P88">
    <cfRule type="colorScale" priority="1694">
      <colorScale>
        <cfvo type="min"/>
        <cfvo type="percentile" val="50"/>
        <cfvo type="max"/>
        <color rgb="FFF8696B"/>
        <color rgb="FFFFEB84"/>
        <color rgb="FF63BE7B"/>
      </colorScale>
    </cfRule>
  </conditionalFormatting>
  <conditionalFormatting sqref="P91">
    <cfRule type="colorScale" priority="1693">
      <colorScale>
        <cfvo type="min"/>
        <cfvo type="percentile" val="50"/>
        <cfvo type="max"/>
        <color rgb="FFF8696B"/>
        <color rgb="FFFFEB84"/>
        <color rgb="FF63BE7B"/>
      </colorScale>
    </cfRule>
  </conditionalFormatting>
  <conditionalFormatting sqref="P89">
    <cfRule type="colorScale" priority="1692">
      <colorScale>
        <cfvo type="min"/>
        <cfvo type="percentile" val="50"/>
        <cfvo type="max"/>
        <color rgb="FFF8696B"/>
        <color rgb="FFFFEB84"/>
        <color rgb="FF63BE7B"/>
      </colorScale>
    </cfRule>
  </conditionalFormatting>
  <conditionalFormatting sqref="P90">
    <cfRule type="colorScale" priority="1691">
      <colorScale>
        <cfvo type="min"/>
        <cfvo type="percentile" val="50"/>
        <cfvo type="max"/>
        <color rgb="FFF8696B"/>
        <color rgb="FFFFEB84"/>
        <color rgb="FF63BE7B"/>
      </colorScale>
    </cfRule>
  </conditionalFormatting>
  <conditionalFormatting sqref="P91">
    <cfRule type="colorScale" priority="1690">
      <colorScale>
        <cfvo type="min"/>
        <cfvo type="percentile" val="50"/>
        <cfvo type="max"/>
        <color rgb="FFF8696B"/>
        <color rgb="FFFFEB84"/>
        <color rgb="FF63BE7B"/>
      </colorScale>
    </cfRule>
  </conditionalFormatting>
  <conditionalFormatting sqref="P92">
    <cfRule type="colorScale" priority="1689">
      <colorScale>
        <cfvo type="min"/>
        <cfvo type="percentile" val="50"/>
        <cfvo type="max"/>
        <color rgb="FFF8696B"/>
        <color rgb="FFFFEB84"/>
        <color rgb="FF63BE7B"/>
      </colorScale>
    </cfRule>
  </conditionalFormatting>
  <conditionalFormatting sqref="P92">
    <cfRule type="colorScale" priority="1688">
      <colorScale>
        <cfvo type="min"/>
        <cfvo type="percentile" val="50"/>
        <cfvo type="max"/>
        <color rgb="FFF8696B"/>
        <color rgb="FFFFEB84"/>
        <color rgb="FF63BE7B"/>
      </colorScale>
    </cfRule>
  </conditionalFormatting>
  <conditionalFormatting sqref="P89">
    <cfRule type="colorScale" priority="1687">
      <colorScale>
        <cfvo type="min"/>
        <cfvo type="percentile" val="50"/>
        <cfvo type="max"/>
        <color rgb="FFF8696B"/>
        <color rgb="FFFFEB84"/>
        <color rgb="FF63BE7B"/>
      </colorScale>
    </cfRule>
  </conditionalFormatting>
  <conditionalFormatting sqref="P92">
    <cfRule type="colorScale" priority="1686">
      <colorScale>
        <cfvo type="min"/>
        <cfvo type="percentile" val="50"/>
        <cfvo type="max"/>
        <color rgb="FFF8696B"/>
        <color rgb="FFFFEB84"/>
        <color rgb="FF63BE7B"/>
      </colorScale>
    </cfRule>
  </conditionalFormatting>
  <conditionalFormatting sqref="P88:P92">
    <cfRule type="colorScale" priority="1685">
      <colorScale>
        <cfvo type="min"/>
        <cfvo type="percentile" val="50"/>
        <cfvo type="max"/>
        <color rgb="FFF8696B"/>
        <color rgb="FFFFEB84"/>
        <color rgb="FF63BE7B"/>
      </colorScale>
    </cfRule>
  </conditionalFormatting>
  <conditionalFormatting sqref="P89">
    <cfRule type="colorScale" priority="1684">
      <colorScale>
        <cfvo type="min"/>
        <cfvo type="percentile" val="50"/>
        <cfvo type="max"/>
        <color rgb="FFF8696B"/>
        <color rgb="FFFFEB84"/>
        <color rgb="FF63BE7B"/>
      </colorScale>
    </cfRule>
  </conditionalFormatting>
  <conditionalFormatting sqref="P89">
    <cfRule type="colorScale" priority="1683">
      <colorScale>
        <cfvo type="min"/>
        <cfvo type="percentile" val="50"/>
        <cfvo type="max"/>
        <color rgb="FFF8696B"/>
        <color rgb="FFFFEB84"/>
        <color rgb="FF63BE7B"/>
      </colorScale>
    </cfRule>
  </conditionalFormatting>
  <conditionalFormatting sqref="P90">
    <cfRule type="colorScale" priority="1682">
      <colorScale>
        <cfvo type="min"/>
        <cfvo type="percentile" val="50"/>
        <cfvo type="max"/>
        <color rgb="FFF8696B"/>
        <color rgb="FFFFEB84"/>
        <color rgb="FF63BE7B"/>
      </colorScale>
    </cfRule>
  </conditionalFormatting>
  <conditionalFormatting sqref="P91">
    <cfRule type="colorScale" priority="1681">
      <colorScale>
        <cfvo type="min"/>
        <cfvo type="percentile" val="50"/>
        <cfvo type="max"/>
        <color rgb="FFF8696B"/>
        <color rgb="FFFFEB84"/>
        <color rgb="FF63BE7B"/>
      </colorScale>
    </cfRule>
  </conditionalFormatting>
  <conditionalFormatting sqref="P92">
    <cfRule type="colorScale" priority="1680">
      <colorScale>
        <cfvo type="min"/>
        <cfvo type="percentile" val="50"/>
        <cfvo type="max"/>
        <color rgb="FFF8696B"/>
        <color rgb="FFFFEB84"/>
        <color rgb="FF63BE7B"/>
      </colorScale>
    </cfRule>
  </conditionalFormatting>
  <conditionalFormatting sqref="P92">
    <cfRule type="colorScale" priority="1679">
      <colorScale>
        <cfvo type="min"/>
        <cfvo type="percentile" val="50"/>
        <cfvo type="max"/>
        <color rgb="FFF8696B"/>
        <color rgb="FFFFEB84"/>
        <color rgb="FF63BE7B"/>
      </colorScale>
    </cfRule>
  </conditionalFormatting>
  <conditionalFormatting sqref="P90">
    <cfRule type="colorScale" priority="1678">
      <colorScale>
        <cfvo type="min"/>
        <cfvo type="percentile" val="50"/>
        <cfvo type="max"/>
        <color rgb="FFF8696B"/>
        <color rgb="FFFFEB84"/>
        <color rgb="FF63BE7B"/>
      </colorScale>
    </cfRule>
  </conditionalFormatting>
  <conditionalFormatting sqref="P88:P92">
    <cfRule type="colorScale" priority="1677">
      <colorScale>
        <cfvo type="min"/>
        <cfvo type="percentile" val="50"/>
        <cfvo type="max"/>
        <color rgb="FFF8696B"/>
        <color rgb="FFFFEB84"/>
        <color rgb="FF63BE7B"/>
      </colorScale>
    </cfRule>
  </conditionalFormatting>
  <conditionalFormatting sqref="P89">
    <cfRule type="colorScale" priority="1676">
      <colorScale>
        <cfvo type="min"/>
        <cfvo type="percentile" val="50"/>
        <cfvo type="max"/>
        <color rgb="FFF8696B"/>
        <color rgb="FFFFEB84"/>
        <color rgb="FF63BE7B"/>
      </colorScale>
    </cfRule>
  </conditionalFormatting>
  <conditionalFormatting sqref="P90">
    <cfRule type="colorScale" priority="1675">
      <colorScale>
        <cfvo type="min"/>
        <cfvo type="percentile" val="50"/>
        <cfvo type="max"/>
        <color rgb="FFF8696B"/>
        <color rgb="FFFFEB84"/>
        <color rgb="FF63BE7B"/>
      </colorScale>
    </cfRule>
  </conditionalFormatting>
  <conditionalFormatting sqref="P91">
    <cfRule type="colorScale" priority="1674">
      <colorScale>
        <cfvo type="min"/>
        <cfvo type="percentile" val="50"/>
        <cfvo type="max"/>
        <color rgb="FFF8696B"/>
        <color rgb="FFFFEB84"/>
        <color rgb="FF63BE7B"/>
      </colorScale>
    </cfRule>
  </conditionalFormatting>
  <conditionalFormatting sqref="P92">
    <cfRule type="colorScale" priority="1673">
      <colorScale>
        <cfvo type="min"/>
        <cfvo type="percentile" val="50"/>
        <cfvo type="max"/>
        <color rgb="FFF8696B"/>
        <color rgb="FFFFEB84"/>
        <color rgb="FF63BE7B"/>
      </colorScale>
    </cfRule>
  </conditionalFormatting>
  <conditionalFormatting sqref="P88:P92">
    <cfRule type="colorScale" priority="1672">
      <colorScale>
        <cfvo type="min"/>
        <cfvo type="percentile" val="50"/>
        <cfvo type="max"/>
        <color rgb="FFF8696B"/>
        <color rgb="FFFFEB84"/>
        <color rgb="FF63BE7B"/>
      </colorScale>
    </cfRule>
  </conditionalFormatting>
  <conditionalFormatting sqref="P91">
    <cfRule type="colorScale" priority="1671">
      <colorScale>
        <cfvo type="min"/>
        <cfvo type="percentile" val="50"/>
        <cfvo type="max"/>
        <color rgb="FFF8696B"/>
        <color rgb="FFFFEB84"/>
        <color rgb="FF63BE7B"/>
      </colorScale>
    </cfRule>
  </conditionalFormatting>
  <conditionalFormatting sqref="P89">
    <cfRule type="colorScale" priority="1670">
      <colorScale>
        <cfvo type="min"/>
        <cfvo type="percentile" val="50"/>
        <cfvo type="max"/>
        <color rgb="FFF8696B"/>
        <color rgb="FFFFEB84"/>
        <color rgb="FF63BE7B"/>
      </colorScale>
    </cfRule>
  </conditionalFormatting>
  <conditionalFormatting sqref="P90">
    <cfRule type="colorScale" priority="1669">
      <colorScale>
        <cfvo type="min"/>
        <cfvo type="percentile" val="50"/>
        <cfvo type="max"/>
        <color rgb="FFF8696B"/>
        <color rgb="FFFFEB84"/>
        <color rgb="FF63BE7B"/>
      </colorScale>
    </cfRule>
  </conditionalFormatting>
  <conditionalFormatting sqref="P91">
    <cfRule type="colorScale" priority="1668">
      <colorScale>
        <cfvo type="min"/>
        <cfvo type="percentile" val="50"/>
        <cfvo type="max"/>
        <color rgb="FFF8696B"/>
        <color rgb="FFFFEB84"/>
        <color rgb="FF63BE7B"/>
      </colorScale>
    </cfRule>
  </conditionalFormatting>
  <conditionalFormatting sqref="P92">
    <cfRule type="colorScale" priority="1667">
      <colorScale>
        <cfvo type="min"/>
        <cfvo type="percentile" val="50"/>
        <cfvo type="max"/>
        <color rgb="FFF8696B"/>
        <color rgb="FFFFEB84"/>
        <color rgb="FF63BE7B"/>
      </colorScale>
    </cfRule>
  </conditionalFormatting>
  <conditionalFormatting sqref="P92">
    <cfRule type="colorScale" priority="1666">
      <colorScale>
        <cfvo type="min"/>
        <cfvo type="percentile" val="50"/>
        <cfvo type="max"/>
        <color rgb="FFF8696B"/>
        <color rgb="FFFFEB84"/>
        <color rgb="FF63BE7B"/>
      </colorScale>
    </cfRule>
  </conditionalFormatting>
  <conditionalFormatting sqref="P93">
    <cfRule type="colorScale" priority="1664">
      <colorScale>
        <cfvo type="min"/>
        <cfvo type="percentile" val="50"/>
        <cfvo type="max"/>
        <color rgb="FFF8696B"/>
        <color rgb="FFFFEB84"/>
        <color rgb="FF63BE7B"/>
      </colorScale>
    </cfRule>
  </conditionalFormatting>
  <conditionalFormatting sqref="P96">
    <cfRule type="colorScale" priority="1663">
      <colorScale>
        <cfvo type="min"/>
        <cfvo type="percentile" val="50"/>
        <cfvo type="max"/>
        <color rgb="FFF8696B"/>
        <color rgb="FFFFEB84"/>
        <color rgb="FF63BE7B"/>
      </colorScale>
    </cfRule>
  </conditionalFormatting>
  <conditionalFormatting sqref="P93:P97">
    <cfRule type="colorScale" priority="1662">
      <colorScale>
        <cfvo type="min"/>
        <cfvo type="percentile" val="50"/>
        <cfvo type="max"/>
        <color rgb="FFF8696B"/>
        <color rgb="FFFFEB84"/>
        <color rgb="FF63BE7B"/>
      </colorScale>
    </cfRule>
  </conditionalFormatting>
  <conditionalFormatting sqref="P94">
    <cfRule type="colorScale" priority="1665">
      <colorScale>
        <cfvo type="min"/>
        <cfvo type="percentile" val="50"/>
        <cfvo type="max"/>
        <color rgb="FFF8696B"/>
        <color rgb="FFFFEB84"/>
        <color rgb="FF63BE7B"/>
      </colorScale>
    </cfRule>
  </conditionalFormatting>
  <conditionalFormatting sqref="P95">
    <cfRule type="colorScale" priority="1661">
      <colorScale>
        <cfvo type="min"/>
        <cfvo type="percentile" val="50"/>
        <cfvo type="max"/>
        <color rgb="FFF8696B"/>
        <color rgb="FFFFEB84"/>
        <color rgb="FF63BE7B"/>
      </colorScale>
    </cfRule>
  </conditionalFormatting>
  <conditionalFormatting sqref="P96">
    <cfRule type="colorScale" priority="1660">
      <colorScale>
        <cfvo type="min"/>
        <cfvo type="percentile" val="50"/>
        <cfvo type="max"/>
        <color rgb="FFF8696B"/>
        <color rgb="FFFFEB84"/>
        <color rgb="FF63BE7B"/>
      </colorScale>
    </cfRule>
  </conditionalFormatting>
  <conditionalFormatting sqref="P97">
    <cfRule type="colorScale" priority="1659">
      <colorScale>
        <cfvo type="min"/>
        <cfvo type="percentile" val="50"/>
        <cfvo type="max"/>
        <color rgb="FFF8696B"/>
        <color rgb="FFFFEB84"/>
        <color rgb="FF63BE7B"/>
      </colorScale>
    </cfRule>
  </conditionalFormatting>
  <conditionalFormatting sqref="P97">
    <cfRule type="colorScale" priority="1658">
      <colorScale>
        <cfvo type="min"/>
        <cfvo type="percentile" val="50"/>
        <cfvo type="max"/>
        <color rgb="FFF8696B"/>
        <color rgb="FFFFEB84"/>
        <color rgb="FF63BE7B"/>
      </colorScale>
    </cfRule>
  </conditionalFormatting>
  <conditionalFormatting sqref="P94">
    <cfRule type="colorScale" priority="1657">
      <colorScale>
        <cfvo type="min"/>
        <cfvo type="percentile" val="50"/>
        <cfvo type="max"/>
        <color rgb="FFF8696B"/>
        <color rgb="FFFFEB84"/>
        <color rgb="FF63BE7B"/>
      </colorScale>
    </cfRule>
  </conditionalFormatting>
  <conditionalFormatting sqref="P97">
    <cfRule type="colorScale" priority="1656">
      <colorScale>
        <cfvo type="min"/>
        <cfvo type="percentile" val="50"/>
        <cfvo type="max"/>
        <color rgb="FFF8696B"/>
        <color rgb="FFFFEB84"/>
        <color rgb="FF63BE7B"/>
      </colorScale>
    </cfRule>
  </conditionalFormatting>
  <conditionalFormatting sqref="P93:P97">
    <cfRule type="colorScale" priority="1655">
      <colorScale>
        <cfvo type="min"/>
        <cfvo type="percentile" val="50"/>
        <cfvo type="max"/>
        <color rgb="FFF8696B"/>
        <color rgb="FFFFEB84"/>
        <color rgb="FF63BE7B"/>
      </colorScale>
    </cfRule>
  </conditionalFormatting>
  <conditionalFormatting sqref="P94">
    <cfRule type="colorScale" priority="1654">
      <colorScale>
        <cfvo type="min"/>
        <cfvo type="percentile" val="50"/>
        <cfvo type="max"/>
        <color rgb="FFF8696B"/>
        <color rgb="FFFFEB84"/>
        <color rgb="FF63BE7B"/>
      </colorScale>
    </cfRule>
  </conditionalFormatting>
  <conditionalFormatting sqref="P94">
    <cfRule type="colorScale" priority="1653">
      <colorScale>
        <cfvo type="min"/>
        <cfvo type="percentile" val="50"/>
        <cfvo type="max"/>
        <color rgb="FFF8696B"/>
        <color rgb="FFFFEB84"/>
        <color rgb="FF63BE7B"/>
      </colorScale>
    </cfRule>
  </conditionalFormatting>
  <conditionalFormatting sqref="P95">
    <cfRule type="colorScale" priority="1652">
      <colorScale>
        <cfvo type="min"/>
        <cfvo type="percentile" val="50"/>
        <cfvo type="max"/>
        <color rgb="FFF8696B"/>
        <color rgb="FFFFEB84"/>
        <color rgb="FF63BE7B"/>
      </colorScale>
    </cfRule>
  </conditionalFormatting>
  <conditionalFormatting sqref="P96">
    <cfRule type="colorScale" priority="1651">
      <colorScale>
        <cfvo type="min"/>
        <cfvo type="percentile" val="50"/>
        <cfvo type="max"/>
        <color rgb="FFF8696B"/>
        <color rgb="FFFFEB84"/>
        <color rgb="FF63BE7B"/>
      </colorScale>
    </cfRule>
  </conditionalFormatting>
  <conditionalFormatting sqref="P97">
    <cfRule type="colorScale" priority="1650">
      <colorScale>
        <cfvo type="min"/>
        <cfvo type="percentile" val="50"/>
        <cfvo type="max"/>
        <color rgb="FFF8696B"/>
        <color rgb="FFFFEB84"/>
        <color rgb="FF63BE7B"/>
      </colorScale>
    </cfRule>
  </conditionalFormatting>
  <conditionalFormatting sqref="P97">
    <cfRule type="colorScale" priority="1649">
      <colorScale>
        <cfvo type="min"/>
        <cfvo type="percentile" val="50"/>
        <cfvo type="max"/>
        <color rgb="FFF8696B"/>
        <color rgb="FFFFEB84"/>
        <color rgb="FF63BE7B"/>
      </colorScale>
    </cfRule>
  </conditionalFormatting>
  <conditionalFormatting sqref="P95">
    <cfRule type="colorScale" priority="1648">
      <colorScale>
        <cfvo type="min"/>
        <cfvo type="percentile" val="50"/>
        <cfvo type="max"/>
        <color rgb="FFF8696B"/>
        <color rgb="FFFFEB84"/>
        <color rgb="FF63BE7B"/>
      </colorScale>
    </cfRule>
  </conditionalFormatting>
  <conditionalFormatting sqref="P93:P97">
    <cfRule type="colorScale" priority="1647">
      <colorScale>
        <cfvo type="min"/>
        <cfvo type="percentile" val="50"/>
        <cfvo type="max"/>
        <color rgb="FFF8696B"/>
        <color rgb="FFFFEB84"/>
        <color rgb="FF63BE7B"/>
      </colorScale>
    </cfRule>
  </conditionalFormatting>
  <conditionalFormatting sqref="P94">
    <cfRule type="colorScale" priority="1646">
      <colorScale>
        <cfvo type="min"/>
        <cfvo type="percentile" val="50"/>
        <cfvo type="max"/>
        <color rgb="FFF8696B"/>
        <color rgb="FFFFEB84"/>
        <color rgb="FF63BE7B"/>
      </colorScale>
    </cfRule>
  </conditionalFormatting>
  <conditionalFormatting sqref="P95">
    <cfRule type="colorScale" priority="1645">
      <colorScale>
        <cfvo type="min"/>
        <cfvo type="percentile" val="50"/>
        <cfvo type="max"/>
        <color rgb="FFF8696B"/>
        <color rgb="FFFFEB84"/>
        <color rgb="FF63BE7B"/>
      </colorScale>
    </cfRule>
  </conditionalFormatting>
  <conditionalFormatting sqref="P96">
    <cfRule type="colorScale" priority="1644">
      <colorScale>
        <cfvo type="min"/>
        <cfvo type="percentile" val="50"/>
        <cfvo type="max"/>
        <color rgb="FFF8696B"/>
        <color rgb="FFFFEB84"/>
        <color rgb="FF63BE7B"/>
      </colorScale>
    </cfRule>
  </conditionalFormatting>
  <conditionalFormatting sqref="P97">
    <cfRule type="colorScale" priority="1643">
      <colorScale>
        <cfvo type="min"/>
        <cfvo type="percentile" val="50"/>
        <cfvo type="max"/>
        <color rgb="FFF8696B"/>
        <color rgb="FFFFEB84"/>
        <color rgb="FF63BE7B"/>
      </colorScale>
    </cfRule>
  </conditionalFormatting>
  <conditionalFormatting sqref="P93:P97">
    <cfRule type="colorScale" priority="1642">
      <colorScale>
        <cfvo type="min"/>
        <cfvo type="percentile" val="50"/>
        <cfvo type="max"/>
        <color rgb="FFF8696B"/>
        <color rgb="FFFFEB84"/>
        <color rgb="FF63BE7B"/>
      </colorScale>
    </cfRule>
  </conditionalFormatting>
  <conditionalFormatting sqref="P96">
    <cfRule type="colorScale" priority="1641">
      <colorScale>
        <cfvo type="min"/>
        <cfvo type="percentile" val="50"/>
        <cfvo type="max"/>
        <color rgb="FFF8696B"/>
        <color rgb="FFFFEB84"/>
        <color rgb="FF63BE7B"/>
      </colorScale>
    </cfRule>
  </conditionalFormatting>
  <conditionalFormatting sqref="P94">
    <cfRule type="colorScale" priority="1640">
      <colorScale>
        <cfvo type="min"/>
        <cfvo type="percentile" val="50"/>
        <cfvo type="max"/>
        <color rgb="FFF8696B"/>
        <color rgb="FFFFEB84"/>
        <color rgb="FF63BE7B"/>
      </colorScale>
    </cfRule>
  </conditionalFormatting>
  <conditionalFormatting sqref="P95">
    <cfRule type="colorScale" priority="1639">
      <colorScale>
        <cfvo type="min"/>
        <cfvo type="percentile" val="50"/>
        <cfvo type="max"/>
        <color rgb="FFF8696B"/>
        <color rgb="FFFFEB84"/>
        <color rgb="FF63BE7B"/>
      </colorScale>
    </cfRule>
  </conditionalFormatting>
  <conditionalFormatting sqref="P96">
    <cfRule type="colorScale" priority="1638">
      <colorScale>
        <cfvo type="min"/>
        <cfvo type="percentile" val="50"/>
        <cfvo type="max"/>
        <color rgb="FFF8696B"/>
        <color rgb="FFFFEB84"/>
        <color rgb="FF63BE7B"/>
      </colorScale>
    </cfRule>
  </conditionalFormatting>
  <conditionalFormatting sqref="P97">
    <cfRule type="colorScale" priority="1637">
      <colorScale>
        <cfvo type="min"/>
        <cfvo type="percentile" val="50"/>
        <cfvo type="max"/>
        <color rgb="FFF8696B"/>
        <color rgb="FFFFEB84"/>
        <color rgb="FF63BE7B"/>
      </colorScale>
    </cfRule>
  </conditionalFormatting>
  <conditionalFormatting sqref="P97">
    <cfRule type="colorScale" priority="1636">
      <colorScale>
        <cfvo type="min"/>
        <cfvo type="percentile" val="50"/>
        <cfvo type="max"/>
        <color rgb="FFF8696B"/>
        <color rgb="FFFFEB84"/>
        <color rgb="FF63BE7B"/>
      </colorScale>
    </cfRule>
  </conditionalFormatting>
  <conditionalFormatting sqref="P93">
    <cfRule type="colorScale" priority="1635">
      <colorScale>
        <cfvo type="min"/>
        <cfvo type="percentile" val="50"/>
        <cfvo type="max"/>
        <color rgb="FFF8696B"/>
        <color rgb="FFFFEB84"/>
        <color rgb="FF63BE7B"/>
      </colorScale>
    </cfRule>
  </conditionalFormatting>
  <conditionalFormatting sqref="P96">
    <cfRule type="colorScale" priority="1634">
      <colorScale>
        <cfvo type="min"/>
        <cfvo type="percentile" val="50"/>
        <cfvo type="max"/>
        <color rgb="FFF8696B"/>
        <color rgb="FFFFEB84"/>
        <color rgb="FF63BE7B"/>
      </colorScale>
    </cfRule>
  </conditionalFormatting>
  <conditionalFormatting sqref="P93:P97">
    <cfRule type="colorScale" priority="1633">
      <colorScale>
        <cfvo type="min"/>
        <cfvo type="percentile" val="50"/>
        <cfvo type="max"/>
        <color rgb="FFF8696B"/>
        <color rgb="FFFFEB84"/>
        <color rgb="FF63BE7B"/>
      </colorScale>
    </cfRule>
  </conditionalFormatting>
  <conditionalFormatting sqref="P93">
    <cfRule type="colorScale" priority="1632">
      <colorScale>
        <cfvo type="min"/>
        <cfvo type="percentile" val="50"/>
        <cfvo type="max"/>
        <color rgb="FFF8696B"/>
        <color rgb="FFFFEB84"/>
        <color rgb="FF63BE7B"/>
      </colorScale>
    </cfRule>
  </conditionalFormatting>
  <conditionalFormatting sqref="P93">
    <cfRule type="colorScale" priority="1631">
      <colorScale>
        <cfvo type="min"/>
        <cfvo type="percentile" val="50"/>
        <cfvo type="max"/>
        <color rgb="FFF8696B"/>
        <color rgb="FFFFEB84"/>
        <color rgb="FF63BE7B"/>
      </colorScale>
    </cfRule>
  </conditionalFormatting>
  <conditionalFormatting sqref="P93">
    <cfRule type="colorScale" priority="1630">
      <colorScale>
        <cfvo type="min"/>
        <cfvo type="percentile" val="50"/>
        <cfvo type="max"/>
        <color rgb="FFF8696B"/>
        <color rgb="FFFFEB84"/>
        <color rgb="FF63BE7B"/>
      </colorScale>
    </cfRule>
  </conditionalFormatting>
  <conditionalFormatting sqref="P94">
    <cfRule type="colorScale" priority="1629">
      <colorScale>
        <cfvo type="min"/>
        <cfvo type="percentile" val="50"/>
        <cfvo type="max"/>
        <color rgb="FFF8696B"/>
        <color rgb="FFFFEB84"/>
        <color rgb="FF63BE7B"/>
      </colorScale>
    </cfRule>
  </conditionalFormatting>
  <conditionalFormatting sqref="P95">
    <cfRule type="colorScale" priority="1628">
      <colorScale>
        <cfvo type="min"/>
        <cfvo type="percentile" val="50"/>
        <cfvo type="max"/>
        <color rgb="FFF8696B"/>
        <color rgb="FFFFEB84"/>
        <color rgb="FF63BE7B"/>
      </colorScale>
    </cfRule>
  </conditionalFormatting>
  <conditionalFormatting sqref="P96">
    <cfRule type="colorScale" priority="1627">
      <colorScale>
        <cfvo type="min"/>
        <cfvo type="percentile" val="50"/>
        <cfvo type="max"/>
        <color rgb="FFF8696B"/>
        <color rgb="FFFFEB84"/>
        <color rgb="FF63BE7B"/>
      </colorScale>
    </cfRule>
  </conditionalFormatting>
  <conditionalFormatting sqref="P96">
    <cfRule type="colorScale" priority="1626">
      <colorScale>
        <cfvo type="min"/>
        <cfvo type="percentile" val="50"/>
        <cfvo type="max"/>
        <color rgb="FFF8696B"/>
        <color rgb="FFFFEB84"/>
        <color rgb="FF63BE7B"/>
      </colorScale>
    </cfRule>
  </conditionalFormatting>
  <conditionalFormatting sqref="P96">
    <cfRule type="colorScale" priority="1625">
      <colorScale>
        <cfvo type="min"/>
        <cfvo type="percentile" val="50"/>
        <cfvo type="max"/>
        <color rgb="FFF8696B"/>
        <color rgb="FFFFEB84"/>
        <color rgb="FF63BE7B"/>
      </colorScale>
    </cfRule>
  </conditionalFormatting>
  <conditionalFormatting sqref="P97">
    <cfRule type="colorScale" priority="1624">
      <colorScale>
        <cfvo type="min"/>
        <cfvo type="percentile" val="50"/>
        <cfvo type="max"/>
        <color rgb="FFF8696B"/>
        <color rgb="FFFFEB84"/>
        <color rgb="FF63BE7B"/>
      </colorScale>
    </cfRule>
  </conditionalFormatting>
  <conditionalFormatting sqref="P93">
    <cfRule type="colorScale" priority="1623">
      <colorScale>
        <cfvo type="min"/>
        <cfvo type="percentile" val="50"/>
        <cfvo type="max"/>
        <color rgb="FFF8696B"/>
        <color rgb="FFFFEB84"/>
        <color rgb="FF63BE7B"/>
      </colorScale>
    </cfRule>
  </conditionalFormatting>
  <conditionalFormatting sqref="P93">
    <cfRule type="colorScale" priority="1622">
      <colorScale>
        <cfvo type="min"/>
        <cfvo type="percentile" val="50"/>
        <cfvo type="max"/>
        <color rgb="FFF8696B"/>
        <color rgb="FFFFEB84"/>
        <color rgb="FF63BE7B"/>
      </colorScale>
    </cfRule>
  </conditionalFormatting>
  <conditionalFormatting sqref="P93">
    <cfRule type="colorScale" priority="1621">
      <colorScale>
        <cfvo type="min"/>
        <cfvo type="percentile" val="50"/>
        <cfvo type="max"/>
        <color rgb="FFF8696B"/>
        <color rgb="FFFFEB84"/>
        <color rgb="FF63BE7B"/>
      </colorScale>
    </cfRule>
  </conditionalFormatting>
  <conditionalFormatting sqref="P95">
    <cfRule type="colorScale" priority="1620">
      <colorScale>
        <cfvo type="min"/>
        <cfvo type="percentile" val="50"/>
        <cfvo type="max"/>
        <color rgb="FFF8696B"/>
        <color rgb="FFFFEB84"/>
        <color rgb="FF63BE7B"/>
      </colorScale>
    </cfRule>
  </conditionalFormatting>
  <conditionalFormatting sqref="P94">
    <cfRule type="colorScale" priority="1619">
      <colorScale>
        <cfvo type="min"/>
        <cfvo type="percentile" val="50"/>
        <cfvo type="max"/>
        <color rgb="FFF8696B"/>
        <color rgb="FFFFEB84"/>
        <color rgb="FF63BE7B"/>
      </colorScale>
    </cfRule>
  </conditionalFormatting>
  <conditionalFormatting sqref="P95">
    <cfRule type="colorScale" priority="1618">
      <colorScale>
        <cfvo type="min"/>
        <cfvo type="percentile" val="50"/>
        <cfvo type="max"/>
        <color rgb="FFF8696B"/>
        <color rgb="FFFFEB84"/>
        <color rgb="FF63BE7B"/>
      </colorScale>
    </cfRule>
  </conditionalFormatting>
  <conditionalFormatting sqref="P95">
    <cfRule type="colorScale" priority="1617">
      <colorScale>
        <cfvo type="min"/>
        <cfvo type="percentile" val="50"/>
        <cfvo type="max"/>
        <color rgb="FFF8696B"/>
        <color rgb="FFFFEB84"/>
        <color rgb="FF63BE7B"/>
      </colorScale>
    </cfRule>
  </conditionalFormatting>
  <conditionalFormatting sqref="P96">
    <cfRule type="colorScale" priority="1616">
      <colorScale>
        <cfvo type="min"/>
        <cfvo type="percentile" val="50"/>
        <cfvo type="max"/>
        <color rgb="FFF8696B"/>
        <color rgb="FFFFEB84"/>
        <color rgb="FF63BE7B"/>
      </colorScale>
    </cfRule>
  </conditionalFormatting>
  <conditionalFormatting sqref="P97">
    <cfRule type="colorScale" priority="1615">
      <colorScale>
        <cfvo type="min"/>
        <cfvo type="percentile" val="50"/>
        <cfvo type="max"/>
        <color rgb="FFF8696B"/>
        <color rgb="FFFFEB84"/>
        <color rgb="FF63BE7B"/>
      </colorScale>
    </cfRule>
  </conditionalFormatting>
  <conditionalFormatting sqref="P94">
    <cfRule type="colorScale" priority="1614">
      <colorScale>
        <cfvo type="min"/>
        <cfvo type="percentile" val="50"/>
        <cfvo type="max"/>
        <color rgb="FFF8696B"/>
        <color rgb="FFFFEB84"/>
        <color rgb="FF63BE7B"/>
      </colorScale>
    </cfRule>
  </conditionalFormatting>
  <conditionalFormatting sqref="P97">
    <cfRule type="colorScale" priority="1613">
      <colorScale>
        <cfvo type="min"/>
        <cfvo type="percentile" val="50"/>
        <cfvo type="max"/>
        <color rgb="FFF8696B"/>
        <color rgb="FFFFEB84"/>
        <color rgb="FF63BE7B"/>
      </colorScale>
    </cfRule>
  </conditionalFormatting>
  <conditionalFormatting sqref="P95">
    <cfRule type="colorScale" priority="1612">
      <colorScale>
        <cfvo type="min"/>
        <cfvo type="percentile" val="50"/>
        <cfvo type="max"/>
        <color rgb="FFF8696B"/>
        <color rgb="FFFFEB84"/>
        <color rgb="FF63BE7B"/>
      </colorScale>
    </cfRule>
  </conditionalFormatting>
  <conditionalFormatting sqref="P96">
    <cfRule type="colorScale" priority="1611">
      <colorScale>
        <cfvo type="min"/>
        <cfvo type="percentile" val="50"/>
        <cfvo type="max"/>
        <color rgb="FFF8696B"/>
        <color rgb="FFFFEB84"/>
        <color rgb="FF63BE7B"/>
      </colorScale>
    </cfRule>
  </conditionalFormatting>
  <conditionalFormatting sqref="P97">
    <cfRule type="colorScale" priority="1610">
      <colorScale>
        <cfvo type="min"/>
        <cfvo type="percentile" val="50"/>
        <cfvo type="max"/>
        <color rgb="FFF8696B"/>
        <color rgb="FFFFEB84"/>
        <color rgb="FF63BE7B"/>
      </colorScale>
    </cfRule>
  </conditionalFormatting>
  <conditionalFormatting sqref="P95">
    <cfRule type="colorScale" priority="1609">
      <colorScale>
        <cfvo type="min"/>
        <cfvo type="percentile" val="50"/>
        <cfvo type="max"/>
        <color rgb="FFF8696B"/>
        <color rgb="FFFFEB84"/>
        <color rgb="FF63BE7B"/>
      </colorScale>
    </cfRule>
  </conditionalFormatting>
  <conditionalFormatting sqref="P93">
    <cfRule type="colorScale" priority="1608">
      <colorScale>
        <cfvo type="min"/>
        <cfvo type="percentile" val="50"/>
        <cfvo type="max"/>
        <color rgb="FFF8696B"/>
        <color rgb="FFFFEB84"/>
        <color rgb="FF63BE7B"/>
      </colorScale>
    </cfRule>
  </conditionalFormatting>
  <conditionalFormatting sqref="P94">
    <cfRule type="colorScale" priority="1607">
      <colorScale>
        <cfvo type="min"/>
        <cfvo type="percentile" val="50"/>
        <cfvo type="max"/>
        <color rgb="FFF8696B"/>
        <color rgb="FFFFEB84"/>
        <color rgb="FF63BE7B"/>
      </colorScale>
    </cfRule>
  </conditionalFormatting>
  <conditionalFormatting sqref="P95">
    <cfRule type="colorScale" priority="1606">
      <colorScale>
        <cfvo type="min"/>
        <cfvo type="percentile" val="50"/>
        <cfvo type="max"/>
        <color rgb="FFF8696B"/>
        <color rgb="FFFFEB84"/>
        <color rgb="FF63BE7B"/>
      </colorScale>
    </cfRule>
  </conditionalFormatting>
  <conditionalFormatting sqref="P95">
    <cfRule type="colorScale" priority="1605">
      <colorScale>
        <cfvo type="min"/>
        <cfvo type="percentile" val="50"/>
        <cfvo type="max"/>
        <color rgb="FFF8696B"/>
        <color rgb="FFFFEB84"/>
        <color rgb="FF63BE7B"/>
      </colorScale>
    </cfRule>
  </conditionalFormatting>
  <conditionalFormatting sqref="P95">
    <cfRule type="colorScale" priority="1604">
      <colorScale>
        <cfvo type="min"/>
        <cfvo type="percentile" val="50"/>
        <cfvo type="max"/>
        <color rgb="FFF8696B"/>
        <color rgb="FFFFEB84"/>
        <color rgb="FF63BE7B"/>
      </colorScale>
    </cfRule>
  </conditionalFormatting>
  <conditionalFormatting sqref="P96">
    <cfRule type="colorScale" priority="1603">
      <colorScale>
        <cfvo type="min"/>
        <cfvo type="percentile" val="50"/>
        <cfvo type="max"/>
        <color rgb="FFF8696B"/>
        <color rgb="FFFFEB84"/>
        <color rgb="FF63BE7B"/>
      </colorScale>
    </cfRule>
  </conditionalFormatting>
  <conditionalFormatting sqref="P97">
    <cfRule type="colorScale" priority="1602">
      <colorScale>
        <cfvo type="min"/>
        <cfvo type="percentile" val="50"/>
        <cfvo type="max"/>
        <color rgb="FFF8696B"/>
        <color rgb="FFFFEB84"/>
        <color rgb="FF63BE7B"/>
      </colorScale>
    </cfRule>
  </conditionalFormatting>
  <conditionalFormatting sqref="P94">
    <cfRule type="colorScale" priority="1601">
      <colorScale>
        <cfvo type="min"/>
        <cfvo type="percentile" val="50"/>
        <cfvo type="max"/>
        <color rgb="FFF8696B"/>
        <color rgb="FFFFEB84"/>
        <color rgb="FF63BE7B"/>
      </colorScale>
    </cfRule>
  </conditionalFormatting>
  <conditionalFormatting sqref="P93">
    <cfRule type="colorScale" priority="1600">
      <colorScale>
        <cfvo type="min"/>
        <cfvo type="percentile" val="50"/>
        <cfvo type="max"/>
        <color rgb="FFF8696B"/>
        <color rgb="FFFFEB84"/>
        <color rgb="FF63BE7B"/>
      </colorScale>
    </cfRule>
  </conditionalFormatting>
  <conditionalFormatting sqref="P94">
    <cfRule type="colorScale" priority="1599">
      <colorScale>
        <cfvo type="min"/>
        <cfvo type="percentile" val="50"/>
        <cfvo type="max"/>
        <color rgb="FFF8696B"/>
        <color rgb="FFFFEB84"/>
        <color rgb="FF63BE7B"/>
      </colorScale>
    </cfRule>
  </conditionalFormatting>
  <conditionalFormatting sqref="P96">
    <cfRule type="colorScale" priority="1598">
      <colorScale>
        <cfvo type="min"/>
        <cfvo type="percentile" val="50"/>
        <cfvo type="max"/>
        <color rgb="FFF8696B"/>
        <color rgb="FFFFEB84"/>
        <color rgb="FF63BE7B"/>
      </colorScale>
    </cfRule>
  </conditionalFormatting>
  <conditionalFormatting sqref="P95">
    <cfRule type="colorScale" priority="1597">
      <colorScale>
        <cfvo type="min"/>
        <cfvo type="percentile" val="50"/>
        <cfvo type="max"/>
        <color rgb="FFF8696B"/>
        <color rgb="FFFFEB84"/>
        <color rgb="FF63BE7B"/>
      </colorScale>
    </cfRule>
  </conditionalFormatting>
  <conditionalFormatting sqref="P96">
    <cfRule type="colorScale" priority="1596">
      <colorScale>
        <cfvo type="min"/>
        <cfvo type="percentile" val="50"/>
        <cfvo type="max"/>
        <color rgb="FFF8696B"/>
        <color rgb="FFFFEB84"/>
        <color rgb="FF63BE7B"/>
      </colorScale>
    </cfRule>
  </conditionalFormatting>
  <conditionalFormatting sqref="P96">
    <cfRule type="colorScale" priority="1595">
      <colorScale>
        <cfvo type="min"/>
        <cfvo type="percentile" val="50"/>
        <cfvo type="max"/>
        <color rgb="FFF8696B"/>
        <color rgb="FFFFEB84"/>
        <color rgb="FF63BE7B"/>
      </colorScale>
    </cfRule>
  </conditionalFormatting>
  <conditionalFormatting sqref="P97">
    <cfRule type="colorScale" priority="1594">
      <colorScale>
        <cfvo type="min"/>
        <cfvo type="percentile" val="50"/>
        <cfvo type="max"/>
        <color rgb="FFF8696B"/>
        <color rgb="FFFFEB84"/>
        <color rgb="FF63BE7B"/>
      </colorScale>
    </cfRule>
  </conditionalFormatting>
  <conditionalFormatting sqref="P95">
    <cfRule type="colorScale" priority="1593">
      <colorScale>
        <cfvo type="min"/>
        <cfvo type="percentile" val="50"/>
        <cfvo type="max"/>
        <color rgb="FFF8696B"/>
        <color rgb="FFFFEB84"/>
        <color rgb="FF63BE7B"/>
      </colorScale>
    </cfRule>
  </conditionalFormatting>
  <conditionalFormatting sqref="P96">
    <cfRule type="colorScale" priority="1592">
      <colorScale>
        <cfvo type="min"/>
        <cfvo type="percentile" val="50"/>
        <cfvo type="max"/>
        <color rgb="FFF8696B"/>
        <color rgb="FFFFEB84"/>
        <color rgb="FF63BE7B"/>
      </colorScale>
    </cfRule>
  </conditionalFormatting>
  <conditionalFormatting sqref="P97">
    <cfRule type="colorScale" priority="1591">
      <colorScale>
        <cfvo type="min"/>
        <cfvo type="percentile" val="50"/>
        <cfvo type="max"/>
        <color rgb="FFF8696B"/>
        <color rgb="FFFFEB84"/>
        <color rgb="FF63BE7B"/>
      </colorScale>
    </cfRule>
  </conditionalFormatting>
  <conditionalFormatting sqref="P93">
    <cfRule type="colorScale" priority="1590">
      <colorScale>
        <cfvo type="min"/>
        <cfvo type="percentile" val="50"/>
        <cfvo type="max"/>
        <color rgb="FFF8696B"/>
        <color rgb="FFFFEB84"/>
        <color rgb="FF63BE7B"/>
      </colorScale>
    </cfRule>
  </conditionalFormatting>
  <conditionalFormatting sqref="P96">
    <cfRule type="colorScale" priority="1589">
      <colorScale>
        <cfvo type="min"/>
        <cfvo type="percentile" val="50"/>
        <cfvo type="max"/>
        <color rgb="FFF8696B"/>
        <color rgb="FFFFEB84"/>
        <color rgb="FF63BE7B"/>
      </colorScale>
    </cfRule>
  </conditionalFormatting>
  <conditionalFormatting sqref="P94">
    <cfRule type="colorScale" priority="1588">
      <colorScale>
        <cfvo type="min"/>
        <cfvo type="percentile" val="50"/>
        <cfvo type="max"/>
        <color rgb="FFF8696B"/>
        <color rgb="FFFFEB84"/>
        <color rgb="FF63BE7B"/>
      </colorScale>
    </cfRule>
  </conditionalFormatting>
  <conditionalFormatting sqref="P95">
    <cfRule type="colorScale" priority="1587">
      <colorScale>
        <cfvo type="min"/>
        <cfvo type="percentile" val="50"/>
        <cfvo type="max"/>
        <color rgb="FFF8696B"/>
        <color rgb="FFFFEB84"/>
        <color rgb="FF63BE7B"/>
      </colorScale>
    </cfRule>
  </conditionalFormatting>
  <conditionalFormatting sqref="P96">
    <cfRule type="colorScale" priority="1586">
      <colorScale>
        <cfvo type="min"/>
        <cfvo type="percentile" val="50"/>
        <cfvo type="max"/>
        <color rgb="FFF8696B"/>
        <color rgb="FFFFEB84"/>
        <color rgb="FF63BE7B"/>
      </colorScale>
    </cfRule>
  </conditionalFormatting>
  <conditionalFormatting sqref="P97">
    <cfRule type="colorScale" priority="1585">
      <colorScale>
        <cfvo type="min"/>
        <cfvo type="percentile" val="50"/>
        <cfvo type="max"/>
        <color rgb="FFF8696B"/>
        <color rgb="FFFFEB84"/>
        <color rgb="FF63BE7B"/>
      </colorScale>
    </cfRule>
  </conditionalFormatting>
  <conditionalFormatting sqref="P97">
    <cfRule type="colorScale" priority="1584">
      <colorScale>
        <cfvo type="min"/>
        <cfvo type="percentile" val="50"/>
        <cfvo type="max"/>
        <color rgb="FFF8696B"/>
        <color rgb="FFFFEB84"/>
        <color rgb="FF63BE7B"/>
      </colorScale>
    </cfRule>
  </conditionalFormatting>
  <conditionalFormatting sqref="P94">
    <cfRule type="colorScale" priority="1583">
      <colorScale>
        <cfvo type="min"/>
        <cfvo type="percentile" val="50"/>
        <cfvo type="max"/>
        <color rgb="FFF8696B"/>
        <color rgb="FFFFEB84"/>
        <color rgb="FF63BE7B"/>
      </colorScale>
    </cfRule>
  </conditionalFormatting>
  <conditionalFormatting sqref="P97">
    <cfRule type="colorScale" priority="1582">
      <colorScale>
        <cfvo type="min"/>
        <cfvo type="percentile" val="50"/>
        <cfvo type="max"/>
        <color rgb="FFF8696B"/>
        <color rgb="FFFFEB84"/>
        <color rgb="FF63BE7B"/>
      </colorScale>
    </cfRule>
  </conditionalFormatting>
  <conditionalFormatting sqref="P93:P97">
    <cfRule type="colorScale" priority="1581">
      <colorScale>
        <cfvo type="min"/>
        <cfvo type="percentile" val="50"/>
        <cfvo type="max"/>
        <color rgb="FFF8696B"/>
        <color rgb="FFFFEB84"/>
        <color rgb="FF63BE7B"/>
      </colorScale>
    </cfRule>
  </conditionalFormatting>
  <conditionalFormatting sqref="P94">
    <cfRule type="colorScale" priority="1580">
      <colorScale>
        <cfvo type="min"/>
        <cfvo type="percentile" val="50"/>
        <cfvo type="max"/>
        <color rgb="FFF8696B"/>
        <color rgb="FFFFEB84"/>
        <color rgb="FF63BE7B"/>
      </colorScale>
    </cfRule>
  </conditionalFormatting>
  <conditionalFormatting sqref="P94">
    <cfRule type="colorScale" priority="1579">
      <colorScale>
        <cfvo type="min"/>
        <cfvo type="percentile" val="50"/>
        <cfvo type="max"/>
        <color rgb="FFF8696B"/>
        <color rgb="FFFFEB84"/>
        <color rgb="FF63BE7B"/>
      </colorScale>
    </cfRule>
  </conditionalFormatting>
  <conditionalFormatting sqref="P95">
    <cfRule type="colorScale" priority="1578">
      <colorScale>
        <cfvo type="min"/>
        <cfvo type="percentile" val="50"/>
        <cfvo type="max"/>
        <color rgb="FFF8696B"/>
        <color rgb="FFFFEB84"/>
        <color rgb="FF63BE7B"/>
      </colorScale>
    </cfRule>
  </conditionalFormatting>
  <conditionalFormatting sqref="P96">
    <cfRule type="colorScale" priority="1577">
      <colorScale>
        <cfvo type="min"/>
        <cfvo type="percentile" val="50"/>
        <cfvo type="max"/>
        <color rgb="FFF8696B"/>
        <color rgb="FFFFEB84"/>
        <color rgb="FF63BE7B"/>
      </colorScale>
    </cfRule>
  </conditionalFormatting>
  <conditionalFormatting sqref="P97">
    <cfRule type="colorScale" priority="1576">
      <colorScale>
        <cfvo type="min"/>
        <cfvo type="percentile" val="50"/>
        <cfvo type="max"/>
        <color rgb="FFF8696B"/>
        <color rgb="FFFFEB84"/>
        <color rgb="FF63BE7B"/>
      </colorScale>
    </cfRule>
  </conditionalFormatting>
  <conditionalFormatting sqref="P97">
    <cfRule type="colorScale" priority="1575">
      <colorScale>
        <cfvo type="min"/>
        <cfvo type="percentile" val="50"/>
        <cfvo type="max"/>
        <color rgb="FFF8696B"/>
        <color rgb="FFFFEB84"/>
        <color rgb="FF63BE7B"/>
      </colorScale>
    </cfRule>
  </conditionalFormatting>
  <conditionalFormatting sqref="P95">
    <cfRule type="colorScale" priority="1574">
      <colorScale>
        <cfvo type="min"/>
        <cfvo type="percentile" val="50"/>
        <cfvo type="max"/>
        <color rgb="FFF8696B"/>
        <color rgb="FFFFEB84"/>
        <color rgb="FF63BE7B"/>
      </colorScale>
    </cfRule>
  </conditionalFormatting>
  <conditionalFormatting sqref="P93:P97">
    <cfRule type="colorScale" priority="1573">
      <colorScale>
        <cfvo type="min"/>
        <cfvo type="percentile" val="50"/>
        <cfvo type="max"/>
        <color rgb="FFF8696B"/>
        <color rgb="FFFFEB84"/>
        <color rgb="FF63BE7B"/>
      </colorScale>
    </cfRule>
  </conditionalFormatting>
  <conditionalFormatting sqref="P94">
    <cfRule type="colorScale" priority="1572">
      <colorScale>
        <cfvo type="min"/>
        <cfvo type="percentile" val="50"/>
        <cfvo type="max"/>
        <color rgb="FFF8696B"/>
        <color rgb="FFFFEB84"/>
        <color rgb="FF63BE7B"/>
      </colorScale>
    </cfRule>
  </conditionalFormatting>
  <conditionalFormatting sqref="P95">
    <cfRule type="colorScale" priority="1571">
      <colorScale>
        <cfvo type="min"/>
        <cfvo type="percentile" val="50"/>
        <cfvo type="max"/>
        <color rgb="FFF8696B"/>
        <color rgb="FFFFEB84"/>
        <color rgb="FF63BE7B"/>
      </colorScale>
    </cfRule>
  </conditionalFormatting>
  <conditionalFormatting sqref="P96">
    <cfRule type="colorScale" priority="1570">
      <colorScale>
        <cfvo type="min"/>
        <cfvo type="percentile" val="50"/>
        <cfvo type="max"/>
        <color rgb="FFF8696B"/>
        <color rgb="FFFFEB84"/>
        <color rgb="FF63BE7B"/>
      </colorScale>
    </cfRule>
  </conditionalFormatting>
  <conditionalFormatting sqref="P97">
    <cfRule type="colorScale" priority="1569">
      <colorScale>
        <cfvo type="min"/>
        <cfvo type="percentile" val="50"/>
        <cfvo type="max"/>
        <color rgb="FFF8696B"/>
        <color rgb="FFFFEB84"/>
        <color rgb="FF63BE7B"/>
      </colorScale>
    </cfRule>
  </conditionalFormatting>
  <conditionalFormatting sqref="P93:P97">
    <cfRule type="colorScale" priority="1568">
      <colorScale>
        <cfvo type="min"/>
        <cfvo type="percentile" val="50"/>
        <cfvo type="max"/>
        <color rgb="FFF8696B"/>
        <color rgb="FFFFEB84"/>
        <color rgb="FF63BE7B"/>
      </colorScale>
    </cfRule>
  </conditionalFormatting>
  <conditionalFormatting sqref="P96">
    <cfRule type="colorScale" priority="1567">
      <colorScale>
        <cfvo type="min"/>
        <cfvo type="percentile" val="50"/>
        <cfvo type="max"/>
        <color rgb="FFF8696B"/>
        <color rgb="FFFFEB84"/>
        <color rgb="FF63BE7B"/>
      </colorScale>
    </cfRule>
  </conditionalFormatting>
  <conditionalFormatting sqref="P94">
    <cfRule type="colorScale" priority="1566">
      <colorScale>
        <cfvo type="min"/>
        <cfvo type="percentile" val="50"/>
        <cfvo type="max"/>
        <color rgb="FFF8696B"/>
        <color rgb="FFFFEB84"/>
        <color rgb="FF63BE7B"/>
      </colorScale>
    </cfRule>
  </conditionalFormatting>
  <conditionalFormatting sqref="P95">
    <cfRule type="colorScale" priority="1565">
      <colorScale>
        <cfvo type="min"/>
        <cfvo type="percentile" val="50"/>
        <cfvo type="max"/>
        <color rgb="FFF8696B"/>
        <color rgb="FFFFEB84"/>
        <color rgb="FF63BE7B"/>
      </colorScale>
    </cfRule>
  </conditionalFormatting>
  <conditionalFormatting sqref="P96">
    <cfRule type="colorScale" priority="1564">
      <colorScale>
        <cfvo type="min"/>
        <cfvo type="percentile" val="50"/>
        <cfvo type="max"/>
        <color rgb="FFF8696B"/>
        <color rgb="FFFFEB84"/>
        <color rgb="FF63BE7B"/>
      </colorScale>
    </cfRule>
  </conditionalFormatting>
  <conditionalFormatting sqref="P97">
    <cfRule type="colorScale" priority="1563">
      <colorScale>
        <cfvo type="min"/>
        <cfvo type="percentile" val="50"/>
        <cfvo type="max"/>
        <color rgb="FFF8696B"/>
        <color rgb="FFFFEB84"/>
        <color rgb="FF63BE7B"/>
      </colorScale>
    </cfRule>
  </conditionalFormatting>
  <conditionalFormatting sqref="P97">
    <cfRule type="colorScale" priority="1562">
      <colorScale>
        <cfvo type="min"/>
        <cfvo type="percentile" val="50"/>
        <cfvo type="max"/>
        <color rgb="FFF8696B"/>
        <color rgb="FFFFEB84"/>
        <color rgb="FF63BE7B"/>
      </colorScale>
    </cfRule>
  </conditionalFormatting>
  <conditionalFormatting sqref="P98">
    <cfRule type="colorScale" priority="1560">
      <colorScale>
        <cfvo type="min"/>
        <cfvo type="percentile" val="50"/>
        <cfvo type="max"/>
        <color rgb="FFF8696B"/>
        <color rgb="FFFFEB84"/>
        <color rgb="FF63BE7B"/>
      </colorScale>
    </cfRule>
  </conditionalFormatting>
  <conditionalFormatting sqref="P101">
    <cfRule type="colorScale" priority="1559">
      <colorScale>
        <cfvo type="min"/>
        <cfvo type="percentile" val="50"/>
        <cfvo type="max"/>
        <color rgb="FFF8696B"/>
        <color rgb="FFFFEB84"/>
        <color rgb="FF63BE7B"/>
      </colorScale>
    </cfRule>
  </conditionalFormatting>
  <conditionalFormatting sqref="P98:P102">
    <cfRule type="colorScale" priority="1558">
      <colorScale>
        <cfvo type="min"/>
        <cfvo type="percentile" val="50"/>
        <cfvo type="max"/>
        <color rgb="FFF8696B"/>
        <color rgb="FFFFEB84"/>
        <color rgb="FF63BE7B"/>
      </colorScale>
    </cfRule>
  </conditionalFormatting>
  <conditionalFormatting sqref="P99">
    <cfRule type="colorScale" priority="1561">
      <colorScale>
        <cfvo type="min"/>
        <cfvo type="percentile" val="50"/>
        <cfvo type="max"/>
        <color rgb="FFF8696B"/>
        <color rgb="FFFFEB84"/>
        <color rgb="FF63BE7B"/>
      </colorScale>
    </cfRule>
  </conditionalFormatting>
  <conditionalFormatting sqref="P100">
    <cfRule type="colorScale" priority="1557">
      <colorScale>
        <cfvo type="min"/>
        <cfvo type="percentile" val="50"/>
        <cfvo type="max"/>
        <color rgb="FFF8696B"/>
        <color rgb="FFFFEB84"/>
        <color rgb="FF63BE7B"/>
      </colorScale>
    </cfRule>
  </conditionalFormatting>
  <conditionalFormatting sqref="P101">
    <cfRule type="colorScale" priority="1556">
      <colorScale>
        <cfvo type="min"/>
        <cfvo type="percentile" val="50"/>
        <cfvo type="max"/>
        <color rgb="FFF8696B"/>
        <color rgb="FFFFEB84"/>
        <color rgb="FF63BE7B"/>
      </colorScale>
    </cfRule>
  </conditionalFormatting>
  <conditionalFormatting sqref="P102">
    <cfRule type="colorScale" priority="1555">
      <colorScale>
        <cfvo type="min"/>
        <cfvo type="percentile" val="50"/>
        <cfvo type="max"/>
        <color rgb="FFF8696B"/>
        <color rgb="FFFFEB84"/>
        <color rgb="FF63BE7B"/>
      </colorScale>
    </cfRule>
  </conditionalFormatting>
  <conditionalFormatting sqref="P102">
    <cfRule type="colorScale" priority="1554">
      <colorScale>
        <cfvo type="min"/>
        <cfvo type="percentile" val="50"/>
        <cfvo type="max"/>
        <color rgb="FFF8696B"/>
        <color rgb="FFFFEB84"/>
        <color rgb="FF63BE7B"/>
      </colorScale>
    </cfRule>
  </conditionalFormatting>
  <conditionalFormatting sqref="P99">
    <cfRule type="colorScale" priority="1553">
      <colorScale>
        <cfvo type="min"/>
        <cfvo type="percentile" val="50"/>
        <cfvo type="max"/>
        <color rgb="FFF8696B"/>
        <color rgb="FFFFEB84"/>
        <color rgb="FF63BE7B"/>
      </colorScale>
    </cfRule>
  </conditionalFormatting>
  <conditionalFormatting sqref="P102">
    <cfRule type="colorScale" priority="1552">
      <colorScale>
        <cfvo type="min"/>
        <cfvo type="percentile" val="50"/>
        <cfvo type="max"/>
        <color rgb="FFF8696B"/>
        <color rgb="FFFFEB84"/>
        <color rgb="FF63BE7B"/>
      </colorScale>
    </cfRule>
  </conditionalFormatting>
  <conditionalFormatting sqref="P98:P102">
    <cfRule type="colorScale" priority="1551">
      <colorScale>
        <cfvo type="min"/>
        <cfvo type="percentile" val="50"/>
        <cfvo type="max"/>
        <color rgb="FFF8696B"/>
        <color rgb="FFFFEB84"/>
        <color rgb="FF63BE7B"/>
      </colorScale>
    </cfRule>
  </conditionalFormatting>
  <conditionalFormatting sqref="P99">
    <cfRule type="colorScale" priority="1550">
      <colorScale>
        <cfvo type="min"/>
        <cfvo type="percentile" val="50"/>
        <cfvo type="max"/>
        <color rgb="FFF8696B"/>
        <color rgb="FFFFEB84"/>
        <color rgb="FF63BE7B"/>
      </colorScale>
    </cfRule>
  </conditionalFormatting>
  <conditionalFormatting sqref="P99">
    <cfRule type="colorScale" priority="1549">
      <colorScale>
        <cfvo type="min"/>
        <cfvo type="percentile" val="50"/>
        <cfvo type="max"/>
        <color rgb="FFF8696B"/>
        <color rgb="FFFFEB84"/>
        <color rgb="FF63BE7B"/>
      </colorScale>
    </cfRule>
  </conditionalFormatting>
  <conditionalFormatting sqref="P100">
    <cfRule type="colorScale" priority="1548">
      <colorScale>
        <cfvo type="min"/>
        <cfvo type="percentile" val="50"/>
        <cfvo type="max"/>
        <color rgb="FFF8696B"/>
        <color rgb="FFFFEB84"/>
        <color rgb="FF63BE7B"/>
      </colorScale>
    </cfRule>
  </conditionalFormatting>
  <conditionalFormatting sqref="P101">
    <cfRule type="colorScale" priority="1547">
      <colorScale>
        <cfvo type="min"/>
        <cfvo type="percentile" val="50"/>
        <cfvo type="max"/>
        <color rgb="FFF8696B"/>
        <color rgb="FFFFEB84"/>
        <color rgb="FF63BE7B"/>
      </colorScale>
    </cfRule>
  </conditionalFormatting>
  <conditionalFormatting sqref="P102">
    <cfRule type="colorScale" priority="1546">
      <colorScale>
        <cfvo type="min"/>
        <cfvo type="percentile" val="50"/>
        <cfvo type="max"/>
        <color rgb="FFF8696B"/>
        <color rgb="FFFFEB84"/>
        <color rgb="FF63BE7B"/>
      </colorScale>
    </cfRule>
  </conditionalFormatting>
  <conditionalFormatting sqref="P102">
    <cfRule type="colorScale" priority="1545">
      <colorScale>
        <cfvo type="min"/>
        <cfvo type="percentile" val="50"/>
        <cfvo type="max"/>
        <color rgb="FFF8696B"/>
        <color rgb="FFFFEB84"/>
        <color rgb="FF63BE7B"/>
      </colorScale>
    </cfRule>
  </conditionalFormatting>
  <conditionalFormatting sqref="P100">
    <cfRule type="colorScale" priority="1544">
      <colorScale>
        <cfvo type="min"/>
        <cfvo type="percentile" val="50"/>
        <cfvo type="max"/>
        <color rgb="FFF8696B"/>
        <color rgb="FFFFEB84"/>
        <color rgb="FF63BE7B"/>
      </colorScale>
    </cfRule>
  </conditionalFormatting>
  <conditionalFormatting sqref="P98:P102">
    <cfRule type="colorScale" priority="1543">
      <colorScale>
        <cfvo type="min"/>
        <cfvo type="percentile" val="50"/>
        <cfvo type="max"/>
        <color rgb="FFF8696B"/>
        <color rgb="FFFFEB84"/>
        <color rgb="FF63BE7B"/>
      </colorScale>
    </cfRule>
  </conditionalFormatting>
  <conditionalFormatting sqref="P99">
    <cfRule type="colorScale" priority="1542">
      <colorScale>
        <cfvo type="min"/>
        <cfvo type="percentile" val="50"/>
        <cfvo type="max"/>
        <color rgb="FFF8696B"/>
        <color rgb="FFFFEB84"/>
        <color rgb="FF63BE7B"/>
      </colorScale>
    </cfRule>
  </conditionalFormatting>
  <conditionalFormatting sqref="P100">
    <cfRule type="colorScale" priority="1541">
      <colorScale>
        <cfvo type="min"/>
        <cfvo type="percentile" val="50"/>
        <cfvo type="max"/>
        <color rgb="FFF8696B"/>
        <color rgb="FFFFEB84"/>
        <color rgb="FF63BE7B"/>
      </colorScale>
    </cfRule>
  </conditionalFormatting>
  <conditionalFormatting sqref="P101">
    <cfRule type="colorScale" priority="1540">
      <colorScale>
        <cfvo type="min"/>
        <cfvo type="percentile" val="50"/>
        <cfvo type="max"/>
        <color rgb="FFF8696B"/>
        <color rgb="FFFFEB84"/>
        <color rgb="FF63BE7B"/>
      </colorScale>
    </cfRule>
  </conditionalFormatting>
  <conditionalFormatting sqref="P102">
    <cfRule type="colorScale" priority="1539">
      <colorScale>
        <cfvo type="min"/>
        <cfvo type="percentile" val="50"/>
        <cfvo type="max"/>
        <color rgb="FFF8696B"/>
        <color rgb="FFFFEB84"/>
        <color rgb="FF63BE7B"/>
      </colorScale>
    </cfRule>
  </conditionalFormatting>
  <conditionalFormatting sqref="P98:P102">
    <cfRule type="colorScale" priority="1538">
      <colorScale>
        <cfvo type="min"/>
        <cfvo type="percentile" val="50"/>
        <cfvo type="max"/>
        <color rgb="FFF8696B"/>
        <color rgb="FFFFEB84"/>
        <color rgb="FF63BE7B"/>
      </colorScale>
    </cfRule>
  </conditionalFormatting>
  <conditionalFormatting sqref="P101">
    <cfRule type="colorScale" priority="1537">
      <colorScale>
        <cfvo type="min"/>
        <cfvo type="percentile" val="50"/>
        <cfvo type="max"/>
        <color rgb="FFF8696B"/>
        <color rgb="FFFFEB84"/>
        <color rgb="FF63BE7B"/>
      </colorScale>
    </cfRule>
  </conditionalFormatting>
  <conditionalFormatting sqref="P99">
    <cfRule type="colorScale" priority="1536">
      <colorScale>
        <cfvo type="min"/>
        <cfvo type="percentile" val="50"/>
        <cfvo type="max"/>
        <color rgb="FFF8696B"/>
        <color rgb="FFFFEB84"/>
        <color rgb="FF63BE7B"/>
      </colorScale>
    </cfRule>
  </conditionalFormatting>
  <conditionalFormatting sqref="P100">
    <cfRule type="colorScale" priority="1535">
      <colorScale>
        <cfvo type="min"/>
        <cfvo type="percentile" val="50"/>
        <cfvo type="max"/>
        <color rgb="FFF8696B"/>
        <color rgb="FFFFEB84"/>
        <color rgb="FF63BE7B"/>
      </colorScale>
    </cfRule>
  </conditionalFormatting>
  <conditionalFormatting sqref="P101">
    <cfRule type="colorScale" priority="1534">
      <colorScale>
        <cfvo type="min"/>
        <cfvo type="percentile" val="50"/>
        <cfvo type="max"/>
        <color rgb="FFF8696B"/>
        <color rgb="FFFFEB84"/>
        <color rgb="FF63BE7B"/>
      </colorScale>
    </cfRule>
  </conditionalFormatting>
  <conditionalFormatting sqref="P102">
    <cfRule type="colorScale" priority="1533">
      <colorScale>
        <cfvo type="min"/>
        <cfvo type="percentile" val="50"/>
        <cfvo type="max"/>
        <color rgb="FFF8696B"/>
        <color rgb="FFFFEB84"/>
        <color rgb="FF63BE7B"/>
      </colorScale>
    </cfRule>
  </conditionalFormatting>
  <conditionalFormatting sqref="P102">
    <cfRule type="colorScale" priority="1532">
      <colorScale>
        <cfvo type="min"/>
        <cfvo type="percentile" val="50"/>
        <cfvo type="max"/>
        <color rgb="FFF8696B"/>
        <color rgb="FFFFEB84"/>
        <color rgb="FF63BE7B"/>
      </colorScale>
    </cfRule>
  </conditionalFormatting>
  <conditionalFormatting sqref="P98">
    <cfRule type="colorScale" priority="1531">
      <colorScale>
        <cfvo type="min"/>
        <cfvo type="percentile" val="50"/>
        <cfvo type="max"/>
        <color rgb="FFF8696B"/>
        <color rgb="FFFFEB84"/>
        <color rgb="FF63BE7B"/>
      </colorScale>
    </cfRule>
  </conditionalFormatting>
  <conditionalFormatting sqref="P101">
    <cfRule type="colorScale" priority="1530">
      <colorScale>
        <cfvo type="min"/>
        <cfvo type="percentile" val="50"/>
        <cfvo type="max"/>
        <color rgb="FFF8696B"/>
        <color rgb="FFFFEB84"/>
        <color rgb="FF63BE7B"/>
      </colorScale>
    </cfRule>
  </conditionalFormatting>
  <conditionalFormatting sqref="P98:P102">
    <cfRule type="colorScale" priority="1529">
      <colorScale>
        <cfvo type="min"/>
        <cfvo type="percentile" val="50"/>
        <cfvo type="max"/>
        <color rgb="FFF8696B"/>
        <color rgb="FFFFEB84"/>
        <color rgb="FF63BE7B"/>
      </colorScale>
    </cfRule>
  </conditionalFormatting>
  <conditionalFormatting sqref="P98">
    <cfRule type="colorScale" priority="1528">
      <colorScale>
        <cfvo type="min"/>
        <cfvo type="percentile" val="50"/>
        <cfvo type="max"/>
        <color rgb="FFF8696B"/>
        <color rgb="FFFFEB84"/>
        <color rgb="FF63BE7B"/>
      </colorScale>
    </cfRule>
  </conditionalFormatting>
  <conditionalFormatting sqref="P98">
    <cfRule type="colorScale" priority="1527">
      <colorScale>
        <cfvo type="min"/>
        <cfvo type="percentile" val="50"/>
        <cfvo type="max"/>
        <color rgb="FFF8696B"/>
        <color rgb="FFFFEB84"/>
        <color rgb="FF63BE7B"/>
      </colorScale>
    </cfRule>
  </conditionalFormatting>
  <conditionalFormatting sqref="P98">
    <cfRule type="colorScale" priority="1526">
      <colorScale>
        <cfvo type="min"/>
        <cfvo type="percentile" val="50"/>
        <cfvo type="max"/>
        <color rgb="FFF8696B"/>
        <color rgb="FFFFEB84"/>
        <color rgb="FF63BE7B"/>
      </colorScale>
    </cfRule>
  </conditionalFormatting>
  <conditionalFormatting sqref="P99">
    <cfRule type="colorScale" priority="1525">
      <colorScale>
        <cfvo type="min"/>
        <cfvo type="percentile" val="50"/>
        <cfvo type="max"/>
        <color rgb="FFF8696B"/>
        <color rgb="FFFFEB84"/>
        <color rgb="FF63BE7B"/>
      </colorScale>
    </cfRule>
  </conditionalFormatting>
  <conditionalFormatting sqref="P100">
    <cfRule type="colorScale" priority="1524">
      <colorScale>
        <cfvo type="min"/>
        <cfvo type="percentile" val="50"/>
        <cfvo type="max"/>
        <color rgb="FFF8696B"/>
        <color rgb="FFFFEB84"/>
        <color rgb="FF63BE7B"/>
      </colorScale>
    </cfRule>
  </conditionalFormatting>
  <conditionalFormatting sqref="P101">
    <cfRule type="colorScale" priority="1523">
      <colorScale>
        <cfvo type="min"/>
        <cfvo type="percentile" val="50"/>
        <cfvo type="max"/>
        <color rgb="FFF8696B"/>
        <color rgb="FFFFEB84"/>
        <color rgb="FF63BE7B"/>
      </colorScale>
    </cfRule>
  </conditionalFormatting>
  <conditionalFormatting sqref="P101">
    <cfRule type="colorScale" priority="1522">
      <colorScale>
        <cfvo type="min"/>
        <cfvo type="percentile" val="50"/>
        <cfvo type="max"/>
        <color rgb="FFF8696B"/>
        <color rgb="FFFFEB84"/>
        <color rgb="FF63BE7B"/>
      </colorScale>
    </cfRule>
  </conditionalFormatting>
  <conditionalFormatting sqref="P101">
    <cfRule type="colorScale" priority="1521">
      <colorScale>
        <cfvo type="min"/>
        <cfvo type="percentile" val="50"/>
        <cfvo type="max"/>
        <color rgb="FFF8696B"/>
        <color rgb="FFFFEB84"/>
        <color rgb="FF63BE7B"/>
      </colorScale>
    </cfRule>
  </conditionalFormatting>
  <conditionalFormatting sqref="P102">
    <cfRule type="colorScale" priority="1520">
      <colorScale>
        <cfvo type="min"/>
        <cfvo type="percentile" val="50"/>
        <cfvo type="max"/>
        <color rgb="FFF8696B"/>
        <color rgb="FFFFEB84"/>
        <color rgb="FF63BE7B"/>
      </colorScale>
    </cfRule>
  </conditionalFormatting>
  <conditionalFormatting sqref="P98">
    <cfRule type="colorScale" priority="1519">
      <colorScale>
        <cfvo type="min"/>
        <cfvo type="percentile" val="50"/>
        <cfvo type="max"/>
        <color rgb="FFF8696B"/>
        <color rgb="FFFFEB84"/>
        <color rgb="FF63BE7B"/>
      </colorScale>
    </cfRule>
  </conditionalFormatting>
  <conditionalFormatting sqref="P98">
    <cfRule type="colorScale" priority="1518">
      <colorScale>
        <cfvo type="min"/>
        <cfvo type="percentile" val="50"/>
        <cfvo type="max"/>
        <color rgb="FFF8696B"/>
        <color rgb="FFFFEB84"/>
        <color rgb="FF63BE7B"/>
      </colorScale>
    </cfRule>
  </conditionalFormatting>
  <conditionalFormatting sqref="P98">
    <cfRule type="colorScale" priority="1517">
      <colorScale>
        <cfvo type="min"/>
        <cfvo type="percentile" val="50"/>
        <cfvo type="max"/>
        <color rgb="FFF8696B"/>
        <color rgb="FFFFEB84"/>
        <color rgb="FF63BE7B"/>
      </colorScale>
    </cfRule>
  </conditionalFormatting>
  <conditionalFormatting sqref="P100">
    <cfRule type="colorScale" priority="1516">
      <colorScale>
        <cfvo type="min"/>
        <cfvo type="percentile" val="50"/>
        <cfvo type="max"/>
        <color rgb="FFF8696B"/>
        <color rgb="FFFFEB84"/>
        <color rgb="FF63BE7B"/>
      </colorScale>
    </cfRule>
  </conditionalFormatting>
  <conditionalFormatting sqref="P99">
    <cfRule type="colorScale" priority="1515">
      <colorScale>
        <cfvo type="min"/>
        <cfvo type="percentile" val="50"/>
        <cfvo type="max"/>
        <color rgb="FFF8696B"/>
        <color rgb="FFFFEB84"/>
        <color rgb="FF63BE7B"/>
      </colorScale>
    </cfRule>
  </conditionalFormatting>
  <conditionalFormatting sqref="P100">
    <cfRule type="colorScale" priority="1514">
      <colorScale>
        <cfvo type="min"/>
        <cfvo type="percentile" val="50"/>
        <cfvo type="max"/>
        <color rgb="FFF8696B"/>
        <color rgb="FFFFEB84"/>
        <color rgb="FF63BE7B"/>
      </colorScale>
    </cfRule>
  </conditionalFormatting>
  <conditionalFormatting sqref="P100">
    <cfRule type="colorScale" priority="1513">
      <colorScale>
        <cfvo type="min"/>
        <cfvo type="percentile" val="50"/>
        <cfvo type="max"/>
        <color rgb="FFF8696B"/>
        <color rgb="FFFFEB84"/>
        <color rgb="FF63BE7B"/>
      </colorScale>
    </cfRule>
  </conditionalFormatting>
  <conditionalFormatting sqref="P101">
    <cfRule type="colorScale" priority="1512">
      <colorScale>
        <cfvo type="min"/>
        <cfvo type="percentile" val="50"/>
        <cfvo type="max"/>
        <color rgb="FFF8696B"/>
        <color rgb="FFFFEB84"/>
        <color rgb="FF63BE7B"/>
      </colorScale>
    </cfRule>
  </conditionalFormatting>
  <conditionalFormatting sqref="P102">
    <cfRule type="colorScale" priority="1511">
      <colorScale>
        <cfvo type="min"/>
        <cfvo type="percentile" val="50"/>
        <cfvo type="max"/>
        <color rgb="FFF8696B"/>
        <color rgb="FFFFEB84"/>
        <color rgb="FF63BE7B"/>
      </colorScale>
    </cfRule>
  </conditionalFormatting>
  <conditionalFormatting sqref="P99">
    <cfRule type="colorScale" priority="1510">
      <colorScale>
        <cfvo type="min"/>
        <cfvo type="percentile" val="50"/>
        <cfvo type="max"/>
        <color rgb="FFF8696B"/>
        <color rgb="FFFFEB84"/>
        <color rgb="FF63BE7B"/>
      </colorScale>
    </cfRule>
  </conditionalFormatting>
  <conditionalFormatting sqref="P102">
    <cfRule type="colorScale" priority="1509">
      <colorScale>
        <cfvo type="min"/>
        <cfvo type="percentile" val="50"/>
        <cfvo type="max"/>
        <color rgb="FFF8696B"/>
        <color rgb="FFFFEB84"/>
        <color rgb="FF63BE7B"/>
      </colorScale>
    </cfRule>
  </conditionalFormatting>
  <conditionalFormatting sqref="P100">
    <cfRule type="colorScale" priority="1508">
      <colorScale>
        <cfvo type="min"/>
        <cfvo type="percentile" val="50"/>
        <cfvo type="max"/>
        <color rgb="FFF8696B"/>
        <color rgb="FFFFEB84"/>
        <color rgb="FF63BE7B"/>
      </colorScale>
    </cfRule>
  </conditionalFormatting>
  <conditionalFormatting sqref="P101">
    <cfRule type="colorScale" priority="1507">
      <colorScale>
        <cfvo type="min"/>
        <cfvo type="percentile" val="50"/>
        <cfvo type="max"/>
        <color rgb="FFF8696B"/>
        <color rgb="FFFFEB84"/>
        <color rgb="FF63BE7B"/>
      </colorScale>
    </cfRule>
  </conditionalFormatting>
  <conditionalFormatting sqref="P102">
    <cfRule type="colorScale" priority="1506">
      <colorScale>
        <cfvo type="min"/>
        <cfvo type="percentile" val="50"/>
        <cfvo type="max"/>
        <color rgb="FFF8696B"/>
        <color rgb="FFFFEB84"/>
        <color rgb="FF63BE7B"/>
      </colorScale>
    </cfRule>
  </conditionalFormatting>
  <conditionalFormatting sqref="P100">
    <cfRule type="colorScale" priority="1505">
      <colorScale>
        <cfvo type="min"/>
        <cfvo type="percentile" val="50"/>
        <cfvo type="max"/>
        <color rgb="FFF8696B"/>
        <color rgb="FFFFEB84"/>
        <color rgb="FF63BE7B"/>
      </colorScale>
    </cfRule>
  </conditionalFormatting>
  <conditionalFormatting sqref="P98">
    <cfRule type="colorScale" priority="1504">
      <colorScale>
        <cfvo type="min"/>
        <cfvo type="percentile" val="50"/>
        <cfvo type="max"/>
        <color rgb="FFF8696B"/>
        <color rgb="FFFFEB84"/>
        <color rgb="FF63BE7B"/>
      </colorScale>
    </cfRule>
  </conditionalFormatting>
  <conditionalFormatting sqref="P99">
    <cfRule type="colorScale" priority="1503">
      <colorScale>
        <cfvo type="min"/>
        <cfvo type="percentile" val="50"/>
        <cfvo type="max"/>
        <color rgb="FFF8696B"/>
        <color rgb="FFFFEB84"/>
        <color rgb="FF63BE7B"/>
      </colorScale>
    </cfRule>
  </conditionalFormatting>
  <conditionalFormatting sqref="P100">
    <cfRule type="colorScale" priority="1502">
      <colorScale>
        <cfvo type="min"/>
        <cfvo type="percentile" val="50"/>
        <cfvo type="max"/>
        <color rgb="FFF8696B"/>
        <color rgb="FFFFEB84"/>
        <color rgb="FF63BE7B"/>
      </colorScale>
    </cfRule>
  </conditionalFormatting>
  <conditionalFormatting sqref="P100">
    <cfRule type="colorScale" priority="1501">
      <colorScale>
        <cfvo type="min"/>
        <cfvo type="percentile" val="50"/>
        <cfvo type="max"/>
        <color rgb="FFF8696B"/>
        <color rgb="FFFFEB84"/>
        <color rgb="FF63BE7B"/>
      </colorScale>
    </cfRule>
  </conditionalFormatting>
  <conditionalFormatting sqref="P100">
    <cfRule type="colorScale" priority="1500">
      <colorScale>
        <cfvo type="min"/>
        <cfvo type="percentile" val="50"/>
        <cfvo type="max"/>
        <color rgb="FFF8696B"/>
        <color rgb="FFFFEB84"/>
        <color rgb="FF63BE7B"/>
      </colorScale>
    </cfRule>
  </conditionalFormatting>
  <conditionalFormatting sqref="P101">
    <cfRule type="colorScale" priority="1499">
      <colorScale>
        <cfvo type="min"/>
        <cfvo type="percentile" val="50"/>
        <cfvo type="max"/>
        <color rgb="FFF8696B"/>
        <color rgb="FFFFEB84"/>
        <color rgb="FF63BE7B"/>
      </colorScale>
    </cfRule>
  </conditionalFormatting>
  <conditionalFormatting sqref="P102">
    <cfRule type="colorScale" priority="1498">
      <colorScale>
        <cfvo type="min"/>
        <cfvo type="percentile" val="50"/>
        <cfvo type="max"/>
        <color rgb="FFF8696B"/>
        <color rgb="FFFFEB84"/>
        <color rgb="FF63BE7B"/>
      </colorScale>
    </cfRule>
  </conditionalFormatting>
  <conditionalFormatting sqref="P99">
    <cfRule type="colorScale" priority="1497">
      <colorScale>
        <cfvo type="min"/>
        <cfvo type="percentile" val="50"/>
        <cfvo type="max"/>
        <color rgb="FFF8696B"/>
        <color rgb="FFFFEB84"/>
        <color rgb="FF63BE7B"/>
      </colorScale>
    </cfRule>
  </conditionalFormatting>
  <conditionalFormatting sqref="P98">
    <cfRule type="colorScale" priority="1496">
      <colorScale>
        <cfvo type="min"/>
        <cfvo type="percentile" val="50"/>
        <cfvo type="max"/>
        <color rgb="FFF8696B"/>
        <color rgb="FFFFEB84"/>
        <color rgb="FF63BE7B"/>
      </colorScale>
    </cfRule>
  </conditionalFormatting>
  <conditionalFormatting sqref="P99">
    <cfRule type="colorScale" priority="1495">
      <colorScale>
        <cfvo type="min"/>
        <cfvo type="percentile" val="50"/>
        <cfvo type="max"/>
        <color rgb="FFF8696B"/>
        <color rgb="FFFFEB84"/>
        <color rgb="FF63BE7B"/>
      </colorScale>
    </cfRule>
  </conditionalFormatting>
  <conditionalFormatting sqref="P101">
    <cfRule type="colorScale" priority="1494">
      <colorScale>
        <cfvo type="min"/>
        <cfvo type="percentile" val="50"/>
        <cfvo type="max"/>
        <color rgb="FFF8696B"/>
        <color rgb="FFFFEB84"/>
        <color rgb="FF63BE7B"/>
      </colorScale>
    </cfRule>
  </conditionalFormatting>
  <conditionalFormatting sqref="P100">
    <cfRule type="colorScale" priority="1493">
      <colorScale>
        <cfvo type="min"/>
        <cfvo type="percentile" val="50"/>
        <cfvo type="max"/>
        <color rgb="FFF8696B"/>
        <color rgb="FFFFEB84"/>
        <color rgb="FF63BE7B"/>
      </colorScale>
    </cfRule>
  </conditionalFormatting>
  <conditionalFormatting sqref="P101">
    <cfRule type="colorScale" priority="1492">
      <colorScale>
        <cfvo type="min"/>
        <cfvo type="percentile" val="50"/>
        <cfvo type="max"/>
        <color rgb="FFF8696B"/>
        <color rgb="FFFFEB84"/>
        <color rgb="FF63BE7B"/>
      </colorScale>
    </cfRule>
  </conditionalFormatting>
  <conditionalFormatting sqref="P101">
    <cfRule type="colorScale" priority="1491">
      <colorScale>
        <cfvo type="min"/>
        <cfvo type="percentile" val="50"/>
        <cfvo type="max"/>
        <color rgb="FFF8696B"/>
        <color rgb="FFFFEB84"/>
        <color rgb="FF63BE7B"/>
      </colorScale>
    </cfRule>
  </conditionalFormatting>
  <conditionalFormatting sqref="P102">
    <cfRule type="colorScale" priority="1490">
      <colorScale>
        <cfvo type="min"/>
        <cfvo type="percentile" val="50"/>
        <cfvo type="max"/>
        <color rgb="FFF8696B"/>
        <color rgb="FFFFEB84"/>
        <color rgb="FF63BE7B"/>
      </colorScale>
    </cfRule>
  </conditionalFormatting>
  <conditionalFormatting sqref="P100">
    <cfRule type="colorScale" priority="1489">
      <colorScale>
        <cfvo type="min"/>
        <cfvo type="percentile" val="50"/>
        <cfvo type="max"/>
        <color rgb="FFF8696B"/>
        <color rgb="FFFFEB84"/>
        <color rgb="FF63BE7B"/>
      </colorScale>
    </cfRule>
  </conditionalFormatting>
  <conditionalFormatting sqref="P101">
    <cfRule type="colorScale" priority="1488">
      <colorScale>
        <cfvo type="min"/>
        <cfvo type="percentile" val="50"/>
        <cfvo type="max"/>
        <color rgb="FFF8696B"/>
        <color rgb="FFFFEB84"/>
        <color rgb="FF63BE7B"/>
      </colorScale>
    </cfRule>
  </conditionalFormatting>
  <conditionalFormatting sqref="P102">
    <cfRule type="colorScale" priority="1487">
      <colorScale>
        <cfvo type="min"/>
        <cfvo type="percentile" val="50"/>
        <cfvo type="max"/>
        <color rgb="FFF8696B"/>
        <color rgb="FFFFEB84"/>
        <color rgb="FF63BE7B"/>
      </colorScale>
    </cfRule>
  </conditionalFormatting>
  <conditionalFormatting sqref="P98">
    <cfRule type="colorScale" priority="1486">
      <colorScale>
        <cfvo type="min"/>
        <cfvo type="percentile" val="50"/>
        <cfvo type="max"/>
        <color rgb="FFF8696B"/>
        <color rgb="FFFFEB84"/>
        <color rgb="FF63BE7B"/>
      </colorScale>
    </cfRule>
  </conditionalFormatting>
  <conditionalFormatting sqref="P101">
    <cfRule type="colorScale" priority="1485">
      <colorScale>
        <cfvo type="min"/>
        <cfvo type="percentile" val="50"/>
        <cfvo type="max"/>
        <color rgb="FFF8696B"/>
        <color rgb="FFFFEB84"/>
        <color rgb="FF63BE7B"/>
      </colorScale>
    </cfRule>
  </conditionalFormatting>
  <conditionalFormatting sqref="P99">
    <cfRule type="colorScale" priority="1484">
      <colorScale>
        <cfvo type="min"/>
        <cfvo type="percentile" val="50"/>
        <cfvo type="max"/>
        <color rgb="FFF8696B"/>
        <color rgb="FFFFEB84"/>
        <color rgb="FF63BE7B"/>
      </colorScale>
    </cfRule>
  </conditionalFormatting>
  <conditionalFormatting sqref="P100">
    <cfRule type="colorScale" priority="1483">
      <colorScale>
        <cfvo type="min"/>
        <cfvo type="percentile" val="50"/>
        <cfvo type="max"/>
        <color rgb="FFF8696B"/>
        <color rgb="FFFFEB84"/>
        <color rgb="FF63BE7B"/>
      </colorScale>
    </cfRule>
  </conditionalFormatting>
  <conditionalFormatting sqref="P101">
    <cfRule type="colorScale" priority="1482">
      <colorScale>
        <cfvo type="min"/>
        <cfvo type="percentile" val="50"/>
        <cfvo type="max"/>
        <color rgb="FFF8696B"/>
        <color rgb="FFFFEB84"/>
        <color rgb="FF63BE7B"/>
      </colorScale>
    </cfRule>
  </conditionalFormatting>
  <conditionalFormatting sqref="P102">
    <cfRule type="colorScale" priority="1481">
      <colorScale>
        <cfvo type="min"/>
        <cfvo type="percentile" val="50"/>
        <cfvo type="max"/>
        <color rgb="FFF8696B"/>
        <color rgb="FFFFEB84"/>
        <color rgb="FF63BE7B"/>
      </colorScale>
    </cfRule>
  </conditionalFormatting>
  <conditionalFormatting sqref="P102">
    <cfRule type="colorScale" priority="1480">
      <colorScale>
        <cfvo type="min"/>
        <cfvo type="percentile" val="50"/>
        <cfvo type="max"/>
        <color rgb="FFF8696B"/>
        <color rgb="FFFFEB84"/>
        <color rgb="FF63BE7B"/>
      </colorScale>
    </cfRule>
  </conditionalFormatting>
  <conditionalFormatting sqref="P99">
    <cfRule type="colorScale" priority="1479">
      <colorScale>
        <cfvo type="min"/>
        <cfvo type="percentile" val="50"/>
        <cfvo type="max"/>
        <color rgb="FFF8696B"/>
        <color rgb="FFFFEB84"/>
        <color rgb="FF63BE7B"/>
      </colorScale>
    </cfRule>
  </conditionalFormatting>
  <conditionalFormatting sqref="P102">
    <cfRule type="colorScale" priority="1478">
      <colorScale>
        <cfvo type="min"/>
        <cfvo type="percentile" val="50"/>
        <cfvo type="max"/>
        <color rgb="FFF8696B"/>
        <color rgb="FFFFEB84"/>
        <color rgb="FF63BE7B"/>
      </colorScale>
    </cfRule>
  </conditionalFormatting>
  <conditionalFormatting sqref="P98:P102">
    <cfRule type="colorScale" priority="1477">
      <colorScale>
        <cfvo type="min"/>
        <cfvo type="percentile" val="50"/>
        <cfvo type="max"/>
        <color rgb="FFF8696B"/>
        <color rgb="FFFFEB84"/>
        <color rgb="FF63BE7B"/>
      </colorScale>
    </cfRule>
  </conditionalFormatting>
  <conditionalFormatting sqref="P99">
    <cfRule type="colorScale" priority="1476">
      <colorScale>
        <cfvo type="min"/>
        <cfvo type="percentile" val="50"/>
        <cfvo type="max"/>
        <color rgb="FFF8696B"/>
        <color rgb="FFFFEB84"/>
        <color rgb="FF63BE7B"/>
      </colorScale>
    </cfRule>
  </conditionalFormatting>
  <conditionalFormatting sqref="P99">
    <cfRule type="colorScale" priority="1475">
      <colorScale>
        <cfvo type="min"/>
        <cfvo type="percentile" val="50"/>
        <cfvo type="max"/>
        <color rgb="FFF8696B"/>
        <color rgb="FFFFEB84"/>
        <color rgb="FF63BE7B"/>
      </colorScale>
    </cfRule>
  </conditionalFormatting>
  <conditionalFormatting sqref="P100">
    <cfRule type="colorScale" priority="1474">
      <colorScale>
        <cfvo type="min"/>
        <cfvo type="percentile" val="50"/>
        <cfvo type="max"/>
        <color rgb="FFF8696B"/>
        <color rgb="FFFFEB84"/>
        <color rgb="FF63BE7B"/>
      </colorScale>
    </cfRule>
  </conditionalFormatting>
  <conditionalFormatting sqref="P101">
    <cfRule type="colorScale" priority="1473">
      <colorScale>
        <cfvo type="min"/>
        <cfvo type="percentile" val="50"/>
        <cfvo type="max"/>
        <color rgb="FFF8696B"/>
        <color rgb="FFFFEB84"/>
        <color rgb="FF63BE7B"/>
      </colorScale>
    </cfRule>
  </conditionalFormatting>
  <conditionalFormatting sqref="P102">
    <cfRule type="colorScale" priority="1472">
      <colorScale>
        <cfvo type="min"/>
        <cfvo type="percentile" val="50"/>
        <cfvo type="max"/>
        <color rgb="FFF8696B"/>
        <color rgb="FFFFEB84"/>
        <color rgb="FF63BE7B"/>
      </colorScale>
    </cfRule>
  </conditionalFormatting>
  <conditionalFormatting sqref="P102">
    <cfRule type="colorScale" priority="1471">
      <colorScale>
        <cfvo type="min"/>
        <cfvo type="percentile" val="50"/>
        <cfvo type="max"/>
        <color rgb="FFF8696B"/>
        <color rgb="FFFFEB84"/>
        <color rgb="FF63BE7B"/>
      </colorScale>
    </cfRule>
  </conditionalFormatting>
  <conditionalFormatting sqref="P100">
    <cfRule type="colorScale" priority="1470">
      <colorScale>
        <cfvo type="min"/>
        <cfvo type="percentile" val="50"/>
        <cfvo type="max"/>
        <color rgb="FFF8696B"/>
        <color rgb="FFFFEB84"/>
        <color rgb="FF63BE7B"/>
      </colorScale>
    </cfRule>
  </conditionalFormatting>
  <conditionalFormatting sqref="P98:P102">
    <cfRule type="colorScale" priority="1469">
      <colorScale>
        <cfvo type="min"/>
        <cfvo type="percentile" val="50"/>
        <cfvo type="max"/>
        <color rgb="FFF8696B"/>
        <color rgb="FFFFEB84"/>
        <color rgb="FF63BE7B"/>
      </colorScale>
    </cfRule>
  </conditionalFormatting>
  <conditionalFormatting sqref="P99">
    <cfRule type="colorScale" priority="1468">
      <colorScale>
        <cfvo type="min"/>
        <cfvo type="percentile" val="50"/>
        <cfvo type="max"/>
        <color rgb="FFF8696B"/>
        <color rgb="FFFFEB84"/>
        <color rgb="FF63BE7B"/>
      </colorScale>
    </cfRule>
  </conditionalFormatting>
  <conditionalFormatting sqref="P100">
    <cfRule type="colorScale" priority="1467">
      <colorScale>
        <cfvo type="min"/>
        <cfvo type="percentile" val="50"/>
        <cfvo type="max"/>
        <color rgb="FFF8696B"/>
        <color rgb="FFFFEB84"/>
        <color rgb="FF63BE7B"/>
      </colorScale>
    </cfRule>
  </conditionalFormatting>
  <conditionalFormatting sqref="P101">
    <cfRule type="colorScale" priority="1466">
      <colorScale>
        <cfvo type="min"/>
        <cfvo type="percentile" val="50"/>
        <cfvo type="max"/>
        <color rgb="FFF8696B"/>
        <color rgb="FFFFEB84"/>
        <color rgb="FF63BE7B"/>
      </colorScale>
    </cfRule>
  </conditionalFormatting>
  <conditionalFormatting sqref="P102">
    <cfRule type="colorScale" priority="1465">
      <colorScale>
        <cfvo type="min"/>
        <cfvo type="percentile" val="50"/>
        <cfvo type="max"/>
        <color rgb="FFF8696B"/>
        <color rgb="FFFFEB84"/>
        <color rgb="FF63BE7B"/>
      </colorScale>
    </cfRule>
  </conditionalFormatting>
  <conditionalFormatting sqref="P98:P102">
    <cfRule type="colorScale" priority="1464">
      <colorScale>
        <cfvo type="min"/>
        <cfvo type="percentile" val="50"/>
        <cfvo type="max"/>
        <color rgb="FFF8696B"/>
        <color rgb="FFFFEB84"/>
        <color rgb="FF63BE7B"/>
      </colorScale>
    </cfRule>
  </conditionalFormatting>
  <conditionalFormatting sqref="P101">
    <cfRule type="colorScale" priority="1463">
      <colorScale>
        <cfvo type="min"/>
        <cfvo type="percentile" val="50"/>
        <cfvo type="max"/>
        <color rgb="FFF8696B"/>
        <color rgb="FFFFEB84"/>
        <color rgb="FF63BE7B"/>
      </colorScale>
    </cfRule>
  </conditionalFormatting>
  <conditionalFormatting sqref="P99">
    <cfRule type="colorScale" priority="1462">
      <colorScale>
        <cfvo type="min"/>
        <cfvo type="percentile" val="50"/>
        <cfvo type="max"/>
        <color rgb="FFF8696B"/>
        <color rgb="FFFFEB84"/>
        <color rgb="FF63BE7B"/>
      </colorScale>
    </cfRule>
  </conditionalFormatting>
  <conditionalFormatting sqref="P100">
    <cfRule type="colorScale" priority="1461">
      <colorScale>
        <cfvo type="min"/>
        <cfvo type="percentile" val="50"/>
        <cfvo type="max"/>
        <color rgb="FFF8696B"/>
        <color rgb="FFFFEB84"/>
        <color rgb="FF63BE7B"/>
      </colorScale>
    </cfRule>
  </conditionalFormatting>
  <conditionalFormatting sqref="P101">
    <cfRule type="colorScale" priority="1460">
      <colorScale>
        <cfvo type="min"/>
        <cfvo type="percentile" val="50"/>
        <cfvo type="max"/>
        <color rgb="FFF8696B"/>
        <color rgb="FFFFEB84"/>
        <color rgb="FF63BE7B"/>
      </colorScale>
    </cfRule>
  </conditionalFormatting>
  <conditionalFormatting sqref="P102">
    <cfRule type="colorScale" priority="1459">
      <colorScale>
        <cfvo type="min"/>
        <cfvo type="percentile" val="50"/>
        <cfvo type="max"/>
        <color rgb="FFF8696B"/>
        <color rgb="FFFFEB84"/>
        <color rgb="FF63BE7B"/>
      </colorScale>
    </cfRule>
  </conditionalFormatting>
  <conditionalFormatting sqref="P102">
    <cfRule type="colorScale" priority="1458">
      <colorScale>
        <cfvo type="min"/>
        <cfvo type="percentile" val="50"/>
        <cfvo type="max"/>
        <color rgb="FFF8696B"/>
        <color rgb="FFFFEB84"/>
        <color rgb="FF63BE7B"/>
      </colorScale>
    </cfRule>
  </conditionalFormatting>
  <conditionalFormatting sqref="P103">
    <cfRule type="colorScale" priority="1456">
      <colorScale>
        <cfvo type="min"/>
        <cfvo type="percentile" val="50"/>
        <cfvo type="max"/>
        <color rgb="FFF8696B"/>
        <color rgb="FFFFEB84"/>
        <color rgb="FF63BE7B"/>
      </colorScale>
    </cfRule>
  </conditionalFormatting>
  <conditionalFormatting sqref="P106">
    <cfRule type="colorScale" priority="1455">
      <colorScale>
        <cfvo type="min"/>
        <cfvo type="percentile" val="50"/>
        <cfvo type="max"/>
        <color rgb="FFF8696B"/>
        <color rgb="FFFFEB84"/>
        <color rgb="FF63BE7B"/>
      </colorScale>
    </cfRule>
  </conditionalFormatting>
  <conditionalFormatting sqref="P103:P107">
    <cfRule type="colorScale" priority="1454">
      <colorScale>
        <cfvo type="min"/>
        <cfvo type="percentile" val="50"/>
        <cfvo type="max"/>
        <color rgb="FFF8696B"/>
        <color rgb="FFFFEB84"/>
        <color rgb="FF63BE7B"/>
      </colorScale>
    </cfRule>
  </conditionalFormatting>
  <conditionalFormatting sqref="P104">
    <cfRule type="colorScale" priority="1457">
      <colorScale>
        <cfvo type="min"/>
        <cfvo type="percentile" val="50"/>
        <cfvo type="max"/>
        <color rgb="FFF8696B"/>
        <color rgb="FFFFEB84"/>
        <color rgb="FF63BE7B"/>
      </colorScale>
    </cfRule>
  </conditionalFormatting>
  <conditionalFormatting sqref="P105">
    <cfRule type="colorScale" priority="1453">
      <colorScale>
        <cfvo type="min"/>
        <cfvo type="percentile" val="50"/>
        <cfvo type="max"/>
        <color rgb="FFF8696B"/>
        <color rgb="FFFFEB84"/>
        <color rgb="FF63BE7B"/>
      </colorScale>
    </cfRule>
  </conditionalFormatting>
  <conditionalFormatting sqref="P106">
    <cfRule type="colorScale" priority="1452">
      <colorScale>
        <cfvo type="min"/>
        <cfvo type="percentile" val="50"/>
        <cfvo type="max"/>
        <color rgb="FFF8696B"/>
        <color rgb="FFFFEB84"/>
        <color rgb="FF63BE7B"/>
      </colorScale>
    </cfRule>
  </conditionalFormatting>
  <conditionalFormatting sqref="P107">
    <cfRule type="colorScale" priority="1451">
      <colorScale>
        <cfvo type="min"/>
        <cfvo type="percentile" val="50"/>
        <cfvo type="max"/>
        <color rgb="FFF8696B"/>
        <color rgb="FFFFEB84"/>
        <color rgb="FF63BE7B"/>
      </colorScale>
    </cfRule>
  </conditionalFormatting>
  <conditionalFormatting sqref="P107">
    <cfRule type="colorScale" priority="1450">
      <colorScale>
        <cfvo type="min"/>
        <cfvo type="percentile" val="50"/>
        <cfvo type="max"/>
        <color rgb="FFF8696B"/>
        <color rgb="FFFFEB84"/>
        <color rgb="FF63BE7B"/>
      </colorScale>
    </cfRule>
  </conditionalFormatting>
  <conditionalFormatting sqref="P104">
    <cfRule type="colorScale" priority="1449">
      <colorScale>
        <cfvo type="min"/>
        <cfvo type="percentile" val="50"/>
        <cfvo type="max"/>
        <color rgb="FFF8696B"/>
        <color rgb="FFFFEB84"/>
        <color rgb="FF63BE7B"/>
      </colorScale>
    </cfRule>
  </conditionalFormatting>
  <conditionalFormatting sqref="P107">
    <cfRule type="colorScale" priority="1448">
      <colorScale>
        <cfvo type="min"/>
        <cfvo type="percentile" val="50"/>
        <cfvo type="max"/>
        <color rgb="FFF8696B"/>
        <color rgb="FFFFEB84"/>
        <color rgb="FF63BE7B"/>
      </colorScale>
    </cfRule>
  </conditionalFormatting>
  <conditionalFormatting sqref="P103:P107">
    <cfRule type="colorScale" priority="1447">
      <colorScale>
        <cfvo type="min"/>
        <cfvo type="percentile" val="50"/>
        <cfvo type="max"/>
        <color rgb="FFF8696B"/>
        <color rgb="FFFFEB84"/>
        <color rgb="FF63BE7B"/>
      </colorScale>
    </cfRule>
  </conditionalFormatting>
  <conditionalFormatting sqref="P104">
    <cfRule type="colorScale" priority="1446">
      <colorScale>
        <cfvo type="min"/>
        <cfvo type="percentile" val="50"/>
        <cfvo type="max"/>
        <color rgb="FFF8696B"/>
        <color rgb="FFFFEB84"/>
        <color rgb="FF63BE7B"/>
      </colorScale>
    </cfRule>
  </conditionalFormatting>
  <conditionalFormatting sqref="P104">
    <cfRule type="colorScale" priority="1445">
      <colorScale>
        <cfvo type="min"/>
        <cfvo type="percentile" val="50"/>
        <cfvo type="max"/>
        <color rgb="FFF8696B"/>
        <color rgb="FFFFEB84"/>
        <color rgb="FF63BE7B"/>
      </colorScale>
    </cfRule>
  </conditionalFormatting>
  <conditionalFormatting sqref="P105">
    <cfRule type="colorScale" priority="1444">
      <colorScale>
        <cfvo type="min"/>
        <cfvo type="percentile" val="50"/>
        <cfvo type="max"/>
        <color rgb="FFF8696B"/>
        <color rgb="FFFFEB84"/>
        <color rgb="FF63BE7B"/>
      </colorScale>
    </cfRule>
  </conditionalFormatting>
  <conditionalFormatting sqref="P106">
    <cfRule type="colorScale" priority="1443">
      <colorScale>
        <cfvo type="min"/>
        <cfvo type="percentile" val="50"/>
        <cfvo type="max"/>
        <color rgb="FFF8696B"/>
        <color rgb="FFFFEB84"/>
        <color rgb="FF63BE7B"/>
      </colorScale>
    </cfRule>
  </conditionalFormatting>
  <conditionalFormatting sqref="P107">
    <cfRule type="colorScale" priority="1442">
      <colorScale>
        <cfvo type="min"/>
        <cfvo type="percentile" val="50"/>
        <cfvo type="max"/>
        <color rgb="FFF8696B"/>
        <color rgb="FFFFEB84"/>
        <color rgb="FF63BE7B"/>
      </colorScale>
    </cfRule>
  </conditionalFormatting>
  <conditionalFormatting sqref="P107">
    <cfRule type="colorScale" priority="1441">
      <colorScale>
        <cfvo type="min"/>
        <cfvo type="percentile" val="50"/>
        <cfvo type="max"/>
        <color rgb="FFF8696B"/>
        <color rgb="FFFFEB84"/>
        <color rgb="FF63BE7B"/>
      </colorScale>
    </cfRule>
  </conditionalFormatting>
  <conditionalFormatting sqref="P105">
    <cfRule type="colorScale" priority="1440">
      <colorScale>
        <cfvo type="min"/>
        <cfvo type="percentile" val="50"/>
        <cfvo type="max"/>
        <color rgb="FFF8696B"/>
        <color rgb="FFFFEB84"/>
        <color rgb="FF63BE7B"/>
      </colorScale>
    </cfRule>
  </conditionalFormatting>
  <conditionalFormatting sqref="P103:P107">
    <cfRule type="colorScale" priority="1439">
      <colorScale>
        <cfvo type="min"/>
        <cfvo type="percentile" val="50"/>
        <cfvo type="max"/>
        <color rgb="FFF8696B"/>
        <color rgb="FFFFEB84"/>
        <color rgb="FF63BE7B"/>
      </colorScale>
    </cfRule>
  </conditionalFormatting>
  <conditionalFormatting sqref="P104">
    <cfRule type="colorScale" priority="1438">
      <colorScale>
        <cfvo type="min"/>
        <cfvo type="percentile" val="50"/>
        <cfvo type="max"/>
        <color rgb="FFF8696B"/>
        <color rgb="FFFFEB84"/>
        <color rgb="FF63BE7B"/>
      </colorScale>
    </cfRule>
  </conditionalFormatting>
  <conditionalFormatting sqref="P105">
    <cfRule type="colorScale" priority="1437">
      <colorScale>
        <cfvo type="min"/>
        <cfvo type="percentile" val="50"/>
        <cfvo type="max"/>
        <color rgb="FFF8696B"/>
        <color rgb="FFFFEB84"/>
        <color rgb="FF63BE7B"/>
      </colorScale>
    </cfRule>
  </conditionalFormatting>
  <conditionalFormatting sqref="P106">
    <cfRule type="colorScale" priority="1436">
      <colorScale>
        <cfvo type="min"/>
        <cfvo type="percentile" val="50"/>
        <cfvo type="max"/>
        <color rgb="FFF8696B"/>
        <color rgb="FFFFEB84"/>
        <color rgb="FF63BE7B"/>
      </colorScale>
    </cfRule>
  </conditionalFormatting>
  <conditionalFormatting sqref="P107">
    <cfRule type="colorScale" priority="1435">
      <colorScale>
        <cfvo type="min"/>
        <cfvo type="percentile" val="50"/>
        <cfvo type="max"/>
        <color rgb="FFF8696B"/>
        <color rgb="FFFFEB84"/>
        <color rgb="FF63BE7B"/>
      </colorScale>
    </cfRule>
  </conditionalFormatting>
  <conditionalFormatting sqref="P103:P107">
    <cfRule type="colorScale" priority="1434">
      <colorScale>
        <cfvo type="min"/>
        <cfvo type="percentile" val="50"/>
        <cfvo type="max"/>
        <color rgb="FFF8696B"/>
        <color rgb="FFFFEB84"/>
        <color rgb="FF63BE7B"/>
      </colorScale>
    </cfRule>
  </conditionalFormatting>
  <conditionalFormatting sqref="P106">
    <cfRule type="colorScale" priority="1433">
      <colorScale>
        <cfvo type="min"/>
        <cfvo type="percentile" val="50"/>
        <cfvo type="max"/>
        <color rgb="FFF8696B"/>
        <color rgb="FFFFEB84"/>
        <color rgb="FF63BE7B"/>
      </colorScale>
    </cfRule>
  </conditionalFormatting>
  <conditionalFormatting sqref="P104">
    <cfRule type="colorScale" priority="1432">
      <colorScale>
        <cfvo type="min"/>
        <cfvo type="percentile" val="50"/>
        <cfvo type="max"/>
        <color rgb="FFF8696B"/>
        <color rgb="FFFFEB84"/>
        <color rgb="FF63BE7B"/>
      </colorScale>
    </cfRule>
  </conditionalFormatting>
  <conditionalFormatting sqref="P105">
    <cfRule type="colorScale" priority="1431">
      <colorScale>
        <cfvo type="min"/>
        <cfvo type="percentile" val="50"/>
        <cfvo type="max"/>
        <color rgb="FFF8696B"/>
        <color rgb="FFFFEB84"/>
        <color rgb="FF63BE7B"/>
      </colorScale>
    </cfRule>
  </conditionalFormatting>
  <conditionalFormatting sqref="P106">
    <cfRule type="colorScale" priority="1430">
      <colorScale>
        <cfvo type="min"/>
        <cfvo type="percentile" val="50"/>
        <cfvo type="max"/>
        <color rgb="FFF8696B"/>
        <color rgb="FFFFEB84"/>
        <color rgb="FF63BE7B"/>
      </colorScale>
    </cfRule>
  </conditionalFormatting>
  <conditionalFormatting sqref="P107">
    <cfRule type="colorScale" priority="1429">
      <colorScale>
        <cfvo type="min"/>
        <cfvo type="percentile" val="50"/>
        <cfvo type="max"/>
        <color rgb="FFF8696B"/>
        <color rgb="FFFFEB84"/>
        <color rgb="FF63BE7B"/>
      </colorScale>
    </cfRule>
  </conditionalFormatting>
  <conditionalFormatting sqref="P107">
    <cfRule type="colorScale" priority="1428">
      <colorScale>
        <cfvo type="min"/>
        <cfvo type="percentile" val="50"/>
        <cfvo type="max"/>
        <color rgb="FFF8696B"/>
        <color rgb="FFFFEB84"/>
        <color rgb="FF63BE7B"/>
      </colorScale>
    </cfRule>
  </conditionalFormatting>
  <conditionalFormatting sqref="P103">
    <cfRule type="colorScale" priority="1427">
      <colorScale>
        <cfvo type="min"/>
        <cfvo type="percentile" val="50"/>
        <cfvo type="max"/>
        <color rgb="FFF8696B"/>
        <color rgb="FFFFEB84"/>
        <color rgb="FF63BE7B"/>
      </colorScale>
    </cfRule>
  </conditionalFormatting>
  <conditionalFormatting sqref="P106">
    <cfRule type="colorScale" priority="1426">
      <colorScale>
        <cfvo type="min"/>
        <cfvo type="percentile" val="50"/>
        <cfvo type="max"/>
        <color rgb="FFF8696B"/>
        <color rgb="FFFFEB84"/>
        <color rgb="FF63BE7B"/>
      </colorScale>
    </cfRule>
  </conditionalFormatting>
  <conditionalFormatting sqref="P103:P107">
    <cfRule type="colorScale" priority="1425">
      <colorScale>
        <cfvo type="min"/>
        <cfvo type="percentile" val="50"/>
        <cfvo type="max"/>
        <color rgb="FFF8696B"/>
        <color rgb="FFFFEB84"/>
        <color rgb="FF63BE7B"/>
      </colorScale>
    </cfRule>
  </conditionalFormatting>
  <conditionalFormatting sqref="P103">
    <cfRule type="colorScale" priority="1424">
      <colorScale>
        <cfvo type="min"/>
        <cfvo type="percentile" val="50"/>
        <cfvo type="max"/>
        <color rgb="FFF8696B"/>
        <color rgb="FFFFEB84"/>
        <color rgb="FF63BE7B"/>
      </colorScale>
    </cfRule>
  </conditionalFormatting>
  <conditionalFormatting sqref="P103">
    <cfRule type="colorScale" priority="1423">
      <colorScale>
        <cfvo type="min"/>
        <cfvo type="percentile" val="50"/>
        <cfvo type="max"/>
        <color rgb="FFF8696B"/>
        <color rgb="FFFFEB84"/>
        <color rgb="FF63BE7B"/>
      </colorScale>
    </cfRule>
  </conditionalFormatting>
  <conditionalFormatting sqref="P103">
    <cfRule type="colorScale" priority="1422">
      <colorScale>
        <cfvo type="min"/>
        <cfvo type="percentile" val="50"/>
        <cfvo type="max"/>
        <color rgb="FFF8696B"/>
        <color rgb="FFFFEB84"/>
        <color rgb="FF63BE7B"/>
      </colorScale>
    </cfRule>
  </conditionalFormatting>
  <conditionalFormatting sqref="P104">
    <cfRule type="colorScale" priority="1421">
      <colorScale>
        <cfvo type="min"/>
        <cfvo type="percentile" val="50"/>
        <cfvo type="max"/>
        <color rgb="FFF8696B"/>
        <color rgb="FFFFEB84"/>
        <color rgb="FF63BE7B"/>
      </colorScale>
    </cfRule>
  </conditionalFormatting>
  <conditionalFormatting sqref="P105">
    <cfRule type="colorScale" priority="1420">
      <colorScale>
        <cfvo type="min"/>
        <cfvo type="percentile" val="50"/>
        <cfvo type="max"/>
        <color rgb="FFF8696B"/>
        <color rgb="FFFFEB84"/>
        <color rgb="FF63BE7B"/>
      </colorScale>
    </cfRule>
  </conditionalFormatting>
  <conditionalFormatting sqref="P106">
    <cfRule type="colorScale" priority="1419">
      <colorScale>
        <cfvo type="min"/>
        <cfvo type="percentile" val="50"/>
        <cfvo type="max"/>
        <color rgb="FFF8696B"/>
        <color rgb="FFFFEB84"/>
        <color rgb="FF63BE7B"/>
      </colorScale>
    </cfRule>
  </conditionalFormatting>
  <conditionalFormatting sqref="P106">
    <cfRule type="colorScale" priority="1418">
      <colorScale>
        <cfvo type="min"/>
        <cfvo type="percentile" val="50"/>
        <cfvo type="max"/>
        <color rgb="FFF8696B"/>
        <color rgb="FFFFEB84"/>
        <color rgb="FF63BE7B"/>
      </colorScale>
    </cfRule>
  </conditionalFormatting>
  <conditionalFormatting sqref="P106">
    <cfRule type="colorScale" priority="1417">
      <colorScale>
        <cfvo type="min"/>
        <cfvo type="percentile" val="50"/>
        <cfvo type="max"/>
        <color rgb="FFF8696B"/>
        <color rgb="FFFFEB84"/>
        <color rgb="FF63BE7B"/>
      </colorScale>
    </cfRule>
  </conditionalFormatting>
  <conditionalFormatting sqref="P107">
    <cfRule type="colorScale" priority="1416">
      <colorScale>
        <cfvo type="min"/>
        <cfvo type="percentile" val="50"/>
        <cfvo type="max"/>
        <color rgb="FFF8696B"/>
        <color rgb="FFFFEB84"/>
        <color rgb="FF63BE7B"/>
      </colorScale>
    </cfRule>
  </conditionalFormatting>
  <conditionalFormatting sqref="P103">
    <cfRule type="colorScale" priority="1415">
      <colorScale>
        <cfvo type="min"/>
        <cfvo type="percentile" val="50"/>
        <cfvo type="max"/>
        <color rgb="FFF8696B"/>
        <color rgb="FFFFEB84"/>
        <color rgb="FF63BE7B"/>
      </colorScale>
    </cfRule>
  </conditionalFormatting>
  <conditionalFormatting sqref="P103">
    <cfRule type="colorScale" priority="1414">
      <colorScale>
        <cfvo type="min"/>
        <cfvo type="percentile" val="50"/>
        <cfvo type="max"/>
        <color rgb="FFF8696B"/>
        <color rgb="FFFFEB84"/>
        <color rgb="FF63BE7B"/>
      </colorScale>
    </cfRule>
  </conditionalFormatting>
  <conditionalFormatting sqref="P103">
    <cfRule type="colorScale" priority="1413">
      <colorScale>
        <cfvo type="min"/>
        <cfvo type="percentile" val="50"/>
        <cfvo type="max"/>
        <color rgb="FFF8696B"/>
        <color rgb="FFFFEB84"/>
        <color rgb="FF63BE7B"/>
      </colorScale>
    </cfRule>
  </conditionalFormatting>
  <conditionalFormatting sqref="P105">
    <cfRule type="colorScale" priority="1412">
      <colorScale>
        <cfvo type="min"/>
        <cfvo type="percentile" val="50"/>
        <cfvo type="max"/>
        <color rgb="FFF8696B"/>
        <color rgb="FFFFEB84"/>
        <color rgb="FF63BE7B"/>
      </colorScale>
    </cfRule>
  </conditionalFormatting>
  <conditionalFormatting sqref="P104">
    <cfRule type="colorScale" priority="1411">
      <colorScale>
        <cfvo type="min"/>
        <cfvo type="percentile" val="50"/>
        <cfvo type="max"/>
        <color rgb="FFF8696B"/>
        <color rgb="FFFFEB84"/>
        <color rgb="FF63BE7B"/>
      </colorScale>
    </cfRule>
  </conditionalFormatting>
  <conditionalFormatting sqref="P105">
    <cfRule type="colorScale" priority="1410">
      <colorScale>
        <cfvo type="min"/>
        <cfvo type="percentile" val="50"/>
        <cfvo type="max"/>
        <color rgb="FFF8696B"/>
        <color rgb="FFFFEB84"/>
        <color rgb="FF63BE7B"/>
      </colorScale>
    </cfRule>
  </conditionalFormatting>
  <conditionalFormatting sqref="P105">
    <cfRule type="colorScale" priority="1409">
      <colorScale>
        <cfvo type="min"/>
        <cfvo type="percentile" val="50"/>
        <cfvo type="max"/>
        <color rgb="FFF8696B"/>
        <color rgb="FFFFEB84"/>
        <color rgb="FF63BE7B"/>
      </colorScale>
    </cfRule>
  </conditionalFormatting>
  <conditionalFormatting sqref="P106">
    <cfRule type="colorScale" priority="1408">
      <colorScale>
        <cfvo type="min"/>
        <cfvo type="percentile" val="50"/>
        <cfvo type="max"/>
        <color rgb="FFF8696B"/>
        <color rgb="FFFFEB84"/>
        <color rgb="FF63BE7B"/>
      </colorScale>
    </cfRule>
  </conditionalFormatting>
  <conditionalFormatting sqref="P107">
    <cfRule type="colorScale" priority="1407">
      <colorScale>
        <cfvo type="min"/>
        <cfvo type="percentile" val="50"/>
        <cfvo type="max"/>
        <color rgb="FFF8696B"/>
        <color rgb="FFFFEB84"/>
        <color rgb="FF63BE7B"/>
      </colorScale>
    </cfRule>
  </conditionalFormatting>
  <conditionalFormatting sqref="P104">
    <cfRule type="colorScale" priority="1406">
      <colorScale>
        <cfvo type="min"/>
        <cfvo type="percentile" val="50"/>
        <cfvo type="max"/>
        <color rgb="FFF8696B"/>
        <color rgb="FFFFEB84"/>
        <color rgb="FF63BE7B"/>
      </colorScale>
    </cfRule>
  </conditionalFormatting>
  <conditionalFormatting sqref="P107">
    <cfRule type="colorScale" priority="1405">
      <colorScale>
        <cfvo type="min"/>
        <cfvo type="percentile" val="50"/>
        <cfvo type="max"/>
        <color rgb="FFF8696B"/>
        <color rgb="FFFFEB84"/>
        <color rgb="FF63BE7B"/>
      </colorScale>
    </cfRule>
  </conditionalFormatting>
  <conditionalFormatting sqref="P105">
    <cfRule type="colorScale" priority="1404">
      <colorScale>
        <cfvo type="min"/>
        <cfvo type="percentile" val="50"/>
        <cfvo type="max"/>
        <color rgb="FFF8696B"/>
        <color rgb="FFFFEB84"/>
        <color rgb="FF63BE7B"/>
      </colorScale>
    </cfRule>
  </conditionalFormatting>
  <conditionalFormatting sqref="P106">
    <cfRule type="colorScale" priority="1403">
      <colorScale>
        <cfvo type="min"/>
        <cfvo type="percentile" val="50"/>
        <cfvo type="max"/>
        <color rgb="FFF8696B"/>
        <color rgb="FFFFEB84"/>
        <color rgb="FF63BE7B"/>
      </colorScale>
    </cfRule>
  </conditionalFormatting>
  <conditionalFormatting sqref="P107">
    <cfRule type="colorScale" priority="1402">
      <colorScale>
        <cfvo type="min"/>
        <cfvo type="percentile" val="50"/>
        <cfvo type="max"/>
        <color rgb="FFF8696B"/>
        <color rgb="FFFFEB84"/>
        <color rgb="FF63BE7B"/>
      </colorScale>
    </cfRule>
  </conditionalFormatting>
  <conditionalFormatting sqref="P105">
    <cfRule type="colorScale" priority="1401">
      <colorScale>
        <cfvo type="min"/>
        <cfvo type="percentile" val="50"/>
        <cfvo type="max"/>
        <color rgb="FFF8696B"/>
        <color rgb="FFFFEB84"/>
        <color rgb="FF63BE7B"/>
      </colorScale>
    </cfRule>
  </conditionalFormatting>
  <conditionalFormatting sqref="P103">
    <cfRule type="colorScale" priority="1400">
      <colorScale>
        <cfvo type="min"/>
        <cfvo type="percentile" val="50"/>
        <cfvo type="max"/>
        <color rgb="FFF8696B"/>
        <color rgb="FFFFEB84"/>
        <color rgb="FF63BE7B"/>
      </colorScale>
    </cfRule>
  </conditionalFormatting>
  <conditionalFormatting sqref="P104">
    <cfRule type="colorScale" priority="1399">
      <colorScale>
        <cfvo type="min"/>
        <cfvo type="percentile" val="50"/>
        <cfvo type="max"/>
        <color rgb="FFF8696B"/>
        <color rgb="FFFFEB84"/>
        <color rgb="FF63BE7B"/>
      </colorScale>
    </cfRule>
  </conditionalFormatting>
  <conditionalFormatting sqref="P105">
    <cfRule type="colorScale" priority="1398">
      <colorScale>
        <cfvo type="min"/>
        <cfvo type="percentile" val="50"/>
        <cfvo type="max"/>
        <color rgb="FFF8696B"/>
        <color rgb="FFFFEB84"/>
        <color rgb="FF63BE7B"/>
      </colorScale>
    </cfRule>
  </conditionalFormatting>
  <conditionalFormatting sqref="P105">
    <cfRule type="colorScale" priority="1397">
      <colorScale>
        <cfvo type="min"/>
        <cfvo type="percentile" val="50"/>
        <cfvo type="max"/>
        <color rgb="FFF8696B"/>
        <color rgb="FFFFEB84"/>
        <color rgb="FF63BE7B"/>
      </colorScale>
    </cfRule>
  </conditionalFormatting>
  <conditionalFormatting sqref="P105">
    <cfRule type="colorScale" priority="1396">
      <colorScale>
        <cfvo type="min"/>
        <cfvo type="percentile" val="50"/>
        <cfvo type="max"/>
        <color rgb="FFF8696B"/>
        <color rgb="FFFFEB84"/>
        <color rgb="FF63BE7B"/>
      </colorScale>
    </cfRule>
  </conditionalFormatting>
  <conditionalFormatting sqref="P106">
    <cfRule type="colorScale" priority="1395">
      <colorScale>
        <cfvo type="min"/>
        <cfvo type="percentile" val="50"/>
        <cfvo type="max"/>
        <color rgb="FFF8696B"/>
        <color rgb="FFFFEB84"/>
        <color rgb="FF63BE7B"/>
      </colorScale>
    </cfRule>
  </conditionalFormatting>
  <conditionalFormatting sqref="P107">
    <cfRule type="colorScale" priority="1394">
      <colorScale>
        <cfvo type="min"/>
        <cfvo type="percentile" val="50"/>
        <cfvo type="max"/>
        <color rgb="FFF8696B"/>
        <color rgb="FFFFEB84"/>
        <color rgb="FF63BE7B"/>
      </colorScale>
    </cfRule>
  </conditionalFormatting>
  <conditionalFormatting sqref="P104">
    <cfRule type="colorScale" priority="1393">
      <colorScale>
        <cfvo type="min"/>
        <cfvo type="percentile" val="50"/>
        <cfvo type="max"/>
        <color rgb="FFF8696B"/>
        <color rgb="FFFFEB84"/>
        <color rgb="FF63BE7B"/>
      </colorScale>
    </cfRule>
  </conditionalFormatting>
  <conditionalFormatting sqref="P103">
    <cfRule type="colorScale" priority="1392">
      <colorScale>
        <cfvo type="min"/>
        <cfvo type="percentile" val="50"/>
        <cfvo type="max"/>
        <color rgb="FFF8696B"/>
        <color rgb="FFFFEB84"/>
        <color rgb="FF63BE7B"/>
      </colorScale>
    </cfRule>
  </conditionalFormatting>
  <conditionalFormatting sqref="P104">
    <cfRule type="colorScale" priority="1391">
      <colorScale>
        <cfvo type="min"/>
        <cfvo type="percentile" val="50"/>
        <cfvo type="max"/>
        <color rgb="FFF8696B"/>
        <color rgb="FFFFEB84"/>
        <color rgb="FF63BE7B"/>
      </colorScale>
    </cfRule>
  </conditionalFormatting>
  <conditionalFormatting sqref="P106">
    <cfRule type="colorScale" priority="1390">
      <colorScale>
        <cfvo type="min"/>
        <cfvo type="percentile" val="50"/>
        <cfvo type="max"/>
        <color rgb="FFF8696B"/>
        <color rgb="FFFFEB84"/>
        <color rgb="FF63BE7B"/>
      </colorScale>
    </cfRule>
  </conditionalFormatting>
  <conditionalFormatting sqref="P105">
    <cfRule type="colorScale" priority="1389">
      <colorScale>
        <cfvo type="min"/>
        <cfvo type="percentile" val="50"/>
        <cfvo type="max"/>
        <color rgb="FFF8696B"/>
        <color rgb="FFFFEB84"/>
        <color rgb="FF63BE7B"/>
      </colorScale>
    </cfRule>
  </conditionalFormatting>
  <conditionalFormatting sqref="P106">
    <cfRule type="colorScale" priority="1388">
      <colorScale>
        <cfvo type="min"/>
        <cfvo type="percentile" val="50"/>
        <cfvo type="max"/>
        <color rgb="FFF8696B"/>
        <color rgb="FFFFEB84"/>
        <color rgb="FF63BE7B"/>
      </colorScale>
    </cfRule>
  </conditionalFormatting>
  <conditionalFormatting sqref="P106">
    <cfRule type="colorScale" priority="1387">
      <colorScale>
        <cfvo type="min"/>
        <cfvo type="percentile" val="50"/>
        <cfvo type="max"/>
        <color rgb="FFF8696B"/>
        <color rgb="FFFFEB84"/>
        <color rgb="FF63BE7B"/>
      </colorScale>
    </cfRule>
  </conditionalFormatting>
  <conditionalFormatting sqref="P107">
    <cfRule type="colorScale" priority="1386">
      <colorScale>
        <cfvo type="min"/>
        <cfvo type="percentile" val="50"/>
        <cfvo type="max"/>
        <color rgb="FFF8696B"/>
        <color rgb="FFFFEB84"/>
        <color rgb="FF63BE7B"/>
      </colorScale>
    </cfRule>
  </conditionalFormatting>
  <conditionalFormatting sqref="P105">
    <cfRule type="colorScale" priority="1385">
      <colorScale>
        <cfvo type="min"/>
        <cfvo type="percentile" val="50"/>
        <cfvo type="max"/>
        <color rgb="FFF8696B"/>
        <color rgb="FFFFEB84"/>
        <color rgb="FF63BE7B"/>
      </colorScale>
    </cfRule>
  </conditionalFormatting>
  <conditionalFormatting sqref="P106">
    <cfRule type="colorScale" priority="1384">
      <colorScale>
        <cfvo type="min"/>
        <cfvo type="percentile" val="50"/>
        <cfvo type="max"/>
        <color rgb="FFF8696B"/>
        <color rgb="FFFFEB84"/>
        <color rgb="FF63BE7B"/>
      </colorScale>
    </cfRule>
  </conditionalFormatting>
  <conditionalFormatting sqref="P107">
    <cfRule type="colorScale" priority="1383">
      <colorScale>
        <cfvo type="min"/>
        <cfvo type="percentile" val="50"/>
        <cfvo type="max"/>
        <color rgb="FFF8696B"/>
        <color rgb="FFFFEB84"/>
        <color rgb="FF63BE7B"/>
      </colorScale>
    </cfRule>
  </conditionalFormatting>
  <conditionalFormatting sqref="P103">
    <cfRule type="colorScale" priority="1382">
      <colorScale>
        <cfvo type="min"/>
        <cfvo type="percentile" val="50"/>
        <cfvo type="max"/>
        <color rgb="FFF8696B"/>
        <color rgb="FFFFEB84"/>
        <color rgb="FF63BE7B"/>
      </colorScale>
    </cfRule>
  </conditionalFormatting>
  <conditionalFormatting sqref="P106">
    <cfRule type="colorScale" priority="1381">
      <colorScale>
        <cfvo type="min"/>
        <cfvo type="percentile" val="50"/>
        <cfvo type="max"/>
        <color rgb="FFF8696B"/>
        <color rgb="FFFFEB84"/>
        <color rgb="FF63BE7B"/>
      </colorScale>
    </cfRule>
  </conditionalFormatting>
  <conditionalFormatting sqref="P104">
    <cfRule type="colorScale" priority="1380">
      <colorScale>
        <cfvo type="min"/>
        <cfvo type="percentile" val="50"/>
        <cfvo type="max"/>
        <color rgb="FFF8696B"/>
        <color rgb="FFFFEB84"/>
        <color rgb="FF63BE7B"/>
      </colorScale>
    </cfRule>
  </conditionalFormatting>
  <conditionalFormatting sqref="P105">
    <cfRule type="colorScale" priority="1379">
      <colorScale>
        <cfvo type="min"/>
        <cfvo type="percentile" val="50"/>
        <cfvo type="max"/>
        <color rgb="FFF8696B"/>
        <color rgb="FFFFEB84"/>
        <color rgb="FF63BE7B"/>
      </colorScale>
    </cfRule>
  </conditionalFormatting>
  <conditionalFormatting sqref="P106">
    <cfRule type="colorScale" priority="1378">
      <colorScale>
        <cfvo type="min"/>
        <cfvo type="percentile" val="50"/>
        <cfvo type="max"/>
        <color rgb="FFF8696B"/>
        <color rgb="FFFFEB84"/>
        <color rgb="FF63BE7B"/>
      </colorScale>
    </cfRule>
  </conditionalFormatting>
  <conditionalFormatting sqref="P107">
    <cfRule type="colorScale" priority="1377">
      <colorScale>
        <cfvo type="min"/>
        <cfvo type="percentile" val="50"/>
        <cfvo type="max"/>
        <color rgb="FFF8696B"/>
        <color rgb="FFFFEB84"/>
        <color rgb="FF63BE7B"/>
      </colorScale>
    </cfRule>
  </conditionalFormatting>
  <conditionalFormatting sqref="P107">
    <cfRule type="colorScale" priority="1376">
      <colorScale>
        <cfvo type="min"/>
        <cfvo type="percentile" val="50"/>
        <cfvo type="max"/>
        <color rgb="FFF8696B"/>
        <color rgb="FFFFEB84"/>
        <color rgb="FF63BE7B"/>
      </colorScale>
    </cfRule>
  </conditionalFormatting>
  <conditionalFormatting sqref="P104">
    <cfRule type="colorScale" priority="1375">
      <colorScale>
        <cfvo type="min"/>
        <cfvo type="percentile" val="50"/>
        <cfvo type="max"/>
        <color rgb="FFF8696B"/>
        <color rgb="FFFFEB84"/>
        <color rgb="FF63BE7B"/>
      </colorScale>
    </cfRule>
  </conditionalFormatting>
  <conditionalFormatting sqref="P107">
    <cfRule type="colorScale" priority="1374">
      <colorScale>
        <cfvo type="min"/>
        <cfvo type="percentile" val="50"/>
        <cfvo type="max"/>
        <color rgb="FFF8696B"/>
        <color rgb="FFFFEB84"/>
        <color rgb="FF63BE7B"/>
      </colorScale>
    </cfRule>
  </conditionalFormatting>
  <conditionalFormatting sqref="P103:P107">
    <cfRule type="colorScale" priority="1373">
      <colorScale>
        <cfvo type="min"/>
        <cfvo type="percentile" val="50"/>
        <cfvo type="max"/>
        <color rgb="FFF8696B"/>
        <color rgb="FFFFEB84"/>
        <color rgb="FF63BE7B"/>
      </colorScale>
    </cfRule>
  </conditionalFormatting>
  <conditionalFormatting sqref="P104">
    <cfRule type="colorScale" priority="1372">
      <colorScale>
        <cfvo type="min"/>
        <cfvo type="percentile" val="50"/>
        <cfvo type="max"/>
        <color rgb="FFF8696B"/>
        <color rgb="FFFFEB84"/>
        <color rgb="FF63BE7B"/>
      </colorScale>
    </cfRule>
  </conditionalFormatting>
  <conditionalFormatting sqref="P104">
    <cfRule type="colorScale" priority="1371">
      <colorScale>
        <cfvo type="min"/>
        <cfvo type="percentile" val="50"/>
        <cfvo type="max"/>
        <color rgb="FFF8696B"/>
        <color rgb="FFFFEB84"/>
        <color rgb="FF63BE7B"/>
      </colorScale>
    </cfRule>
  </conditionalFormatting>
  <conditionalFormatting sqref="P105">
    <cfRule type="colorScale" priority="1370">
      <colorScale>
        <cfvo type="min"/>
        <cfvo type="percentile" val="50"/>
        <cfvo type="max"/>
        <color rgb="FFF8696B"/>
        <color rgb="FFFFEB84"/>
        <color rgb="FF63BE7B"/>
      </colorScale>
    </cfRule>
  </conditionalFormatting>
  <conditionalFormatting sqref="P106">
    <cfRule type="colorScale" priority="1369">
      <colorScale>
        <cfvo type="min"/>
        <cfvo type="percentile" val="50"/>
        <cfvo type="max"/>
        <color rgb="FFF8696B"/>
        <color rgb="FFFFEB84"/>
        <color rgb="FF63BE7B"/>
      </colorScale>
    </cfRule>
  </conditionalFormatting>
  <conditionalFormatting sqref="P107">
    <cfRule type="colorScale" priority="1368">
      <colorScale>
        <cfvo type="min"/>
        <cfvo type="percentile" val="50"/>
        <cfvo type="max"/>
        <color rgb="FFF8696B"/>
        <color rgb="FFFFEB84"/>
        <color rgb="FF63BE7B"/>
      </colorScale>
    </cfRule>
  </conditionalFormatting>
  <conditionalFormatting sqref="P107">
    <cfRule type="colorScale" priority="1367">
      <colorScale>
        <cfvo type="min"/>
        <cfvo type="percentile" val="50"/>
        <cfvo type="max"/>
        <color rgb="FFF8696B"/>
        <color rgb="FFFFEB84"/>
        <color rgb="FF63BE7B"/>
      </colorScale>
    </cfRule>
  </conditionalFormatting>
  <conditionalFormatting sqref="P105">
    <cfRule type="colorScale" priority="1366">
      <colorScale>
        <cfvo type="min"/>
        <cfvo type="percentile" val="50"/>
        <cfvo type="max"/>
        <color rgb="FFF8696B"/>
        <color rgb="FFFFEB84"/>
        <color rgb="FF63BE7B"/>
      </colorScale>
    </cfRule>
  </conditionalFormatting>
  <conditionalFormatting sqref="P103:P107">
    <cfRule type="colorScale" priority="1365">
      <colorScale>
        <cfvo type="min"/>
        <cfvo type="percentile" val="50"/>
        <cfvo type="max"/>
        <color rgb="FFF8696B"/>
        <color rgb="FFFFEB84"/>
        <color rgb="FF63BE7B"/>
      </colorScale>
    </cfRule>
  </conditionalFormatting>
  <conditionalFormatting sqref="P104">
    <cfRule type="colorScale" priority="1364">
      <colorScale>
        <cfvo type="min"/>
        <cfvo type="percentile" val="50"/>
        <cfvo type="max"/>
        <color rgb="FFF8696B"/>
        <color rgb="FFFFEB84"/>
        <color rgb="FF63BE7B"/>
      </colorScale>
    </cfRule>
  </conditionalFormatting>
  <conditionalFormatting sqref="P105">
    <cfRule type="colorScale" priority="1363">
      <colorScale>
        <cfvo type="min"/>
        <cfvo type="percentile" val="50"/>
        <cfvo type="max"/>
        <color rgb="FFF8696B"/>
        <color rgb="FFFFEB84"/>
        <color rgb="FF63BE7B"/>
      </colorScale>
    </cfRule>
  </conditionalFormatting>
  <conditionalFormatting sqref="P106">
    <cfRule type="colorScale" priority="1362">
      <colorScale>
        <cfvo type="min"/>
        <cfvo type="percentile" val="50"/>
        <cfvo type="max"/>
        <color rgb="FFF8696B"/>
        <color rgb="FFFFEB84"/>
        <color rgb="FF63BE7B"/>
      </colorScale>
    </cfRule>
  </conditionalFormatting>
  <conditionalFormatting sqref="P107">
    <cfRule type="colorScale" priority="1361">
      <colorScale>
        <cfvo type="min"/>
        <cfvo type="percentile" val="50"/>
        <cfvo type="max"/>
        <color rgb="FFF8696B"/>
        <color rgb="FFFFEB84"/>
        <color rgb="FF63BE7B"/>
      </colorScale>
    </cfRule>
  </conditionalFormatting>
  <conditionalFormatting sqref="P103:P107">
    <cfRule type="colorScale" priority="1360">
      <colorScale>
        <cfvo type="min"/>
        <cfvo type="percentile" val="50"/>
        <cfvo type="max"/>
        <color rgb="FFF8696B"/>
        <color rgb="FFFFEB84"/>
        <color rgb="FF63BE7B"/>
      </colorScale>
    </cfRule>
  </conditionalFormatting>
  <conditionalFormatting sqref="P106">
    <cfRule type="colorScale" priority="1359">
      <colorScale>
        <cfvo type="min"/>
        <cfvo type="percentile" val="50"/>
        <cfvo type="max"/>
        <color rgb="FFF8696B"/>
        <color rgb="FFFFEB84"/>
        <color rgb="FF63BE7B"/>
      </colorScale>
    </cfRule>
  </conditionalFormatting>
  <conditionalFormatting sqref="P104">
    <cfRule type="colorScale" priority="1358">
      <colorScale>
        <cfvo type="min"/>
        <cfvo type="percentile" val="50"/>
        <cfvo type="max"/>
        <color rgb="FFF8696B"/>
        <color rgb="FFFFEB84"/>
        <color rgb="FF63BE7B"/>
      </colorScale>
    </cfRule>
  </conditionalFormatting>
  <conditionalFormatting sqref="P105">
    <cfRule type="colorScale" priority="1357">
      <colorScale>
        <cfvo type="min"/>
        <cfvo type="percentile" val="50"/>
        <cfvo type="max"/>
        <color rgb="FFF8696B"/>
        <color rgb="FFFFEB84"/>
        <color rgb="FF63BE7B"/>
      </colorScale>
    </cfRule>
  </conditionalFormatting>
  <conditionalFormatting sqref="P106">
    <cfRule type="colorScale" priority="1356">
      <colorScale>
        <cfvo type="min"/>
        <cfvo type="percentile" val="50"/>
        <cfvo type="max"/>
        <color rgb="FFF8696B"/>
        <color rgb="FFFFEB84"/>
        <color rgb="FF63BE7B"/>
      </colorScale>
    </cfRule>
  </conditionalFormatting>
  <conditionalFormatting sqref="P107">
    <cfRule type="colorScale" priority="1355">
      <colorScale>
        <cfvo type="min"/>
        <cfvo type="percentile" val="50"/>
        <cfvo type="max"/>
        <color rgb="FFF8696B"/>
        <color rgb="FFFFEB84"/>
        <color rgb="FF63BE7B"/>
      </colorScale>
    </cfRule>
  </conditionalFormatting>
  <conditionalFormatting sqref="P107">
    <cfRule type="colorScale" priority="1354">
      <colorScale>
        <cfvo type="min"/>
        <cfvo type="percentile" val="50"/>
        <cfvo type="max"/>
        <color rgb="FFF8696B"/>
        <color rgb="FFFFEB84"/>
        <color rgb="FF63BE7B"/>
      </colorScale>
    </cfRule>
  </conditionalFormatting>
  <conditionalFormatting sqref="P108">
    <cfRule type="colorScale" priority="1352">
      <colorScale>
        <cfvo type="min"/>
        <cfvo type="percentile" val="50"/>
        <cfvo type="max"/>
        <color rgb="FFF8696B"/>
        <color rgb="FFFFEB84"/>
        <color rgb="FF63BE7B"/>
      </colorScale>
    </cfRule>
  </conditionalFormatting>
  <conditionalFormatting sqref="P111">
    <cfRule type="colorScale" priority="1351">
      <colorScale>
        <cfvo type="min"/>
        <cfvo type="percentile" val="50"/>
        <cfvo type="max"/>
        <color rgb="FFF8696B"/>
        <color rgb="FFFFEB84"/>
        <color rgb="FF63BE7B"/>
      </colorScale>
    </cfRule>
  </conditionalFormatting>
  <conditionalFormatting sqref="P108:P112">
    <cfRule type="colorScale" priority="1350">
      <colorScale>
        <cfvo type="min"/>
        <cfvo type="percentile" val="50"/>
        <cfvo type="max"/>
        <color rgb="FFF8696B"/>
        <color rgb="FFFFEB84"/>
        <color rgb="FF63BE7B"/>
      </colorScale>
    </cfRule>
  </conditionalFormatting>
  <conditionalFormatting sqref="P109">
    <cfRule type="colorScale" priority="1353">
      <colorScale>
        <cfvo type="min"/>
        <cfvo type="percentile" val="50"/>
        <cfvo type="max"/>
        <color rgb="FFF8696B"/>
        <color rgb="FFFFEB84"/>
        <color rgb="FF63BE7B"/>
      </colorScale>
    </cfRule>
  </conditionalFormatting>
  <conditionalFormatting sqref="P110">
    <cfRule type="colorScale" priority="1349">
      <colorScale>
        <cfvo type="min"/>
        <cfvo type="percentile" val="50"/>
        <cfvo type="max"/>
        <color rgb="FFF8696B"/>
        <color rgb="FFFFEB84"/>
        <color rgb="FF63BE7B"/>
      </colorScale>
    </cfRule>
  </conditionalFormatting>
  <conditionalFormatting sqref="P111">
    <cfRule type="colorScale" priority="1348">
      <colorScale>
        <cfvo type="min"/>
        <cfvo type="percentile" val="50"/>
        <cfvo type="max"/>
        <color rgb="FFF8696B"/>
        <color rgb="FFFFEB84"/>
        <color rgb="FF63BE7B"/>
      </colorScale>
    </cfRule>
  </conditionalFormatting>
  <conditionalFormatting sqref="P112">
    <cfRule type="colorScale" priority="1347">
      <colorScale>
        <cfvo type="min"/>
        <cfvo type="percentile" val="50"/>
        <cfvo type="max"/>
        <color rgb="FFF8696B"/>
        <color rgb="FFFFEB84"/>
        <color rgb="FF63BE7B"/>
      </colorScale>
    </cfRule>
  </conditionalFormatting>
  <conditionalFormatting sqref="P112">
    <cfRule type="colorScale" priority="1346">
      <colorScale>
        <cfvo type="min"/>
        <cfvo type="percentile" val="50"/>
        <cfvo type="max"/>
        <color rgb="FFF8696B"/>
        <color rgb="FFFFEB84"/>
        <color rgb="FF63BE7B"/>
      </colorScale>
    </cfRule>
  </conditionalFormatting>
  <conditionalFormatting sqref="P109">
    <cfRule type="colorScale" priority="1345">
      <colorScale>
        <cfvo type="min"/>
        <cfvo type="percentile" val="50"/>
        <cfvo type="max"/>
        <color rgb="FFF8696B"/>
        <color rgb="FFFFEB84"/>
        <color rgb="FF63BE7B"/>
      </colorScale>
    </cfRule>
  </conditionalFormatting>
  <conditionalFormatting sqref="P112">
    <cfRule type="colorScale" priority="1344">
      <colorScale>
        <cfvo type="min"/>
        <cfvo type="percentile" val="50"/>
        <cfvo type="max"/>
        <color rgb="FFF8696B"/>
        <color rgb="FFFFEB84"/>
        <color rgb="FF63BE7B"/>
      </colorScale>
    </cfRule>
  </conditionalFormatting>
  <conditionalFormatting sqref="P108:P112">
    <cfRule type="colorScale" priority="1343">
      <colorScale>
        <cfvo type="min"/>
        <cfvo type="percentile" val="50"/>
        <cfvo type="max"/>
        <color rgb="FFF8696B"/>
        <color rgb="FFFFEB84"/>
        <color rgb="FF63BE7B"/>
      </colorScale>
    </cfRule>
  </conditionalFormatting>
  <conditionalFormatting sqref="P109">
    <cfRule type="colorScale" priority="1342">
      <colorScale>
        <cfvo type="min"/>
        <cfvo type="percentile" val="50"/>
        <cfvo type="max"/>
        <color rgb="FFF8696B"/>
        <color rgb="FFFFEB84"/>
        <color rgb="FF63BE7B"/>
      </colorScale>
    </cfRule>
  </conditionalFormatting>
  <conditionalFormatting sqref="P109">
    <cfRule type="colorScale" priority="1341">
      <colorScale>
        <cfvo type="min"/>
        <cfvo type="percentile" val="50"/>
        <cfvo type="max"/>
        <color rgb="FFF8696B"/>
        <color rgb="FFFFEB84"/>
        <color rgb="FF63BE7B"/>
      </colorScale>
    </cfRule>
  </conditionalFormatting>
  <conditionalFormatting sqref="P110">
    <cfRule type="colorScale" priority="1340">
      <colorScale>
        <cfvo type="min"/>
        <cfvo type="percentile" val="50"/>
        <cfvo type="max"/>
        <color rgb="FFF8696B"/>
        <color rgb="FFFFEB84"/>
        <color rgb="FF63BE7B"/>
      </colorScale>
    </cfRule>
  </conditionalFormatting>
  <conditionalFormatting sqref="P111">
    <cfRule type="colorScale" priority="1339">
      <colorScale>
        <cfvo type="min"/>
        <cfvo type="percentile" val="50"/>
        <cfvo type="max"/>
        <color rgb="FFF8696B"/>
        <color rgb="FFFFEB84"/>
        <color rgb="FF63BE7B"/>
      </colorScale>
    </cfRule>
  </conditionalFormatting>
  <conditionalFormatting sqref="P112">
    <cfRule type="colorScale" priority="1338">
      <colorScale>
        <cfvo type="min"/>
        <cfvo type="percentile" val="50"/>
        <cfvo type="max"/>
        <color rgb="FFF8696B"/>
        <color rgb="FFFFEB84"/>
        <color rgb="FF63BE7B"/>
      </colorScale>
    </cfRule>
  </conditionalFormatting>
  <conditionalFormatting sqref="P112">
    <cfRule type="colorScale" priority="1337">
      <colorScale>
        <cfvo type="min"/>
        <cfvo type="percentile" val="50"/>
        <cfvo type="max"/>
        <color rgb="FFF8696B"/>
        <color rgb="FFFFEB84"/>
        <color rgb="FF63BE7B"/>
      </colorScale>
    </cfRule>
  </conditionalFormatting>
  <conditionalFormatting sqref="P110">
    <cfRule type="colorScale" priority="1336">
      <colorScale>
        <cfvo type="min"/>
        <cfvo type="percentile" val="50"/>
        <cfvo type="max"/>
        <color rgb="FFF8696B"/>
        <color rgb="FFFFEB84"/>
        <color rgb="FF63BE7B"/>
      </colorScale>
    </cfRule>
  </conditionalFormatting>
  <conditionalFormatting sqref="P108:P112">
    <cfRule type="colorScale" priority="1335">
      <colorScale>
        <cfvo type="min"/>
        <cfvo type="percentile" val="50"/>
        <cfvo type="max"/>
        <color rgb="FFF8696B"/>
        <color rgb="FFFFEB84"/>
        <color rgb="FF63BE7B"/>
      </colorScale>
    </cfRule>
  </conditionalFormatting>
  <conditionalFormatting sqref="P109">
    <cfRule type="colorScale" priority="1334">
      <colorScale>
        <cfvo type="min"/>
        <cfvo type="percentile" val="50"/>
        <cfvo type="max"/>
        <color rgb="FFF8696B"/>
        <color rgb="FFFFEB84"/>
        <color rgb="FF63BE7B"/>
      </colorScale>
    </cfRule>
  </conditionalFormatting>
  <conditionalFormatting sqref="P110">
    <cfRule type="colorScale" priority="1333">
      <colorScale>
        <cfvo type="min"/>
        <cfvo type="percentile" val="50"/>
        <cfvo type="max"/>
        <color rgb="FFF8696B"/>
        <color rgb="FFFFEB84"/>
        <color rgb="FF63BE7B"/>
      </colorScale>
    </cfRule>
  </conditionalFormatting>
  <conditionalFormatting sqref="P111">
    <cfRule type="colorScale" priority="1332">
      <colorScale>
        <cfvo type="min"/>
        <cfvo type="percentile" val="50"/>
        <cfvo type="max"/>
        <color rgb="FFF8696B"/>
        <color rgb="FFFFEB84"/>
        <color rgb="FF63BE7B"/>
      </colorScale>
    </cfRule>
  </conditionalFormatting>
  <conditionalFormatting sqref="P112">
    <cfRule type="colorScale" priority="1331">
      <colorScale>
        <cfvo type="min"/>
        <cfvo type="percentile" val="50"/>
        <cfvo type="max"/>
        <color rgb="FFF8696B"/>
        <color rgb="FFFFEB84"/>
        <color rgb="FF63BE7B"/>
      </colorScale>
    </cfRule>
  </conditionalFormatting>
  <conditionalFormatting sqref="P108:P112">
    <cfRule type="colorScale" priority="1330">
      <colorScale>
        <cfvo type="min"/>
        <cfvo type="percentile" val="50"/>
        <cfvo type="max"/>
        <color rgb="FFF8696B"/>
        <color rgb="FFFFEB84"/>
        <color rgb="FF63BE7B"/>
      </colorScale>
    </cfRule>
  </conditionalFormatting>
  <conditionalFormatting sqref="P111">
    <cfRule type="colorScale" priority="1329">
      <colorScale>
        <cfvo type="min"/>
        <cfvo type="percentile" val="50"/>
        <cfvo type="max"/>
        <color rgb="FFF8696B"/>
        <color rgb="FFFFEB84"/>
        <color rgb="FF63BE7B"/>
      </colorScale>
    </cfRule>
  </conditionalFormatting>
  <conditionalFormatting sqref="P109">
    <cfRule type="colorScale" priority="1328">
      <colorScale>
        <cfvo type="min"/>
        <cfvo type="percentile" val="50"/>
        <cfvo type="max"/>
        <color rgb="FFF8696B"/>
        <color rgb="FFFFEB84"/>
        <color rgb="FF63BE7B"/>
      </colorScale>
    </cfRule>
  </conditionalFormatting>
  <conditionalFormatting sqref="P110">
    <cfRule type="colorScale" priority="1327">
      <colorScale>
        <cfvo type="min"/>
        <cfvo type="percentile" val="50"/>
        <cfvo type="max"/>
        <color rgb="FFF8696B"/>
        <color rgb="FFFFEB84"/>
        <color rgb="FF63BE7B"/>
      </colorScale>
    </cfRule>
  </conditionalFormatting>
  <conditionalFormatting sqref="P111">
    <cfRule type="colorScale" priority="1326">
      <colorScale>
        <cfvo type="min"/>
        <cfvo type="percentile" val="50"/>
        <cfvo type="max"/>
        <color rgb="FFF8696B"/>
        <color rgb="FFFFEB84"/>
        <color rgb="FF63BE7B"/>
      </colorScale>
    </cfRule>
  </conditionalFormatting>
  <conditionalFormatting sqref="P112">
    <cfRule type="colorScale" priority="1325">
      <colorScale>
        <cfvo type="min"/>
        <cfvo type="percentile" val="50"/>
        <cfvo type="max"/>
        <color rgb="FFF8696B"/>
        <color rgb="FFFFEB84"/>
        <color rgb="FF63BE7B"/>
      </colorScale>
    </cfRule>
  </conditionalFormatting>
  <conditionalFormatting sqref="P112">
    <cfRule type="colorScale" priority="1324">
      <colorScale>
        <cfvo type="min"/>
        <cfvo type="percentile" val="50"/>
        <cfvo type="max"/>
        <color rgb="FFF8696B"/>
        <color rgb="FFFFEB84"/>
        <color rgb="FF63BE7B"/>
      </colorScale>
    </cfRule>
  </conditionalFormatting>
  <conditionalFormatting sqref="P108">
    <cfRule type="colorScale" priority="1323">
      <colorScale>
        <cfvo type="min"/>
        <cfvo type="percentile" val="50"/>
        <cfvo type="max"/>
        <color rgb="FFF8696B"/>
        <color rgb="FFFFEB84"/>
        <color rgb="FF63BE7B"/>
      </colorScale>
    </cfRule>
  </conditionalFormatting>
  <conditionalFormatting sqref="P111">
    <cfRule type="colorScale" priority="1322">
      <colorScale>
        <cfvo type="min"/>
        <cfvo type="percentile" val="50"/>
        <cfvo type="max"/>
        <color rgb="FFF8696B"/>
        <color rgb="FFFFEB84"/>
        <color rgb="FF63BE7B"/>
      </colorScale>
    </cfRule>
  </conditionalFormatting>
  <conditionalFormatting sqref="P108:P112">
    <cfRule type="colorScale" priority="1321">
      <colorScale>
        <cfvo type="min"/>
        <cfvo type="percentile" val="50"/>
        <cfvo type="max"/>
        <color rgb="FFF8696B"/>
        <color rgb="FFFFEB84"/>
        <color rgb="FF63BE7B"/>
      </colorScale>
    </cfRule>
  </conditionalFormatting>
  <conditionalFormatting sqref="P108">
    <cfRule type="colorScale" priority="1320">
      <colorScale>
        <cfvo type="min"/>
        <cfvo type="percentile" val="50"/>
        <cfvo type="max"/>
        <color rgb="FFF8696B"/>
        <color rgb="FFFFEB84"/>
        <color rgb="FF63BE7B"/>
      </colorScale>
    </cfRule>
  </conditionalFormatting>
  <conditionalFormatting sqref="P108">
    <cfRule type="colorScale" priority="1319">
      <colorScale>
        <cfvo type="min"/>
        <cfvo type="percentile" val="50"/>
        <cfvo type="max"/>
        <color rgb="FFF8696B"/>
        <color rgb="FFFFEB84"/>
        <color rgb="FF63BE7B"/>
      </colorScale>
    </cfRule>
  </conditionalFormatting>
  <conditionalFormatting sqref="P108">
    <cfRule type="colorScale" priority="1318">
      <colorScale>
        <cfvo type="min"/>
        <cfvo type="percentile" val="50"/>
        <cfvo type="max"/>
        <color rgb="FFF8696B"/>
        <color rgb="FFFFEB84"/>
        <color rgb="FF63BE7B"/>
      </colorScale>
    </cfRule>
  </conditionalFormatting>
  <conditionalFormatting sqref="P109">
    <cfRule type="colorScale" priority="1317">
      <colorScale>
        <cfvo type="min"/>
        <cfvo type="percentile" val="50"/>
        <cfvo type="max"/>
        <color rgb="FFF8696B"/>
        <color rgb="FFFFEB84"/>
        <color rgb="FF63BE7B"/>
      </colorScale>
    </cfRule>
  </conditionalFormatting>
  <conditionalFormatting sqref="P110">
    <cfRule type="colorScale" priority="1316">
      <colorScale>
        <cfvo type="min"/>
        <cfvo type="percentile" val="50"/>
        <cfvo type="max"/>
        <color rgb="FFF8696B"/>
        <color rgb="FFFFEB84"/>
        <color rgb="FF63BE7B"/>
      </colorScale>
    </cfRule>
  </conditionalFormatting>
  <conditionalFormatting sqref="P111">
    <cfRule type="colorScale" priority="1315">
      <colorScale>
        <cfvo type="min"/>
        <cfvo type="percentile" val="50"/>
        <cfvo type="max"/>
        <color rgb="FFF8696B"/>
        <color rgb="FFFFEB84"/>
        <color rgb="FF63BE7B"/>
      </colorScale>
    </cfRule>
  </conditionalFormatting>
  <conditionalFormatting sqref="P111">
    <cfRule type="colorScale" priority="1314">
      <colorScale>
        <cfvo type="min"/>
        <cfvo type="percentile" val="50"/>
        <cfvo type="max"/>
        <color rgb="FFF8696B"/>
        <color rgb="FFFFEB84"/>
        <color rgb="FF63BE7B"/>
      </colorScale>
    </cfRule>
  </conditionalFormatting>
  <conditionalFormatting sqref="P111">
    <cfRule type="colorScale" priority="1313">
      <colorScale>
        <cfvo type="min"/>
        <cfvo type="percentile" val="50"/>
        <cfvo type="max"/>
        <color rgb="FFF8696B"/>
        <color rgb="FFFFEB84"/>
        <color rgb="FF63BE7B"/>
      </colorScale>
    </cfRule>
  </conditionalFormatting>
  <conditionalFormatting sqref="P112">
    <cfRule type="colorScale" priority="1312">
      <colorScale>
        <cfvo type="min"/>
        <cfvo type="percentile" val="50"/>
        <cfvo type="max"/>
        <color rgb="FFF8696B"/>
        <color rgb="FFFFEB84"/>
        <color rgb="FF63BE7B"/>
      </colorScale>
    </cfRule>
  </conditionalFormatting>
  <conditionalFormatting sqref="P108">
    <cfRule type="colorScale" priority="1311">
      <colorScale>
        <cfvo type="min"/>
        <cfvo type="percentile" val="50"/>
        <cfvo type="max"/>
        <color rgb="FFF8696B"/>
        <color rgb="FFFFEB84"/>
        <color rgb="FF63BE7B"/>
      </colorScale>
    </cfRule>
  </conditionalFormatting>
  <conditionalFormatting sqref="P108">
    <cfRule type="colorScale" priority="1310">
      <colorScale>
        <cfvo type="min"/>
        <cfvo type="percentile" val="50"/>
        <cfvo type="max"/>
        <color rgb="FFF8696B"/>
        <color rgb="FFFFEB84"/>
        <color rgb="FF63BE7B"/>
      </colorScale>
    </cfRule>
  </conditionalFormatting>
  <conditionalFormatting sqref="P108">
    <cfRule type="colorScale" priority="1309">
      <colorScale>
        <cfvo type="min"/>
        <cfvo type="percentile" val="50"/>
        <cfvo type="max"/>
        <color rgb="FFF8696B"/>
        <color rgb="FFFFEB84"/>
        <color rgb="FF63BE7B"/>
      </colorScale>
    </cfRule>
  </conditionalFormatting>
  <conditionalFormatting sqref="P110">
    <cfRule type="colorScale" priority="1308">
      <colorScale>
        <cfvo type="min"/>
        <cfvo type="percentile" val="50"/>
        <cfvo type="max"/>
        <color rgb="FFF8696B"/>
        <color rgb="FFFFEB84"/>
        <color rgb="FF63BE7B"/>
      </colorScale>
    </cfRule>
  </conditionalFormatting>
  <conditionalFormatting sqref="P109">
    <cfRule type="colorScale" priority="1307">
      <colorScale>
        <cfvo type="min"/>
        <cfvo type="percentile" val="50"/>
        <cfvo type="max"/>
        <color rgb="FFF8696B"/>
        <color rgb="FFFFEB84"/>
        <color rgb="FF63BE7B"/>
      </colorScale>
    </cfRule>
  </conditionalFormatting>
  <conditionalFormatting sqref="P110">
    <cfRule type="colorScale" priority="1306">
      <colorScale>
        <cfvo type="min"/>
        <cfvo type="percentile" val="50"/>
        <cfvo type="max"/>
        <color rgb="FFF8696B"/>
        <color rgb="FFFFEB84"/>
        <color rgb="FF63BE7B"/>
      </colorScale>
    </cfRule>
  </conditionalFormatting>
  <conditionalFormatting sqref="P110">
    <cfRule type="colorScale" priority="1305">
      <colorScale>
        <cfvo type="min"/>
        <cfvo type="percentile" val="50"/>
        <cfvo type="max"/>
        <color rgb="FFF8696B"/>
        <color rgb="FFFFEB84"/>
        <color rgb="FF63BE7B"/>
      </colorScale>
    </cfRule>
  </conditionalFormatting>
  <conditionalFormatting sqref="P111">
    <cfRule type="colorScale" priority="1304">
      <colorScale>
        <cfvo type="min"/>
        <cfvo type="percentile" val="50"/>
        <cfvo type="max"/>
        <color rgb="FFF8696B"/>
        <color rgb="FFFFEB84"/>
        <color rgb="FF63BE7B"/>
      </colorScale>
    </cfRule>
  </conditionalFormatting>
  <conditionalFormatting sqref="P112">
    <cfRule type="colorScale" priority="1303">
      <colorScale>
        <cfvo type="min"/>
        <cfvo type="percentile" val="50"/>
        <cfvo type="max"/>
        <color rgb="FFF8696B"/>
        <color rgb="FFFFEB84"/>
        <color rgb="FF63BE7B"/>
      </colorScale>
    </cfRule>
  </conditionalFormatting>
  <conditionalFormatting sqref="P109">
    <cfRule type="colorScale" priority="1302">
      <colorScale>
        <cfvo type="min"/>
        <cfvo type="percentile" val="50"/>
        <cfvo type="max"/>
        <color rgb="FFF8696B"/>
        <color rgb="FFFFEB84"/>
        <color rgb="FF63BE7B"/>
      </colorScale>
    </cfRule>
  </conditionalFormatting>
  <conditionalFormatting sqref="P112">
    <cfRule type="colorScale" priority="1301">
      <colorScale>
        <cfvo type="min"/>
        <cfvo type="percentile" val="50"/>
        <cfvo type="max"/>
        <color rgb="FFF8696B"/>
        <color rgb="FFFFEB84"/>
        <color rgb="FF63BE7B"/>
      </colorScale>
    </cfRule>
  </conditionalFormatting>
  <conditionalFormatting sqref="P110">
    <cfRule type="colorScale" priority="1300">
      <colorScale>
        <cfvo type="min"/>
        <cfvo type="percentile" val="50"/>
        <cfvo type="max"/>
        <color rgb="FFF8696B"/>
        <color rgb="FFFFEB84"/>
        <color rgb="FF63BE7B"/>
      </colorScale>
    </cfRule>
  </conditionalFormatting>
  <conditionalFormatting sqref="P111">
    <cfRule type="colorScale" priority="1299">
      <colorScale>
        <cfvo type="min"/>
        <cfvo type="percentile" val="50"/>
        <cfvo type="max"/>
        <color rgb="FFF8696B"/>
        <color rgb="FFFFEB84"/>
        <color rgb="FF63BE7B"/>
      </colorScale>
    </cfRule>
  </conditionalFormatting>
  <conditionalFormatting sqref="P112">
    <cfRule type="colorScale" priority="1298">
      <colorScale>
        <cfvo type="min"/>
        <cfvo type="percentile" val="50"/>
        <cfvo type="max"/>
        <color rgb="FFF8696B"/>
        <color rgb="FFFFEB84"/>
        <color rgb="FF63BE7B"/>
      </colorScale>
    </cfRule>
  </conditionalFormatting>
  <conditionalFormatting sqref="P110">
    <cfRule type="colorScale" priority="1297">
      <colorScale>
        <cfvo type="min"/>
        <cfvo type="percentile" val="50"/>
        <cfvo type="max"/>
        <color rgb="FFF8696B"/>
        <color rgb="FFFFEB84"/>
        <color rgb="FF63BE7B"/>
      </colorScale>
    </cfRule>
  </conditionalFormatting>
  <conditionalFormatting sqref="P108">
    <cfRule type="colorScale" priority="1296">
      <colorScale>
        <cfvo type="min"/>
        <cfvo type="percentile" val="50"/>
        <cfvo type="max"/>
        <color rgb="FFF8696B"/>
        <color rgb="FFFFEB84"/>
        <color rgb="FF63BE7B"/>
      </colorScale>
    </cfRule>
  </conditionalFormatting>
  <conditionalFormatting sqref="P109">
    <cfRule type="colorScale" priority="1295">
      <colorScale>
        <cfvo type="min"/>
        <cfvo type="percentile" val="50"/>
        <cfvo type="max"/>
        <color rgb="FFF8696B"/>
        <color rgb="FFFFEB84"/>
        <color rgb="FF63BE7B"/>
      </colorScale>
    </cfRule>
  </conditionalFormatting>
  <conditionalFormatting sqref="P110">
    <cfRule type="colorScale" priority="1294">
      <colorScale>
        <cfvo type="min"/>
        <cfvo type="percentile" val="50"/>
        <cfvo type="max"/>
        <color rgb="FFF8696B"/>
        <color rgb="FFFFEB84"/>
        <color rgb="FF63BE7B"/>
      </colorScale>
    </cfRule>
  </conditionalFormatting>
  <conditionalFormatting sqref="P110">
    <cfRule type="colorScale" priority="1293">
      <colorScale>
        <cfvo type="min"/>
        <cfvo type="percentile" val="50"/>
        <cfvo type="max"/>
        <color rgb="FFF8696B"/>
        <color rgb="FFFFEB84"/>
        <color rgb="FF63BE7B"/>
      </colorScale>
    </cfRule>
  </conditionalFormatting>
  <conditionalFormatting sqref="P110">
    <cfRule type="colorScale" priority="1292">
      <colorScale>
        <cfvo type="min"/>
        <cfvo type="percentile" val="50"/>
        <cfvo type="max"/>
        <color rgb="FFF8696B"/>
        <color rgb="FFFFEB84"/>
        <color rgb="FF63BE7B"/>
      </colorScale>
    </cfRule>
  </conditionalFormatting>
  <conditionalFormatting sqref="P111">
    <cfRule type="colorScale" priority="1291">
      <colorScale>
        <cfvo type="min"/>
        <cfvo type="percentile" val="50"/>
        <cfvo type="max"/>
        <color rgb="FFF8696B"/>
        <color rgb="FFFFEB84"/>
        <color rgb="FF63BE7B"/>
      </colorScale>
    </cfRule>
  </conditionalFormatting>
  <conditionalFormatting sqref="P112">
    <cfRule type="colorScale" priority="1290">
      <colorScale>
        <cfvo type="min"/>
        <cfvo type="percentile" val="50"/>
        <cfvo type="max"/>
        <color rgb="FFF8696B"/>
        <color rgb="FFFFEB84"/>
        <color rgb="FF63BE7B"/>
      </colorScale>
    </cfRule>
  </conditionalFormatting>
  <conditionalFormatting sqref="P109">
    <cfRule type="colorScale" priority="1289">
      <colorScale>
        <cfvo type="min"/>
        <cfvo type="percentile" val="50"/>
        <cfvo type="max"/>
        <color rgb="FFF8696B"/>
        <color rgb="FFFFEB84"/>
        <color rgb="FF63BE7B"/>
      </colorScale>
    </cfRule>
  </conditionalFormatting>
  <conditionalFormatting sqref="P108">
    <cfRule type="colorScale" priority="1288">
      <colorScale>
        <cfvo type="min"/>
        <cfvo type="percentile" val="50"/>
        <cfvo type="max"/>
        <color rgb="FFF8696B"/>
        <color rgb="FFFFEB84"/>
        <color rgb="FF63BE7B"/>
      </colorScale>
    </cfRule>
  </conditionalFormatting>
  <conditionalFormatting sqref="P109">
    <cfRule type="colorScale" priority="1287">
      <colorScale>
        <cfvo type="min"/>
        <cfvo type="percentile" val="50"/>
        <cfvo type="max"/>
        <color rgb="FFF8696B"/>
        <color rgb="FFFFEB84"/>
        <color rgb="FF63BE7B"/>
      </colorScale>
    </cfRule>
  </conditionalFormatting>
  <conditionalFormatting sqref="P111">
    <cfRule type="colorScale" priority="1286">
      <colorScale>
        <cfvo type="min"/>
        <cfvo type="percentile" val="50"/>
        <cfvo type="max"/>
        <color rgb="FFF8696B"/>
        <color rgb="FFFFEB84"/>
        <color rgb="FF63BE7B"/>
      </colorScale>
    </cfRule>
  </conditionalFormatting>
  <conditionalFormatting sqref="P110">
    <cfRule type="colorScale" priority="1285">
      <colorScale>
        <cfvo type="min"/>
        <cfvo type="percentile" val="50"/>
        <cfvo type="max"/>
        <color rgb="FFF8696B"/>
        <color rgb="FFFFEB84"/>
        <color rgb="FF63BE7B"/>
      </colorScale>
    </cfRule>
  </conditionalFormatting>
  <conditionalFormatting sqref="P111">
    <cfRule type="colorScale" priority="1284">
      <colorScale>
        <cfvo type="min"/>
        <cfvo type="percentile" val="50"/>
        <cfvo type="max"/>
        <color rgb="FFF8696B"/>
        <color rgb="FFFFEB84"/>
        <color rgb="FF63BE7B"/>
      </colorScale>
    </cfRule>
  </conditionalFormatting>
  <conditionalFormatting sqref="P111">
    <cfRule type="colorScale" priority="1283">
      <colorScale>
        <cfvo type="min"/>
        <cfvo type="percentile" val="50"/>
        <cfvo type="max"/>
        <color rgb="FFF8696B"/>
        <color rgb="FFFFEB84"/>
        <color rgb="FF63BE7B"/>
      </colorScale>
    </cfRule>
  </conditionalFormatting>
  <conditionalFormatting sqref="P112">
    <cfRule type="colorScale" priority="1282">
      <colorScale>
        <cfvo type="min"/>
        <cfvo type="percentile" val="50"/>
        <cfvo type="max"/>
        <color rgb="FFF8696B"/>
        <color rgb="FFFFEB84"/>
        <color rgb="FF63BE7B"/>
      </colorScale>
    </cfRule>
  </conditionalFormatting>
  <conditionalFormatting sqref="P110">
    <cfRule type="colorScale" priority="1281">
      <colorScale>
        <cfvo type="min"/>
        <cfvo type="percentile" val="50"/>
        <cfvo type="max"/>
        <color rgb="FFF8696B"/>
        <color rgb="FFFFEB84"/>
        <color rgb="FF63BE7B"/>
      </colorScale>
    </cfRule>
  </conditionalFormatting>
  <conditionalFormatting sqref="P111">
    <cfRule type="colorScale" priority="1280">
      <colorScale>
        <cfvo type="min"/>
        <cfvo type="percentile" val="50"/>
        <cfvo type="max"/>
        <color rgb="FFF8696B"/>
        <color rgb="FFFFEB84"/>
        <color rgb="FF63BE7B"/>
      </colorScale>
    </cfRule>
  </conditionalFormatting>
  <conditionalFormatting sqref="P112">
    <cfRule type="colorScale" priority="1279">
      <colorScale>
        <cfvo type="min"/>
        <cfvo type="percentile" val="50"/>
        <cfvo type="max"/>
        <color rgb="FFF8696B"/>
        <color rgb="FFFFEB84"/>
        <color rgb="FF63BE7B"/>
      </colorScale>
    </cfRule>
  </conditionalFormatting>
  <conditionalFormatting sqref="P108">
    <cfRule type="colorScale" priority="1278">
      <colorScale>
        <cfvo type="min"/>
        <cfvo type="percentile" val="50"/>
        <cfvo type="max"/>
        <color rgb="FFF8696B"/>
        <color rgb="FFFFEB84"/>
        <color rgb="FF63BE7B"/>
      </colorScale>
    </cfRule>
  </conditionalFormatting>
  <conditionalFormatting sqref="P111">
    <cfRule type="colorScale" priority="1277">
      <colorScale>
        <cfvo type="min"/>
        <cfvo type="percentile" val="50"/>
        <cfvo type="max"/>
        <color rgb="FFF8696B"/>
        <color rgb="FFFFEB84"/>
        <color rgb="FF63BE7B"/>
      </colorScale>
    </cfRule>
  </conditionalFormatting>
  <conditionalFormatting sqref="P109">
    <cfRule type="colorScale" priority="1276">
      <colorScale>
        <cfvo type="min"/>
        <cfvo type="percentile" val="50"/>
        <cfvo type="max"/>
        <color rgb="FFF8696B"/>
        <color rgb="FFFFEB84"/>
        <color rgb="FF63BE7B"/>
      </colorScale>
    </cfRule>
  </conditionalFormatting>
  <conditionalFormatting sqref="P110">
    <cfRule type="colorScale" priority="1275">
      <colorScale>
        <cfvo type="min"/>
        <cfvo type="percentile" val="50"/>
        <cfvo type="max"/>
        <color rgb="FFF8696B"/>
        <color rgb="FFFFEB84"/>
        <color rgb="FF63BE7B"/>
      </colorScale>
    </cfRule>
  </conditionalFormatting>
  <conditionalFormatting sqref="P111">
    <cfRule type="colorScale" priority="1274">
      <colorScale>
        <cfvo type="min"/>
        <cfvo type="percentile" val="50"/>
        <cfvo type="max"/>
        <color rgb="FFF8696B"/>
        <color rgb="FFFFEB84"/>
        <color rgb="FF63BE7B"/>
      </colorScale>
    </cfRule>
  </conditionalFormatting>
  <conditionalFormatting sqref="P112">
    <cfRule type="colorScale" priority="1273">
      <colorScale>
        <cfvo type="min"/>
        <cfvo type="percentile" val="50"/>
        <cfvo type="max"/>
        <color rgb="FFF8696B"/>
        <color rgb="FFFFEB84"/>
        <color rgb="FF63BE7B"/>
      </colorScale>
    </cfRule>
  </conditionalFormatting>
  <conditionalFormatting sqref="P112">
    <cfRule type="colorScale" priority="1272">
      <colorScale>
        <cfvo type="min"/>
        <cfvo type="percentile" val="50"/>
        <cfvo type="max"/>
        <color rgb="FFF8696B"/>
        <color rgb="FFFFEB84"/>
        <color rgb="FF63BE7B"/>
      </colorScale>
    </cfRule>
  </conditionalFormatting>
  <conditionalFormatting sqref="P109">
    <cfRule type="colorScale" priority="1271">
      <colorScale>
        <cfvo type="min"/>
        <cfvo type="percentile" val="50"/>
        <cfvo type="max"/>
        <color rgb="FFF8696B"/>
        <color rgb="FFFFEB84"/>
        <color rgb="FF63BE7B"/>
      </colorScale>
    </cfRule>
  </conditionalFormatting>
  <conditionalFormatting sqref="P112">
    <cfRule type="colorScale" priority="1270">
      <colorScale>
        <cfvo type="min"/>
        <cfvo type="percentile" val="50"/>
        <cfvo type="max"/>
        <color rgb="FFF8696B"/>
        <color rgb="FFFFEB84"/>
        <color rgb="FF63BE7B"/>
      </colorScale>
    </cfRule>
  </conditionalFormatting>
  <conditionalFormatting sqref="P108:P112">
    <cfRule type="colorScale" priority="1269">
      <colorScale>
        <cfvo type="min"/>
        <cfvo type="percentile" val="50"/>
        <cfvo type="max"/>
        <color rgb="FFF8696B"/>
        <color rgb="FFFFEB84"/>
        <color rgb="FF63BE7B"/>
      </colorScale>
    </cfRule>
  </conditionalFormatting>
  <conditionalFormatting sqref="P109">
    <cfRule type="colorScale" priority="1268">
      <colorScale>
        <cfvo type="min"/>
        <cfvo type="percentile" val="50"/>
        <cfvo type="max"/>
        <color rgb="FFF8696B"/>
        <color rgb="FFFFEB84"/>
        <color rgb="FF63BE7B"/>
      </colorScale>
    </cfRule>
  </conditionalFormatting>
  <conditionalFormatting sqref="P109">
    <cfRule type="colorScale" priority="1267">
      <colorScale>
        <cfvo type="min"/>
        <cfvo type="percentile" val="50"/>
        <cfvo type="max"/>
        <color rgb="FFF8696B"/>
        <color rgb="FFFFEB84"/>
        <color rgb="FF63BE7B"/>
      </colorScale>
    </cfRule>
  </conditionalFormatting>
  <conditionalFormatting sqref="P110">
    <cfRule type="colorScale" priority="1266">
      <colorScale>
        <cfvo type="min"/>
        <cfvo type="percentile" val="50"/>
        <cfvo type="max"/>
        <color rgb="FFF8696B"/>
        <color rgb="FFFFEB84"/>
        <color rgb="FF63BE7B"/>
      </colorScale>
    </cfRule>
  </conditionalFormatting>
  <conditionalFormatting sqref="P111">
    <cfRule type="colorScale" priority="1265">
      <colorScale>
        <cfvo type="min"/>
        <cfvo type="percentile" val="50"/>
        <cfvo type="max"/>
        <color rgb="FFF8696B"/>
        <color rgb="FFFFEB84"/>
        <color rgb="FF63BE7B"/>
      </colorScale>
    </cfRule>
  </conditionalFormatting>
  <conditionalFormatting sqref="P112">
    <cfRule type="colorScale" priority="1264">
      <colorScale>
        <cfvo type="min"/>
        <cfvo type="percentile" val="50"/>
        <cfvo type="max"/>
        <color rgb="FFF8696B"/>
        <color rgb="FFFFEB84"/>
        <color rgb="FF63BE7B"/>
      </colorScale>
    </cfRule>
  </conditionalFormatting>
  <conditionalFormatting sqref="P112">
    <cfRule type="colorScale" priority="1263">
      <colorScale>
        <cfvo type="min"/>
        <cfvo type="percentile" val="50"/>
        <cfvo type="max"/>
        <color rgb="FFF8696B"/>
        <color rgb="FFFFEB84"/>
        <color rgb="FF63BE7B"/>
      </colorScale>
    </cfRule>
  </conditionalFormatting>
  <conditionalFormatting sqref="P110">
    <cfRule type="colorScale" priority="1262">
      <colorScale>
        <cfvo type="min"/>
        <cfvo type="percentile" val="50"/>
        <cfvo type="max"/>
        <color rgb="FFF8696B"/>
        <color rgb="FFFFEB84"/>
        <color rgb="FF63BE7B"/>
      </colorScale>
    </cfRule>
  </conditionalFormatting>
  <conditionalFormatting sqref="P108:P112">
    <cfRule type="colorScale" priority="1261">
      <colorScale>
        <cfvo type="min"/>
        <cfvo type="percentile" val="50"/>
        <cfvo type="max"/>
        <color rgb="FFF8696B"/>
        <color rgb="FFFFEB84"/>
        <color rgb="FF63BE7B"/>
      </colorScale>
    </cfRule>
  </conditionalFormatting>
  <conditionalFormatting sqref="P109">
    <cfRule type="colorScale" priority="1260">
      <colorScale>
        <cfvo type="min"/>
        <cfvo type="percentile" val="50"/>
        <cfvo type="max"/>
        <color rgb="FFF8696B"/>
        <color rgb="FFFFEB84"/>
        <color rgb="FF63BE7B"/>
      </colorScale>
    </cfRule>
  </conditionalFormatting>
  <conditionalFormatting sqref="P110">
    <cfRule type="colorScale" priority="1259">
      <colorScale>
        <cfvo type="min"/>
        <cfvo type="percentile" val="50"/>
        <cfvo type="max"/>
        <color rgb="FFF8696B"/>
        <color rgb="FFFFEB84"/>
        <color rgb="FF63BE7B"/>
      </colorScale>
    </cfRule>
  </conditionalFormatting>
  <conditionalFormatting sqref="P111">
    <cfRule type="colorScale" priority="1258">
      <colorScale>
        <cfvo type="min"/>
        <cfvo type="percentile" val="50"/>
        <cfvo type="max"/>
        <color rgb="FFF8696B"/>
        <color rgb="FFFFEB84"/>
        <color rgb="FF63BE7B"/>
      </colorScale>
    </cfRule>
  </conditionalFormatting>
  <conditionalFormatting sqref="P112">
    <cfRule type="colorScale" priority="1257">
      <colorScale>
        <cfvo type="min"/>
        <cfvo type="percentile" val="50"/>
        <cfvo type="max"/>
        <color rgb="FFF8696B"/>
        <color rgb="FFFFEB84"/>
        <color rgb="FF63BE7B"/>
      </colorScale>
    </cfRule>
  </conditionalFormatting>
  <conditionalFormatting sqref="P108:P112">
    <cfRule type="colorScale" priority="1256">
      <colorScale>
        <cfvo type="min"/>
        <cfvo type="percentile" val="50"/>
        <cfvo type="max"/>
        <color rgb="FFF8696B"/>
        <color rgb="FFFFEB84"/>
        <color rgb="FF63BE7B"/>
      </colorScale>
    </cfRule>
  </conditionalFormatting>
  <conditionalFormatting sqref="P111">
    <cfRule type="colorScale" priority="1255">
      <colorScale>
        <cfvo type="min"/>
        <cfvo type="percentile" val="50"/>
        <cfvo type="max"/>
        <color rgb="FFF8696B"/>
        <color rgb="FFFFEB84"/>
        <color rgb="FF63BE7B"/>
      </colorScale>
    </cfRule>
  </conditionalFormatting>
  <conditionalFormatting sqref="P109">
    <cfRule type="colorScale" priority="1254">
      <colorScale>
        <cfvo type="min"/>
        <cfvo type="percentile" val="50"/>
        <cfvo type="max"/>
        <color rgb="FFF8696B"/>
        <color rgb="FFFFEB84"/>
        <color rgb="FF63BE7B"/>
      </colorScale>
    </cfRule>
  </conditionalFormatting>
  <conditionalFormatting sqref="P110">
    <cfRule type="colorScale" priority="1253">
      <colorScale>
        <cfvo type="min"/>
        <cfvo type="percentile" val="50"/>
        <cfvo type="max"/>
        <color rgb="FFF8696B"/>
        <color rgb="FFFFEB84"/>
        <color rgb="FF63BE7B"/>
      </colorScale>
    </cfRule>
  </conditionalFormatting>
  <conditionalFormatting sqref="P111">
    <cfRule type="colorScale" priority="1252">
      <colorScale>
        <cfvo type="min"/>
        <cfvo type="percentile" val="50"/>
        <cfvo type="max"/>
        <color rgb="FFF8696B"/>
        <color rgb="FFFFEB84"/>
        <color rgb="FF63BE7B"/>
      </colorScale>
    </cfRule>
  </conditionalFormatting>
  <conditionalFormatting sqref="P112">
    <cfRule type="colorScale" priority="1251">
      <colorScale>
        <cfvo type="min"/>
        <cfvo type="percentile" val="50"/>
        <cfvo type="max"/>
        <color rgb="FFF8696B"/>
        <color rgb="FFFFEB84"/>
        <color rgb="FF63BE7B"/>
      </colorScale>
    </cfRule>
  </conditionalFormatting>
  <conditionalFormatting sqref="P112">
    <cfRule type="colorScale" priority="1250">
      <colorScale>
        <cfvo type="min"/>
        <cfvo type="percentile" val="50"/>
        <cfvo type="max"/>
        <color rgb="FFF8696B"/>
        <color rgb="FFFFEB84"/>
        <color rgb="FF63BE7B"/>
      </colorScale>
    </cfRule>
  </conditionalFormatting>
  <conditionalFormatting sqref="P113">
    <cfRule type="colorScale" priority="1248">
      <colorScale>
        <cfvo type="min"/>
        <cfvo type="percentile" val="50"/>
        <cfvo type="max"/>
        <color rgb="FFF8696B"/>
        <color rgb="FFFFEB84"/>
        <color rgb="FF63BE7B"/>
      </colorScale>
    </cfRule>
  </conditionalFormatting>
  <conditionalFormatting sqref="P116">
    <cfRule type="colorScale" priority="1247">
      <colorScale>
        <cfvo type="min"/>
        <cfvo type="percentile" val="50"/>
        <cfvo type="max"/>
        <color rgb="FFF8696B"/>
        <color rgb="FFFFEB84"/>
        <color rgb="FF63BE7B"/>
      </colorScale>
    </cfRule>
  </conditionalFormatting>
  <conditionalFormatting sqref="P113:P117">
    <cfRule type="colorScale" priority="1246">
      <colorScale>
        <cfvo type="min"/>
        <cfvo type="percentile" val="50"/>
        <cfvo type="max"/>
        <color rgb="FFF8696B"/>
        <color rgb="FFFFEB84"/>
        <color rgb="FF63BE7B"/>
      </colorScale>
    </cfRule>
  </conditionalFormatting>
  <conditionalFormatting sqref="P114">
    <cfRule type="colorScale" priority="1249">
      <colorScale>
        <cfvo type="min"/>
        <cfvo type="percentile" val="50"/>
        <cfvo type="max"/>
        <color rgb="FFF8696B"/>
        <color rgb="FFFFEB84"/>
        <color rgb="FF63BE7B"/>
      </colorScale>
    </cfRule>
  </conditionalFormatting>
  <conditionalFormatting sqref="P115">
    <cfRule type="colorScale" priority="1245">
      <colorScale>
        <cfvo type="min"/>
        <cfvo type="percentile" val="50"/>
        <cfvo type="max"/>
        <color rgb="FFF8696B"/>
        <color rgb="FFFFEB84"/>
        <color rgb="FF63BE7B"/>
      </colorScale>
    </cfRule>
  </conditionalFormatting>
  <conditionalFormatting sqref="P116">
    <cfRule type="colorScale" priority="1244">
      <colorScale>
        <cfvo type="min"/>
        <cfvo type="percentile" val="50"/>
        <cfvo type="max"/>
        <color rgb="FFF8696B"/>
        <color rgb="FFFFEB84"/>
        <color rgb="FF63BE7B"/>
      </colorScale>
    </cfRule>
  </conditionalFormatting>
  <conditionalFormatting sqref="P117">
    <cfRule type="colorScale" priority="1243">
      <colorScale>
        <cfvo type="min"/>
        <cfvo type="percentile" val="50"/>
        <cfvo type="max"/>
        <color rgb="FFF8696B"/>
        <color rgb="FFFFEB84"/>
        <color rgb="FF63BE7B"/>
      </colorScale>
    </cfRule>
  </conditionalFormatting>
  <conditionalFormatting sqref="P117">
    <cfRule type="colorScale" priority="1242">
      <colorScale>
        <cfvo type="min"/>
        <cfvo type="percentile" val="50"/>
        <cfvo type="max"/>
        <color rgb="FFF8696B"/>
        <color rgb="FFFFEB84"/>
        <color rgb="FF63BE7B"/>
      </colorScale>
    </cfRule>
  </conditionalFormatting>
  <conditionalFormatting sqref="P114">
    <cfRule type="colorScale" priority="1241">
      <colorScale>
        <cfvo type="min"/>
        <cfvo type="percentile" val="50"/>
        <cfvo type="max"/>
        <color rgb="FFF8696B"/>
        <color rgb="FFFFEB84"/>
        <color rgb="FF63BE7B"/>
      </colorScale>
    </cfRule>
  </conditionalFormatting>
  <conditionalFormatting sqref="P117">
    <cfRule type="colorScale" priority="1240">
      <colorScale>
        <cfvo type="min"/>
        <cfvo type="percentile" val="50"/>
        <cfvo type="max"/>
        <color rgb="FFF8696B"/>
        <color rgb="FFFFEB84"/>
        <color rgb="FF63BE7B"/>
      </colorScale>
    </cfRule>
  </conditionalFormatting>
  <conditionalFormatting sqref="P113:P117">
    <cfRule type="colorScale" priority="1239">
      <colorScale>
        <cfvo type="min"/>
        <cfvo type="percentile" val="50"/>
        <cfvo type="max"/>
        <color rgb="FFF8696B"/>
        <color rgb="FFFFEB84"/>
        <color rgb="FF63BE7B"/>
      </colorScale>
    </cfRule>
  </conditionalFormatting>
  <conditionalFormatting sqref="P114">
    <cfRule type="colorScale" priority="1238">
      <colorScale>
        <cfvo type="min"/>
        <cfvo type="percentile" val="50"/>
        <cfvo type="max"/>
        <color rgb="FFF8696B"/>
        <color rgb="FFFFEB84"/>
        <color rgb="FF63BE7B"/>
      </colorScale>
    </cfRule>
  </conditionalFormatting>
  <conditionalFormatting sqref="P114">
    <cfRule type="colorScale" priority="1237">
      <colorScale>
        <cfvo type="min"/>
        <cfvo type="percentile" val="50"/>
        <cfvo type="max"/>
        <color rgb="FFF8696B"/>
        <color rgb="FFFFEB84"/>
        <color rgb="FF63BE7B"/>
      </colorScale>
    </cfRule>
  </conditionalFormatting>
  <conditionalFormatting sqref="P115">
    <cfRule type="colorScale" priority="1236">
      <colorScale>
        <cfvo type="min"/>
        <cfvo type="percentile" val="50"/>
        <cfvo type="max"/>
        <color rgb="FFF8696B"/>
        <color rgb="FFFFEB84"/>
        <color rgb="FF63BE7B"/>
      </colorScale>
    </cfRule>
  </conditionalFormatting>
  <conditionalFormatting sqref="P116">
    <cfRule type="colorScale" priority="1235">
      <colorScale>
        <cfvo type="min"/>
        <cfvo type="percentile" val="50"/>
        <cfvo type="max"/>
        <color rgb="FFF8696B"/>
        <color rgb="FFFFEB84"/>
        <color rgb="FF63BE7B"/>
      </colorScale>
    </cfRule>
  </conditionalFormatting>
  <conditionalFormatting sqref="P117">
    <cfRule type="colorScale" priority="1234">
      <colorScale>
        <cfvo type="min"/>
        <cfvo type="percentile" val="50"/>
        <cfvo type="max"/>
        <color rgb="FFF8696B"/>
        <color rgb="FFFFEB84"/>
        <color rgb="FF63BE7B"/>
      </colorScale>
    </cfRule>
  </conditionalFormatting>
  <conditionalFormatting sqref="P117">
    <cfRule type="colorScale" priority="1233">
      <colorScale>
        <cfvo type="min"/>
        <cfvo type="percentile" val="50"/>
        <cfvo type="max"/>
        <color rgb="FFF8696B"/>
        <color rgb="FFFFEB84"/>
        <color rgb="FF63BE7B"/>
      </colorScale>
    </cfRule>
  </conditionalFormatting>
  <conditionalFormatting sqref="P115">
    <cfRule type="colorScale" priority="1232">
      <colorScale>
        <cfvo type="min"/>
        <cfvo type="percentile" val="50"/>
        <cfvo type="max"/>
        <color rgb="FFF8696B"/>
        <color rgb="FFFFEB84"/>
        <color rgb="FF63BE7B"/>
      </colorScale>
    </cfRule>
  </conditionalFormatting>
  <conditionalFormatting sqref="P113:P117">
    <cfRule type="colorScale" priority="1231">
      <colorScale>
        <cfvo type="min"/>
        <cfvo type="percentile" val="50"/>
        <cfvo type="max"/>
        <color rgb="FFF8696B"/>
        <color rgb="FFFFEB84"/>
        <color rgb="FF63BE7B"/>
      </colorScale>
    </cfRule>
  </conditionalFormatting>
  <conditionalFormatting sqref="P114">
    <cfRule type="colorScale" priority="1230">
      <colorScale>
        <cfvo type="min"/>
        <cfvo type="percentile" val="50"/>
        <cfvo type="max"/>
        <color rgb="FFF8696B"/>
        <color rgb="FFFFEB84"/>
        <color rgb="FF63BE7B"/>
      </colorScale>
    </cfRule>
  </conditionalFormatting>
  <conditionalFormatting sqref="P115">
    <cfRule type="colorScale" priority="1229">
      <colorScale>
        <cfvo type="min"/>
        <cfvo type="percentile" val="50"/>
        <cfvo type="max"/>
        <color rgb="FFF8696B"/>
        <color rgb="FFFFEB84"/>
        <color rgb="FF63BE7B"/>
      </colorScale>
    </cfRule>
  </conditionalFormatting>
  <conditionalFormatting sqref="P116">
    <cfRule type="colorScale" priority="1228">
      <colorScale>
        <cfvo type="min"/>
        <cfvo type="percentile" val="50"/>
        <cfvo type="max"/>
        <color rgb="FFF8696B"/>
        <color rgb="FFFFEB84"/>
        <color rgb="FF63BE7B"/>
      </colorScale>
    </cfRule>
  </conditionalFormatting>
  <conditionalFormatting sqref="P117">
    <cfRule type="colorScale" priority="1227">
      <colorScale>
        <cfvo type="min"/>
        <cfvo type="percentile" val="50"/>
        <cfvo type="max"/>
        <color rgb="FFF8696B"/>
        <color rgb="FFFFEB84"/>
        <color rgb="FF63BE7B"/>
      </colorScale>
    </cfRule>
  </conditionalFormatting>
  <conditionalFormatting sqref="P113:P117">
    <cfRule type="colorScale" priority="1226">
      <colorScale>
        <cfvo type="min"/>
        <cfvo type="percentile" val="50"/>
        <cfvo type="max"/>
        <color rgb="FFF8696B"/>
        <color rgb="FFFFEB84"/>
        <color rgb="FF63BE7B"/>
      </colorScale>
    </cfRule>
  </conditionalFormatting>
  <conditionalFormatting sqref="P116">
    <cfRule type="colorScale" priority="1225">
      <colorScale>
        <cfvo type="min"/>
        <cfvo type="percentile" val="50"/>
        <cfvo type="max"/>
        <color rgb="FFF8696B"/>
        <color rgb="FFFFEB84"/>
        <color rgb="FF63BE7B"/>
      </colorScale>
    </cfRule>
  </conditionalFormatting>
  <conditionalFormatting sqref="P114">
    <cfRule type="colorScale" priority="1224">
      <colorScale>
        <cfvo type="min"/>
        <cfvo type="percentile" val="50"/>
        <cfvo type="max"/>
        <color rgb="FFF8696B"/>
        <color rgb="FFFFEB84"/>
        <color rgb="FF63BE7B"/>
      </colorScale>
    </cfRule>
  </conditionalFormatting>
  <conditionalFormatting sqref="P115">
    <cfRule type="colorScale" priority="1223">
      <colorScale>
        <cfvo type="min"/>
        <cfvo type="percentile" val="50"/>
        <cfvo type="max"/>
        <color rgb="FFF8696B"/>
        <color rgb="FFFFEB84"/>
        <color rgb="FF63BE7B"/>
      </colorScale>
    </cfRule>
  </conditionalFormatting>
  <conditionalFormatting sqref="P116">
    <cfRule type="colorScale" priority="1222">
      <colorScale>
        <cfvo type="min"/>
        <cfvo type="percentile" val="50"/>
        <cfvo type="max"/>
        <color rgb="FFF8696B"/>
        <color rgb="FFFFEB84"/>
        <color rgb="FF63BE7B"/>
      </colorScale>
    </cfRule>
  </conditionalFormatting>
  <conditionalFormatting sqref="P117">
    <cfRule type="colorScale" priority="1221">
      <colorScale>
        <cfvo type="min"/>
        <cfvo type="percentile" val="50"/>
        <cfvo type="max"/>
        <color rgb="FFF8696B"/>
        <color rgb="FFFFEB84"/>
        <color rgb="FF63BE7B"/>
      </colorScale>
    </cfRule>
  </conditionalFormatting>
  <conditionalFormatting sqref="P117">
    <cfRule type="colorScale" priority="1220">
      <colorScale>
        <cfvo type="min"/>
        <cfvo type="percentile" val="50"/>
        <cfvo type="max"/>
        <color rgb="FFF8696B"/>
        <color rgb="FFFFEB84"/>
        <color rgb="FF63BE7B"/>
      </colorScale>
    </cfRule>
  </conditionalFormatting>
  <conditionalFormatting sqref="P113">
    <cfRule type="colorScale" priority="1219">
      <colorScale>
        <cfvo type="min"/>
        <cfvo type="percentile" val="50"/>
        <cfvo type="max"/>
        <color rgb="FFF8696B"/>
        <color rgb="FFFFEB84"/>
        <color rgb="FF63BE7B"/>
      </colorScale>
    </cfRule>
  </conditionalFormatting>
  <conditionalFormatting sqref="P116">
    <cfRule type="colorScale" priority="1218">
      <colorScale>
        <cfvo type="min"/>
        <cfvo type="percentile" val="50"/>
        <cfvo type="max"/>
        <color rgb="FFF8696B"/>
        <color rgb="FFFFEB84"/>
        <color rgb="FF63BE7B"/>
      </colorScale>
    </cfRule>
  </conditionalFormatting>
  <conditionalFormatting sqref="P113:P117">
    <cfRule type="colorScale" priority="1217">
      <colorScale>
        <cfvo type="min"/>
        <cfvo type="percentile" val="50"/>
        <cfvo type="max"/>
        <color rgb="FFF8696B"/>
        <color rgb="FFFFEB84"/>
        <color rgb="FF63BE7B"/>
      </colorScale>
    </cfRule>
  </conditionalFormatting>
  <conditionalFormatting sqref="P113">
    <cfRule type="colorScale" priority="1216">
      <colorScale>
        <cfvo type="min"/>
        <cfvo type="percentile" val="50"/>
        <cfvo type="max"/>
        <color rgb="FFF8696B"/>
        <color rgb="FFFFEB84"/>
        <color rgb="FF63BE7B"/>
      </colorScale>
    </cfRule>
  </conditionalFormatting>
  <conditionalFormatting sqref="P113">
    <cfRule type="colorScale" priority="1215">
      <colorScale>
        <cfvo type="min"/>
        <cfvo type="percentile" val="50"/>
        <cfvo type="max"/>
        <color rgb="FFF8696B"/>
        <color rgb="FFFFEB84"/>
        <color rgb="FF63BE7B"/>
      </colorScale>
    </cfRule>
  </conditionalFormatting>
  <conditionalFormatting sqref="P113">
    <cfRule type="colorScale" priority="1214">
      <colorScale>
        <cfvo type="min"/>
        <cfvo type="percentile" val="50"/>
        <cfvo type="max"/>
        <color rgb="FFF8696B"/>
        <color rgb="FFFFEB84"/>
        <color rgb="FF63BE7B"/>
      </colorScale>
    </cfRule>
  </conditionalFormatting>
  <conditionalFormatting sqref="P114">
    <cfRule type="colorScale" priority="1213">
      <colorScale>
        <cfvo type="min"/>
        <cfvo type="percentile" val="50"/>
        <cfvo type="max"/>
        <color rgb="FFF8696B"/>
        <color rgb="FFFFEB84"/>
        <color rgb="FF63BE7B"/>
      </colorScale>
    </cfRule>
  </conditionalFormatting>
  <conditionalFormatting sqref="P115">
    <cfRule type="colorScale" priority="1212">
      <colorScale>
        <cfvo type="min"/>
        <cfvo type="percentile" val="50"/>
        <cfvo type="max"/>
        <color rgb="FFF8696B"/>
        <color rgb="FFFFEB84"/>
        <color rgb="FF63BE7B"/>
      </colorScale>
    </cfRule>
  </conditionalFormatting>
  <conditionalFormatting sqref="P116">
    <cfRule type="colorScale" priority="1211">
      <colorScale>
        <cfvo type="min"/>
        <cfvo type="percentile" val="50"/>
        <cfvo type="max"/>
        <color rgb="FFF8696B"/>
        <color rgb="FFFFEB84"/>
        <color rgb="FF63BE7B"/>
      </colorScale>
    </cfRule>
  </conditionalFormatting>
  <conditionalFormatting sqref="P116">
    <cfRule type="colorScale" priority="1210">
      <colorScale>
        <cfvo type="min"/>
        <cfvo type="percentile" val="50"/>
        <cfvo type="max"/>
        <color rgb="FFF8696B"/>
        <color rgb="FFFFEB84"/>
        <color rgb="FF63BE7B"/>
      </colorScale>
    </cfRule>
  </conditionalFormatting>
  <conditionalFormatting sqref="P116">
    <cfRule type="colorScale" priority="1209">
      <colorScale>
        <cfvo type="min"/>
        <cfvo type="percentile" val="50"/>
        <cfvo type="max"/>
        <color rgb="FFF8696B"/>
        <color rgb="FFFFEB84"/>
        <color rgb="FF63BE7B"/>
      </colorScale>
    </cfRule>
  </conditionalFormatting>
  <conditionalFormatting sqref="P117">
    <cfRule type="colorScale" priority="1208">
      <colorScale>
        <cfvo type="min"/>
        <cfvo type="percentile" val="50"/>
        <cfvo type="max"/>
        <color rgb="FFF8696B"/>
        <color rgb="FFFFEB84"/>
        <color rgb="FF63BE7B"/>
      </colorScale>
    </cfRule>
  </conditionalFormatting>
  <conditionalFormatting sqref="P113">
    <cfRule type="colorScale" priority="1207">
      <colorScale>
        <cfvo type="min"/>
        <cfvo type="percentile" val="50"/>
        <cfvo type="max"/>
        <color rgb="FFF8696B"/>
        <color rgb="FFFFEB84"/>
        <color rgb="FF63BE7B"/>
      </colorScale>
    </cfRule>
  </conditionalFormatting>
  <conditionalFormatting sqref="P113">
    <cfRule type="colorScale" priority="1206">
      <colorScale>
        <cfvo type="min"/>
        <cfvo type="percentile" val="50"/>
        <cfvo type="max"/>
        <color rgb="FFF8696B"/>
        <color rgb="FFFFEB84"/>
        <color rgb="FF63BE7B"/>
      </colorScale>
    </cfRule>
  </conditionalFormatting>
  <conditionalFormatting sqref="P113">
    <cfRule type="colorScale" priority="1205">
      <colorScale>
        <cfvo type="min"/>
        <cfvo type="percentile" val="50"/>
        <cfvo type="max"/>
        <color rgb="FFF8696B"/>
        <color rgb="FFFFEB84"/>
        <color rgb="FF63BE7B"/>
      </colorScale>
    </cfRule>
  </conditionalFormatting>
  <conditionalFormatting sqref="P115">
    <cfRule type="colorScale" priority="1204">
      <colorScale>
        <cfvo type="min"/>
        <cfvo type="percentile" val="50"/>
        <cfvo type="max"/>
        <color rgb="FFF8696B"/>
        <color rgb="FFFFEB84"/>
        <color rgb="FF63BE7B"/>
      </colorScale>
    </cfRule>
  </conditionalFormatting>
  <conditionalFormatting sqref="P114">
    <cfRule type="colorScale" priority="1203">
      <colorScale>
        <cfvo type="min"/>
        <cfvo type="percentile" val="50"/>
        <cfvo type="max"/>
        <color rgb="FFF8696B"/>
        <color rgb="FFFFEB84"/>
        <color rgb="FF63BE7B"/>
      </colorScale>
    </cfRule>
  </conditionalFormatting>
  <conditionalFormatting sqref="P115">
    <cfRule type="colorScale" priority="1202">
      <colorScale>
        <cfvo type="min"/>
        <cfvo type="percentile" val="50"/>
        <cfvo type="max"/>
        <color rgb="FFF8696B"/>
        <color rgb="FFFFEB84"/>
        <color rgb="FF63BE7B"/>
      </colorScale>
    </cfRule>
  </conditionalFormatting>
  <conditionalFormatting sqref="P115">
    <cfRule type="colorScale" priority="1201">
      <colorScale>
        <cfvo type="min"/>
        <cfvo type="percentile" val="50"/>
        <cfvo type="max"/>
        <color rgb="FFF8696B"/>
        <color rgb="FFFFEB84"/>
        <color rgb="FF63BE7B"/>
      </colorScale>
    </cfRule>
  </conditionalFormatting>
  <conditionalFormatting sqref="P116">
    <cfRule type="colorScale" priority="1200">
      <colorScale>
        <cfvo type="min"/>
        <cfvo type="percentile" val="50"/>
        <cfvo type="max"/>
        <color rgb="FFF8696B"/>
        <color rgb="FFFFEB84"/>
        <color rgb="FF63BE7B"/>
      </colorScale>
    </cfRule>
  </conditionalFormatting>
  <conditionalFormatting sqref="P117">
    <cfRule type="colorScale" priority="1199">
      <colorScale>
        <cfvo type="min"/>
        <cfvo type="percentile" val="50"/>
        <cfvo type="max"/>
        <color rgb="FFF8696B"/>
        <color rgb="FFFFEB84"/>
        <color rgb="FF63BE7B"/>
      </colorScale>
    </cfRule>
  </conditionalFormatting>
  <conditionalFormatting sqref="P114">
    <cfRule type="colorScale" priority="1198">
      <colorScale>
        <cfvo type="min"/>
        <cfvo type="percentile" val="50"/>
        <cfvo type="max"/>
        <color rgb="FFF8696B"/>
        <color rgb="FFFFEB84"/>
        <color rgb="FF63BE7B"/>
      </colorScale>
    </cfRule>
  </conditionalFormatting>
  <conditionalFormatting sqref="P117">
    <cfRule type="colorScale" priority="1197">
      <colorScale>
        <cfvo type="min"/>
        <cfvo type="percentile" val="50"/>
        <cfvo type="max"/>
        <color rgb="FFF8696B"/>
        <color rgb="FFFFEB84"/>
        <color rgb="FF63BE7B"/>
      </colorScale>
    </cfRule>
  </conditionalFormatting>
  <conditionalFormatting sqref="P115">
    <cfRule type="colorScale" priority="1196">
      <colorScale>
        <cfvo type="min"/>
        <cfvo type="percentile" val="50"/>
        <cfvo type="max"/>
        <color rgb="FFF8696B"/>
        <color rgb="FFFFEB84"/>
        <color rgb="FF63BE7B"/>
      </colorScale>
    </cfRule>
  </conditionalFormatting>
  <conditionalFormatting sqref="P116">
    <cfRule type="colorScale" priority="1195">
      <colorScale>
        <cfvo type="min"/>
        <cfvo type="percentile" val="50"/>
        <cfvo type="max"/>
        <color rgb="FFF8696B"/>
        <color rgb="FFFFEB84"/>
        <color rgb="FF63BE7B"/>
      </colorScale>
    </cfRule>
  </conditionalFormatting>
  <conditionalFormatting sqref="P117">
    <cfRule type="colorScale" priority="1194">
      <colorScale>
        <cfvo type="min"/>
        <cfvo type="percentile" val="50"/>
        <cfvo type="max"/>
        <color rgb="FFF8696B"/>
        <color rgb="FFFFEB84"/>
        <color rgb="FF63BE7B"/>
      </colorScale>
    </cfRule>
  </conditionalFormatting>
  <conditionalFormatting sqref="P115">
    <cfRule type="colorScale" priority="1193">
      <colorScale>
        <cfvo type="min"/>
        <cfvo type="percentile" val="50"/>
        <cfvo type="max"/>
        <color rgb="FFF8696B"/>
        <color rgb="FFFFEB84"/>
        <color rgb="FF63BE7B"/>
      </colorScale>
    </cfRule>
  </conditionalFormatting>
  <conditionalFormatting sqref="P113">
    <cfRule type="colorScale" priority="1192">
      <colorScale>
        <cfvo type="min"/>
        <cfvo type="percentile" val="50"/>
        <cfvo type="max"/>
        <color rgb="FFF8696B"/>
        <color rgb="FFFFEB84"/>
        <color rgb="FF63BE7B"/>
      </colorScale>
    </cfRule>
  </conditionalFormatting>
  <conditionalFormatting sqref="P114">
    <cfRule type="colorScale" priority="1191">
      <colorScale>
        <cfvo type="min"/>
        <cfvo type="percentile" val="50"/>
        <cfvo type="max"/>
        <color rgb="FFF8696B"/>
        <color rgb="FFFFEB84"/>
        <color rgb="FF63BE7B"/>
      </colorScale>
    </cfRule>
  </conditionalFormatting>
  <conditionalFormatting sqref="P115">
    <cfRule type="colorScale" priority="1190">
      <colorScale>
        <cfvo type="min"/>
        <cfvo type="percentile" val="50"/>
        <cfvo type="max"/>
        <color rgb="FFF8696B"/>
        <color rgb="FFFFEB84"/>
        <color rgb="FF63BE7B"/>
      </colorScale>
    </cfRule>
  </conditionalFormatting>
  <conditionalFormatting sqref="P115">
    <cfRule type="colorScale" priority="1189">
      <colorScale>
        <cfvo type="min"/>
        <cfvo type="percentile" val="50"/>
        <cfvo type="max"/>
        <color rgb="FFF8696B"/>
        <color rgb="FFFFEB84"/>
        <color rgb="FF63BE7B"/>
      </colorScale>
    </cfRule>
  </conditionalFormatting>
  <conditionalFormatting sqref="P115">
    <cfRule type="colorScale" priority="1188">
      <colorScale>
        <cfvo type="min"/>
        <cfvo type="percentile" val="50"/>
        <cfvo type="max"/>
        <color rgb="FFF8696B"/>
        <color rgb="FFFFEB84"/>
        <color rgb="FF63BE7B"/>
      </colorScale>
    </cfRule>
  </conditionalFormatting>
  <conditionalFormatting sqref="P116">
    <cfRule type="colorScale" priority="1187">
      <colorScale>
        <cfvo type="min"/>
        <cfvo type="percentile" val="50"/>
        <cfvo type="max"/>
        <color rgb="FFF8696B"/>
        <color rgb="FFFFEB84"/>
        <color rgb="FF63BE7B"/>
      </colorScale>
    </cfRule>
  </conditionalFormatting>
  <conditionalFormatting sqref="P117">
    <cfRule type="colorScale" priority="1186">
      <colorScale>
        <cfvo type="min"/>
        <cfvo type="percentile" val="50"/>
        <cfvo type="max"/>
        <color rgb="FFF8696B"/>
        <color rgb="FFFFEB84"/>
        <color rgb="FF63BE7B"/>
      </colorScale>
    </cfRule>
  </conditionalFormatting>
  <conditionalFormatting sqref="P114">
    <cfRule type="colorScale" priority="1185">
      <colorScale>
        <cfvo type="min"/>
        <cfvo type="percentile" val="50"/>
        <cfvo type="max"/>
        <color rgb="FFF8696B"/>
        <color rgb="FFFFEB84"/>
        <color rgb="FF63BE7B"/>
      </colorScale>
    </cfRule>
  </conditionalFormatting>
  <conditionalFormatting sqref="P113">
    <cfRule type="colorScale" priority="1184">
      <colorScale>
        <cfvo type="min"/>
        <cfvo type="percentile" val="50"/>
        <cfvo type="max"/>
        <color rgb="FFF8696B"/>
        <color rgb="FFFFEB84"/>
        <color rgb="FF63BE7B"/>
      </colorScale>
    </cfRule>
  </conditionalFormatting>
  <conditionalFormatting sqref="P114">
    <cfRule type="colorScale" priority="1183">
      <colorScale>
        <cfvo type="min"/>
        <cfvo type="percentile" val="50"/>
        <cfvo type="max"/>
        <color rgb="FFF8696B"/>
        <color rgb="FFFFEB84"/>
        <color rgb="FF63BE7B"/>
      </colorScale>
    </cfRule>
  </conditionalFormatting>
  <conditionalFormatting sqref="P116">
    <cfRule type="colorScale" priority="1182">
      <colorScale>
        <cfvo type="min"/>
        <cfvo type="percentile" val="50"/>
        <cfvo type="max"/>
        <color rgb="FFF8696B"/>
        <color rgb="FFFFEB84"/>
        <color rgb="FF63BE7B"/>
      </colorScale>
    </cfRule>
  </conditionalFormatting>
  <conditionalFormatting sqref="P115">
    <cfRule type="colorScale" priority="1181">
      <colorScale>
        <cfvo type="min"/>
        <cfvo type="percentile" val="50"/>
        <cfvo type="max"/>
        <color rgb="FFF8696B"/>
        <color rgb="FFFFEB84"/>
        <color rgb="FF63BE7B"/>
      </colorScale>
    </cfRule>
  </conditionalFormatting>
  <conditionalFormatting sqref="P116">
    <cfRule type="colorScale" priority="1180">
      <colorScale>
        <cfvo type="min"/>
        <cfvo type="percentile" val="50"/>
        <cfvo type="max"/>
        <color rgb="FFF8696B"/>
        <color rgb="FFFFEB84"/>
        <color rgb="FF63BE7B"/>
      </colorScale>
    </cfRule>
  </conditionalFormatting>
  <conditionalFormatting sqref="P116">
    <cfRule type="colorScale" priority="1179">
      <colorScale>
        <cfvo type="min"/>
        <cfvo type="percentile" val="50"/>
        <cfvo type="max"/>
        <color rgb="FFF8696B"/>
        <color rgb="FFFFEB84"/>
        <color rgb="FF63BE7B"/>
      </colorScale>
    </cfRule>
  </conditionalFormatting>
  <conditionalFormatting sqref="P117">
    <cfRule type="colorScale" priority="1178">
      <colorScale>
        <cfvo type="min"/>
        <cfvo type="percentile" val="50"/>
        <cfvo type="max"/>
        <color rgb="FFF8696B"/>
        <color rgb="FFFFEB84"/>
        <color rgb="FF63BE7B"/>
      </colorScale>
    </cfRule>
  </conditionalFormatting>
  <conditionalFormatting sqref="P115">
    <cfRule type="colorScale" priority="1177">
      <colorScale>
        <cfvo type="min"/>
        <cfvo type="percentile" val="50"/>
        <cfvo type="max"/>
        <color rgb="FFF8696B"/>
        <color rgb="FFFFEB84"/>
        <color rgb="FF63BE7B"/>
      </colorScale>
    </cfRule>
  </conditionalFormatting>
  <conditionalFormatting sqref="P116">
    <cfRule type="colorScale" priority="1176">
      <colorScale>
        <cfvo type="min"/>
        <cfvo type="percentile" val="50"/>
        <cfvo type="max"/>
        <color rgb="FFF8696B"/>
        <color rgb="FFFFEB84"/>
        <color rgb="FF63BE7B"/>
      </colorScale>
    </cfRule>
  </conditionalFormatting>
  <conditionalFormatting sqref="P117">
    <cfRule type="colorScale" priority="1175">
      <colorScale>
        <cfvo type="min"/>
        <cfvo type="percentile" val="50"/>
        <cfvo type="max"/>
        <color rgb="FFF8696B"/>
        <color rgb="FFFFEB84"/>
        <color rgb="FF63BE7B"/>
      </colorScale>
    </cfRule>
  </conditionalFormatting>
  <conditionalFormatting sqref="P113">
    <cfRule type="colorScale" priority="1174">
      <colorScale>
        <cfvo type="min"/>
        <cfvo type="percentile" val="50"/>
        <cfvo type="max"/>
        <color rgb="FFF8696B"/>
        <color rgb="FFFFEB84"/>
        <color rgb="FF63BE7B"/>
      </colorScale>
    </cfRule>
  </conditionalFormatting>
  <conditionalFormatting sqref="P116">
    <cfRule type="colorScale" priority="1173">
      <colorScale>
        <cfvo type="min"/>
        <cfvo type="percentile" val="50"/>
        <cfvo type="max"/>
        <color rgb="FFF8696B"/>
        <color rgb="FFFFEB84"/>
        <color rgb="FF63BE7B"/>
      </colorScale>
    </cfRule>
  </conditionalFormatting>
  <conditionalFormatting sqref="P114">
    <cfRule type="colorScale" priority="1172">
      <colorScale>
        <cfvo type="min"/>
        <cfvo type="percentile" val="50"/>
        <cfvo type="max"/>
        <color rgb="FFF8696B"/>
        <color rgb="FFFFEB84"/>
        <color rgb="FF63BE7B"/>
      </colorScale>
    </cfRule>
  </conditionalFormatting>
  <conditionalFormatting sqref="P115">
    <cfRule type="colorScale" priority="1171">
      <colorScale>
        <cfvo type="min"/>
        <cfvo type="percentile" val="50"/>
        <cfvo type="max"/>
        <color rgb="FFF8696B"/>
        <color rgb="FFFFEB84"/>
        <color rgb="FF63BE7B"/>
      </colorScale>
    </cfRule>
  </conditionalFormatting>
  <conditionalFormatting sqref="P116">
    <cfRule type="colorScale" priority="1170">
      <colorScale>
        <cfvo type="min"/>
        <cfvo type="percentile" val="50"/>
        <cfvo type="max"/>
        <color rgb="FFF8696B"/>
        <color rgb="FFFFEB84"/>
        <color rgb="FF63BE7B"/>
      </colorScale>
    </cfRule>
  </conditionalFormatting>
  <conditionalFormatting sqref="P117">
    <cfRule type="colorScale" priority="1169">
      <colorScale>
        <cfvo type="min"/>
        <cfvo type="percentile" val="50"/>
        <cfvo type="max"/>
        <color rgb="FFF8696B"/>
        <color rgb="FFFFEB84"/>
        <color rgb="FF63BE7B"/>
      </colorScale>
    </cfRule>
  </conditionalFormatting>
  <conditionalFormatting sqref="P117">
    <cfRule type="colorScale" priority="1168">
      <colorScale>
        <cfvo type="min"/>
        <cfvo type="percentile" val="50"/>
        <cfvo type="max"/>
        <color rgb="FFF8696B"/>
        <color rgb="FFFFEB84"/>
        <color rgb="FF63BE7B"/>
      </colorScale>
    </cfRule>
  </conditionalFormatting>
  <conditionalFormatting sqref="P114">
    <cfRule type="colorScale" priority="1167">
      <colorScale>
        <cfvo type="min"/>
        <cfvo type="percentile" val="50"/>
        <cfvo type="max"/>
        <color rgb="FFF8696B"/>
        <color rgb="FFFFEB84"/>
        <color rgb="FF63BE7B"/>
      </colorScale>
    </cfRule>
  </conditionalFormatting>
  <conditionalFormatting sqref="P117">
    <cfRule type="colorScale" priority="1166">
      <colorScale>
        <cfvo type="min"/>
        <cfvo type="percentile" val="50"/>
        <cfvo type="max"/>
        <color rgb="FFF8696B"/>
        <color rgb="FFFFEB84"/>
        <color rgb="FF63BE7B"/>
      </colorScale>
    </cfRule>
  </conditionalFormatting>
  <conditionalFormatting sqref="P113:P117">
    <cfRule type="colorScale" priority="1165">
      <colorScale>
        <cfvo type="min"/>
        <cfvo type="percentile" val="50"/>
        <cfvo type="max"/>
        <color rgb="FFF8696B"/>
        <color rgb="FFFFEB84"/>
        <color rgb="FF63BE7B"/>
      </colorScale>
    </cfRule>
  </conditionalFormatting>
  <conditionalFormatting sqref="P114">
    <cfRule type="colorScale" priority="1164">
      <colorScale>
        <cfvo type="min"/>
        <cfvo type="percentile" val="50"/>
        <cfvo type="max"/>
        <color rgb="FFF8696B"/>
        <color rgb="FFFFEB84"/>
        <color rgb="FF63BE7B"/>
      </colorScale>
    </cfRule>
  </conditionalFormatting>
  <conditionalFormatting sqref="P114">
    <cfRule type="colorScale" priority="1163">
      <colorScale>
        <cfvo type="min"/>
        <cfvo type="percentile" val="50"/>
        <cfvo type="max"/>
        <color rgb="FFF8696B"/>
        <color rgb="FFFFEB84"/>
        <color rgb="FF63BE7B"/>
      </colorScale>
    </cfRule>
  </conditionalFormatting>
  <conditionalFormatting sqref="P115">
    <cfRule type="colorScale" priority="1162">
      <colorScale>
        <cfvo type="min"/>
        <cfvo type="percentile" val="50"/>
        <cfvo type="max"/>
        <color rgb="FFF8696B"/>
        <color rgb="FFFFEB84"/>
        <color rgb="FF63BE7B"/>
      </colorScale>
    </cfRule>
  </conditionalFormatting>
  <conditionalFormatting sqref="P116">
    <cfRule type="colorScale" priority="1161">
      <colorScale>
        <cfvo type="min"/>
        <cfvo type="percentile" val="50"/>
        <cfvo type="max"/>
        <color rgb="FFF8696B"/>
        <color rgb="FFFFEB84"/>
        <color rgb="FF63BE7B"/>
      </colorScale>
    </cfRule>
  </conditionalFormatting>
  <conditionalFormatting sqref="P117">
    <cfRule type="colorScale" priority="1160">
      <colorScale>
        <cfvo type="min"/>
        <cfvo type="percentile" val="50"/>
        <cfvo type="max"/>
        <color rgb="FFF8696B"/>
        <color rgb="FFFFEB84"/>
        <color rgb="FF63BE7B"/>
      </colorScale>
    </cfRule>
  </conditionalFormatting>
  <conditionalFormatting sqref="P117">
    <cfRule type="colorScale" priority="1159">
      <colorScale>
        <cfvo type="min"/>
        <cfvo type="percentile" val="50"/>
        <cfvo type="max"/>
        <color rgb="FFF8696B"/>
        <color rgb="FFFFEB84"/>
        <color rgb="FF63BE7B"/>
      </colorScale>
    </cfRule>
  </conditionalFormatting>
  <conditionalFormatting sqref="P115">
    <cfRule type="colorScale" priority="1158">
      <colorScale>
        <cfvo type="min"/>
        <cfvo type="percentile" val="50"/>
        <cfvo type="max"/>
        <color rgb="FFF8696B"/>
        <color rgb="FFFFEB84"/>
        <color rgb="FF63BE7B"/>
      </colorScale>
    </cfRule>
  </conditionalFormatting>
  <conditionalFormatting sqref="P113:P117">
    <cfRule type="colorScale" priority="1157">
      <colorScale>
        <cfvo type="min"/>
        <cfvo type="percentile" val="50"/>
        <cfvo type="max"/>
        <color rgb="FFF8696B"/>
        <color rgb="FFFFEB84"/>
        <color rgb="FF63BE7B"/>
      </colorScale>
    </cfRule>
  </conditionalFormatting>
  <conditionalFormatting sqref="P114">
    <cfRule type="colorScale" priority="1156">
      <colorScale>
        <cfvo type="min"/>
        <cfvo type="percentile" val="50"/>
        <cfvo type="max"/>
        <color rgb="FFF8696B"/>
        <color rgb="FFFFEB84"/>
        <color rgb="FF63BE7B"/>
      </colorScale>
    </cfRule>
  </conditionalFormatting>
  <conditionalFormatting sqref="P115">
    <cfRule type="colorScale" priority="1155">
      <colorScale>
        <cfvo type="min"/>
        <cfvo type="percentile" val="50"/>
        <cfvo type="max"/>
        <color rgb="FFF8696B"/>
        <color rgb="FFFFEB84"/>
        <color rgb="FF63BE7B"/>
      </colorScale>
    </cfRule>
  </conditionalFormatting>
  <conditionalFormatting sqref="P116">
    <cfRule type="colorScale" priority="1154">
      <colorScale>
        <cfvo type="min"/>
        <cfvo type="percentile" val="50"/>
        <cfvo type="max"/>
        <color rgb="FFF8696B"/>
        <color rgb="FFFFEB84"/>
        <color rgb="FF63BE7B"/>
      </colorScale>
    </cfRule>
  </conditionalFormatting>
  <conditionalFormatting sqref="P117">
    <cfRule type="colorScale" priority="1153">
      <colorScale>
        <cfvo type="min"/>
        <cfvo type="percentile" val="50"/>
        <cfvo type="max"/>
        <color rgb="FFF8696B"/>
        <color rgb="FFFFEB84"/>
        <color rgb="FF63BE7B"/>
      </colorScale>
    </cfRule>
  </conditionalFormatting>
  <conditionalFormatting sqref="P113:P117">
    <cfRule type="colorScale" priority="1152">
      <colorScale>
        <cfvo type="min"/>
        <cfvo type="percentile" val="50"/>
        <cfvo type="max"/>
        <color rgb="FFF8696B"/>
        <color rgb="FFFFEB84"/>
        <color rgb="FF63BE7B"/>
      </colorScale>
    </cfRule>
  </conditionalFormatting>
  <conditionalFormatting sqref="P116">
    <cfRule type="colorScale" priority="1151">
      <colorScale>
        <cfvo type="min"/>
        <cfvo type="percentile" val="50"/>
        <cfvo type="max"/>
        <color rgb="FFF8696B"/>
        <color rgb="FFFFEB84"/>
        <color rgb="FF63BE7B"/>
      </colorScale>
    </cfRule>
  </conditionalFormatting>
  <conditionalFormatting sqref="P114">
    <cfRule type="colorScale" priority="1150">
      <colorScale>
        <cfvo type="min"/>
        <cfvo type="percentile" val="50"/>
        <cfvo type="max"/>
        <color rgb="FFF8696B"/>
        <color rgb="FFFFEB84"/>
        <color rgb="FF63BE7B"/>
      </colorScale>
    </cfRule>
  </conditionalFormatting>
  <conditionalFormatting sqref="P115">
    <cfRule type="colorScale" priority="1149">
      <colorScale>
        <cfvo type="min"/>
        <cfvo type="percentile" val="50"/>
        <cfvo type="max"/>
        <color rgb="FFF8696B"/>
        <color rgb="FFFFEB84"/>
        <color rgb="FF63BE7B"/>
      </colorScale>
    </cfRule>
  </conditionalFormatting>
  <conditionalFormatting sqref="P116">
    <cfRule type="colorScale" priority="1148">
      <colorScale>
        <cfvo type="min"/>
        <cfvo type="percentile" val="50"/>
        <cfvo type="max"/>
        <color rgb="FFF8696B"/>
        <color rgb="FFFFEB84"/>
        <color rgb="FF63BE7B"/>
      </colorScale>
    </cfRule>
  </conditionalFormatting>
  <conditionalFormatting sqref="P117">
    <cfRule type="colorScale" priority="1147">
      <colorScale>
        <cfvo type="min"/>
        <cfvo type="percentile" val="50"/>
        <cfvo type="max"/>
        <color rgb="FFF8696B"/>
        <color rgb="FFFFEB84"/>
        <color rgb="FF63BE7B"/>
      </colorScale>
    </cfRule>
  </conditionalFormatting>
  <conditionalFormatting sqref="P117">
    <cfRule type="colorScale" priority="1146">
      <colorScale>
        <cfvo type="min"/>
        <cfvo type="percentile" val="50"/>
        <cfvo type="max"/>
        <color rgb="FFF8696B"/>
        <color rgb="FFFFEB84"/>
        <color rgb="FF63BE7B"/>
      </colorScale>
    </cfRule>
  </conditionalFormatting>
  <conditionalFormatting sqref="P8">
    <cfRule type="colorScale" priority="1144">
      <colorScale>
        <cfvo type="min"/>
        <cfvo type="percentile" val="50"/>
        <cfvo type="max"/>
        <color rgb="FFF8696B"/>
        <color rgb="FFFFEB84"/>
        <color rgb="FF63BE7B"/>
      </colorScale>
    </cfRule>
  </conditionalFormatting>
  <conditionalFormatting sqref="P11">
    <cfRule type="colorScale" priority="1143">
      <colorScale>
        <cfvo type="min"/>
        <cfvo type="percentile" val="50"/>
        <cfvo type="max"/>
        <color rgb="FFF8696B"/>
        <color rgb="FFFFEB84"/>
        <color rgb="FF63BE7B"/>
      </colorScale>
    </cfRule>
  </conditionalFormatting>
  <conditionalFormatting sqref="P8:P12">
    <cfRule type="colorScale" priority="1142">
      <colorScale>
        <cfvo type="min"/>
        <cfvo type="percentile" val="50"/>
        <cfvo type="max"/>
        <color rgb="FFF8696B"/>
        <color rgb="FFFFEB84"/>
        <color rgb="FF63BE7B"/>
      </colorScale>
    </cfRule>
  </conditionalFormatting>
  <conditionalFormatting sqref="P9">
    <cfRule type="colorScale" priority="1145">
      <colorScale>
        <cfvo type="min"/>
        <cfvo type="percentile" val="50"/>
        <cfvo type="max"/>
        <color rgb="FFF8696B"/>
        <color rgb="FFFFEB84"/>
        <color rgb="FF63BE7B"/>
      </colorScale>
    </cfRule>
  </conditionalFormatting>
  <conditionalFormatting sqref="P10">
    <cfRule type="colorScale" priority="1141">
      <colorScale>
        <cfvo type="min"/>
        <cfvo type="percentile" val="50"/>
        <cfvo type="max"/>
        <color rgb="FFF8696B"/>
        <color rgb="FFFFEB84"/>
        <color rgb="FF63BE7B"/>
      </colorScale>
    </cfRule>
  </conditionalFormatting>
  <conditionalFormatting sqref="P11">
    <cfRule type="colorScale" priority="1140">
      <colorScale>
        <cfvo type="min"/>
        <cfvo type="percentile" val="50"/>
        <cfvo type="max"/>
        <color rgb="FFF8696B"/>
        <color rgb="FFFFEB84"/>
        <color rgb="FF63BE7B"/>
      </colorScale>
    </cfRule>
  </conditionalFormatting>
  <conditionalFormatting sqref="P12">
    <cfRule type="colorScale" priority="1139">
      <colorScale>
        <cfvo type="min"/>
        <cfvo type="percentile" val="50"/>
        <cfvo type="max"/>
        <color rgb="FFF8696B"/>
        <color rgb="FFFFEB84"/>
        <color rgb="FF63BE7B"/>
      </colorScale>
    </cfRule>
  </conditionalFormatting>
  <conditionalFormatting sqref="P12">
    <cfRule type="colorScale" priority="1138">
      <colorScale>
        <cfvo type="min"/>
        <cfvo type="percentile" val="50"/>
        <cfvo type="max"/>
        <color rgb="FFF8696B"/>
        <color rgb="FFFFEB84"/>
        <color rgb="FF63BE7B"/>
      </colorScale>
    </cfRule>
  </conditionalFormatting>
  <conditionalFormatting sqref="P9">
    <cfRule type="colorScale" priority="1137">
      <colorScale>
        <cfvo type="min"/>
        <cfvo type="percentile" val="50"/>
        <cfvo type="max"/>
        <color rgb="FFF8696B"/>
        <color rgb="FFFFEB84"/>
        <color rgb="FF63BE7B"/>
      </colorScale>
    </cfRule>
  </conditionalFormatting>
  <conditionalFormatting sqref="P12">
    <cfRule type="colorScale" priority="1136">
      <colorScale>
        <cfvo type="min"/>
        <cfvo type="percentile" val="50"/>
        <cfvo type="max"/>
        <color rgb="FFF8696B"/>
        <color rgb="FFFFEB84"/>
        <color rgb="FF63BE7B"/>
      </colorScale>
    </cfRule>
  </conditionalFormatting>
  <conditionalFormatting sqref="P8:P12">
    <cfRule type="colorScale" priority="1135">
      <colorScale>
        <cfvo type="min"/>
        <cfvo type="percentile" val="50"/>
        <cfvo type="max"/>
        <color rgb="FFF8696B"/>
        <color rgb="FFFFEB84"/>
        <color rgb="FF63BE7B"/>
      </colorScale>
    </cfRule>
  </conditionalFormatting>
  <conditionalFormatting sqref="P9">
    <cfRule type="colorScale" priority="1134">
      <colorScale>
        <cfvo type="min"/>
        <cfvo type="percentile" val="50"/>
        <cfvo type="max"/>
        <color rgb="FFF8696B"/>
        <color rgb="FFFFEB84"/>
        <color rgb="FF63BE7B"/>
      </colorScale>
    </cfRule>
  </conditionalFormatting>
  <conditionalFormatting sqref="P9">
    <cfRule type="colorScale" priority="1133">
      <colorScale>
        <cfvo type="min"/>
        <cfvo type="percentile" val="50"/>
        <cfvo type="max"/>
        <color rgb="FFF8696B"/>
        <color rgb="FFFFEB84"/>
        <color rgb="FF63BE7B"/>
      </colorScale>
    </cfRule>
  </conditionalFormatting>
  <conditionalFormatting sqref="P10">
    <cfRule type="colorScale" priority="1132">
      <colorScale>
        <cfvo type="min"/>
        <cfvo type="percentile" val="50"/>
        <cfvo type="max"/>
        <color rgb="FFF8696B"/>
        <color rgb="FFFFEB84"/>
        <color rgb="FF63BE7B"/>
      </colorScale>
    </cfRule>
  </conditionalFormatting>
  <conditionalFormatting sqref="P11">
    <cfRule type="colorScale" priority="1131">
      <colorScale>
        <cfvo type="min"/>
        <cfvo type="percentile" val="50"/>
        <cfvo type="max"/>
        <color rgb="FFF8696B"/>
        <color rgb="FFFFEB84"/>
        <color rgb="FF63BE7B"/>
      </colorScale>
    </cfRule>
  </conditionalFormatting>
  <conditionalFormatting sqref="P12">
    <cfRule type="colorScale" priority="1130">
      <colorScale>
        <cfvo type="min"/>
        <cfvo type="percentile" val="50"/>
        <cfvo type="max"/>
        <color rgb="FFF8696B"/>
        <color rgb="FFFFEB84"/>
        <color rgb="FF63BE7B"/>
      </colorScale>
    </cfRule>
  </conditionalFormatting>
  <conditionalFormatting sqref="P12">
    <cfRule type="colorScale" priority="1129">
      <colorScale>
        <cfvo type="min"/>
        <cfvo type="percentile" val="50"/>
        <cfvo type="max"/>
        <color rgb="FFF8696B"/>
        <color rgb="FFFFEB84"/>
        <color rgb="FF63BE7B"/>
      </colorScale>
    </cfRule>
  </conditionalFormatting>
  <conditionalFormatting sqref="P10">
    <cfRule type="colorScale" priority="1128">
      <colorScale>
        <cfvo type="min"/>
        <cfvo type="percentile" val="50"/>
        <cfvo type="max"/>
        <color rgb="FFF8696B"/>
        <color rgb="FFFFEB84"/>
        <color rgb="FF63BE7B"/>
      </colorScale>
    </cfRule>
  </conditionalFormatting>
  <conditionalFormatting sqref="P8:P12">
    <cfRule type="colorScale" priority="1127">
      <colorScale>
        <cfvo type="min"/>
        <cfvo type="percentile" val="50"/>
        <cfvo type="max"/>
        <color rgb="FFF8696B"/>
        <color rgb="FFFFEB84"/>
        <color rgb="FF63BE7B"/>
      </colorScale>
    </cfRule>
  </conditionalFormatting>
  <conditionalFormatting sqref="P9">
    <cfRule type="colorScale" priority="1126">
      <colorScale>
        <cfvo type="min"/>
        <cfvo type="percentile" val="50"/>
        <cfvo type="max"/>
        <color rgb="FFF8696B"/>
        <color rgb="FFFFEB84"/>
        <color rgb="FF63BE7B"/>
      </colorScale>
    </cfRule>
  </conditionalFormatting>
  <conditionalFormatting sqref="P10">
    <cfRule type="colorScale" priority="1125">
      <colorScale>
        <cfvo type="min"/>
        <cfvo type="percentile" val="50"/>
        <cfvo type="max"/>
        <color rgb="FFF8696B"/>
        <color rgb="FFFFEB84"/>
        <color rgb="FF63BE7B"/>
      </colorScale>
    </cfRule>
  </conditionalFormatting>
  <conditionalFormatting sqref="P11">
    <cfRule type="colorScale" priority="1124">
      <colorScale>
        <cfvo type="min"/>
        <cfvo type="percentile" val="50"/>
        <cfvo type="max"/>
        <color rgb="FFF8696B"/>
        <color rgb="FFFFEB84"/>
        <color rgb="FF63BE7B"/>
      </colorScale>
    </cfRule>
  </conditionalFormatting>
  <conditionalFormatting sqref="P12">
    <cfRule type="colorScale" priority="1123">
      <colorScale>
        <cfvo type="min"/>
        <cfvo type="percentile" val="50"/>
        <cfvo type="max"/>
        <color rgb="FFF8696B"/>
        <color rgb="FFFFEB84"/>
        <color rgb="FF63BE7B"/>
      </colorScale>
    </cfRule>
  </conditionalFormatting>
  <conditionalFormatting sqref="P8:P12">
    <cfRule type="colorScale" priority="1122">
      <colorScale>
        <cfvo type="min"/>
        <cfvo type="percentile" val="50"/>
        <cfvo type="max"/>
        <color rgb="FFF8696B"/>
        <color rgb="FFFFEB84"/>
        <color rgb="FF63BE7B"/>
      </colorScale>
    </cfRule>
  </conditionalFormatting>
  <conditionalFormatting sqref="P11">
    <cfRule type="colorScale" priority="1121">
      <colorScale>
        <cfvo type="min"/>
        <cfvo type="percentile" val="50"/>
        <cfvo type="max"/>
        <color rgb="FFF8696B"/>
        <color rgb="FFFFEB84"/>
        <color rgb="FF63BE7B"/>
      </colorScale>
    </cfRule>
  </conditionalFormatting>
  <conditionalFormatting sqref="P9">
    <cfRule type="colorScale" priority="1120">
      <colorScale>
        <cfvo type="min"/>
        <cfvo type="percentile" val="50"/>
        <cfvo type="max"/>
        <color rgb="FFF8696B"/>
        <color rgb="FFFFEB84"/>
        <color rgb="FF63BE7B"/>
      </colorScale>
    </cfRule>
  </conditionalFormatting>
  <conditionalFormatting sqref="P10">
    <cfRule type="colorScale" priority="1119">
      <colorScale>
        <cfvo type="min"/>
        <cfvo type="percentile" val="50"/>
        <cfvo type="max"/>
        <color rgb="FFF8696B"/>
        <color rgb="FFFFEB84"/>
        <color rgb="FF63BE7B"/>
      </colorScale>
    </cfRule>
  </conditionalFormatting>
  <conditionalFormatting sqref="P11">
    <cfRule type="colorScale" priority="1118">
      <colorScale>
        <cfvo type="min"/>
        <cfvo type="percentile" val="50"/>
        <cfvo type="max"/>
        <color rgb="FFF8696B"/>
        <color rgb="FFFFEB84"/>
        <color rgb="FF63BE7B"/>
      </colorScale>
    </cfRule>
  </conditionalFormatting>
  <conditionalFormatting sqref="P12">
    <cfRule type="colorScale" priority="1117">
      <colorScale>
        <cfvo type="min"/>
        <cfvo type="percentile" val="50"/>
        <cfvo type="max"/>
        <color rgb="FFF8696B"/>
        <color rgb="FFFFEB84"/>
        <color rgb="FF63BE7B"/>
      </colorScale>
    </cfRule>
  </conditionalFormatting>
  <conditionalFormatting sqref="P12">
    <cfRule type="colorScale" priority="1116">
      <colorScale>
        <cfvo type="min"/>
        <cfvo type="percentile" val="50"/>
        <cfvo type="max"/>
        <color rgb="FFF8696B"/>
        <color rgb="FFFFEB84"/>
        <color rgb="FF63BE7B"/>
      </colorScale>
    </cfRule>
  </conditionalFormatting>
  <conditionalFormatting sqref="P8">
    <cfRule type="colorScale" priority="1115">
      <colorScale>
        <cfvo type="min"/>
        <cfvo type="percentile" val="50"/>
        <cfvo type="max"/>
        <color rgb="FFF8696B"/>
        <color rgb="FFFFEB84"/>
        <color rgb="FF63BE7B"/>
      </colorScale>
    </cfRule>
  </conditionalFormatting>
  <conditionalFormatting sqref="P11">
    <cfRule type="colorScale" priority="1114">
      <colorScale>
        <cfvo type="min"/>
        <cfvo type="percentile" val="50"/>
        <cfvo type="max"/>
        <color rgb="FFF8696B"/>
        <color rgb="FFFFEB84"/>
        <color rgb="FF63BE7B"/>
      </colorScale>
    </cfRule>
  </conditionalFormatting>
  <conditionalFormatting sqref="P8:P12">
    <cfRule type="colorScale" priority="1113">
      <colorScale>
        <cfvo type="min"/>
        <cfvo type="percentile" val="50"/>
        <cfvo type="max"/>
        <color rgb="FFF8696B"/>
        <color rgb="FFFFEB84"/>
        <color rgb="FF63BE7B"/>
      </colorScale>
    </cfRule>
  </conditionalFormatting>
  <conditionalFormatting sqref="P8">
    <cfRule type="colorScale" priority="1112">
      <colorScale>
        <cfvo type="min"/>
        <cfvo type="percentile" val="50"/>
        <cfvo type="max"/>
        <color rgb="FFF8696B"/>
        <color rgb="FFFFEB84"/>
        <color rgb="FF63BE7B"/>
      </colorScale>
    </cfRule>
  </conditionalFormatting>
  <conditionalFormatting sqref="P8">
    <cfRule type="colorScale" priority="1111">
      <colorScale>
        <cfvo type="min"/>
        <cfvo type="percentile" val="50"/>
        <cfvo type="max"/>
        <color rgb="FFF8696B"/>
        <color rgb="FFFFEB84"/>
        <color rgb="FF63BE7B"/>
      </colorScale>
    </cfRule>
  </conditionalFormatting>
  <conditionalFormatting sqref="P8">
    <cfRule type="colorScale" priority="1110">
      <colorScale>
        <cfvo type="min"/>
        <cfvo type="percentile" val="50"/>
        <cfvo type="max"/>
        <color rgb="FFF8696B"/>
        <color rgb="FFFFEB84"/>
        <color rgb="FF63BE7B"/>
      </colorScale>
    </cfRule>
  </conditionalFormatting>
  <conditionalFormatting sqref="P9">
    <cfRule type="colorScale" priority="1109">
      <colorScale>
        <cfvo type="min"/>
        <cfvo type="percentile" val="50"/>
        <cfvo type="max"/>
        <color rgb="FFF8696B"/>
        <color rgb="FFFFEB84"/>
        <color rgb="FF63BE7B"/>
      </colorScale>
    </cfRule>
  </conditionalFormatting>
  <conditionalFormatting sqref="P10">
    <cfRule type="colorScale" priority="1108">
      <colorScale>
        <cfvo type="min"/>
        <cfvo type="percentile" val="50"/>
        <cfvo type="max"/>
        <color rgb="FFF8696B"/>
        <color rgb="FFFFEB84"/>
        <color rgb="FF63BE7B"/>
      </colorScale>
    </cfRule>
  </conditionalFormatting>
  <conditionalFormatting sqref="P11">
    <cfRule type="colorScale" priority="1107">
      <colorScale>
        <cfvo type="min"/>
        <cfvo type="percentile" val="50"/>
        <cfvo type="max"/>
        <color rgb="FFF8696B"/>
        <color rgb="FFFFEB84"/>
        <color rgb="FF63BE7B"/>
      </colorScale>
    </cfRule>
  </conditionalFormatting>
  <conditionalFormatting sqref="P11">
    <cfRule type="colorScale" priority="1106">
      <colorScale>
        <cfvo type="min"/>
        <cfvo type="percentile" val="50"/>
        <cfvo type="max"/>
        <color rgb="FFF8696B"/>
        <color rgb="FFFFEB84"/>
        <color rgb="FF63BE7B"/>
      </colorScale>
    </cfRule>
  </conditionalFormatting>
  <conditionalFormatting sqref="P11">
    <cfRule type="colorScale" priority="1105">
      <colorScale>
        <cfvo type="min"/>
        <cfvo type="percentile" val="50"/>
        <cfvo type="max"/>
        <color rgb="FFF8696B"/>
        <color rgb="FFFFEB84"/>
        <color rgb="FF63BE7B"/>
      </colorScale>
    </cfRule>
  </conditionalFormatting>
  <conditionalFormatting sqref="P12">
    <cfRule type="colorScale" priority="1104">
      <colorScale>
        <cfvo type="min"/>
        <cfvo type="percentile" val="50"/>
        <cfvo type="max"/>
        <color rgb="FFF8696B"/>
        <color rgb="FFFFEB84"/>
        <color rgb="FF63BE7B"/>
      </colorScale>
    </cfRule>
  </conditionalFormatting>
  <conditionalFormatting sqref="P8">
    <cfRule type="colorScale" priority="1103">
      <colorScale>
        <cfvo type="min"/>
        <cfvo type="percentile" val="50"/>
        <cfvo type="max"/>
        <color rgb="FFF8696B"/>
        <color rgb="FFFFEB84"/>
        <color rgb="FF63BE7B"/>
      </colorScale>
    </cfRule>
  </conditionalFormatting>
  <conditionalFormatting sqref="P8">
    <cfRule type="colorScale" priority="1102">
      <colorScale>
        <cfvo type="min"/>
        <cfvo type="percentile" val="50"/>
        <cfvo type="max"/>
        <color rgb="FFF8696B"/>
        <color rgb="FFFFEB84"/>
        <color rgb="FF63BE7B"/>
      </colorScale>
    </cfRule>
  </conditionalFormatting>
  <conditionalFormatting sqref="P8">
    <cfRule type="colorScale" priority="1101">
      <colorScale>
        <cfvo type="min"/>
        <cfvo type="percentile" val="50"/>
        <cfvo type="max"/>
        <color rgb="FFF8696B"/>
        <color rgb="FFFFEB84"/>
        <color rgb="FF63BE7B"/>
      </colorScale>
    </cfRule>
  </conditionalFormatting>
  <conditionalFormatting sqref="P10">
    <cfRule type="colorScale" priority="1100">
      <colorScale>
        <cfvo type="min"/>
        <cfvo type="percentile" val="50"/>
        <cfvo type="max"/>
        <color rgb="FFF8696B"/>
        <color rgb="FFFFEB84"/>
        <color rgb="FF63BE7B"/>
      </colorScale>
    </cfRule>
  </conditionalFormatting>
  <conditionalFormatting sqref="P9">
    <cfRule type="colorScale" priority="1099">
      <colorScale>
        <cfvo type="min"/>
        <cfvo type="percentile" val="50"/>
        <cfvo type="max"/>
        <color rgb="FFF8696B"/>
        <color rgb="FFFFEB84"/>
        <color rgb="FF63BE7B"/>
      </colorScale>
    </cfRule>
  </conditionalFormatting>
  <conditionalFormatting sqref="P10">
    <cfRule type="colorScale" priority="1098">
      <colorScale>
        <cfvo type="min"/>
        <cfvo type="percentile" val="50"/>
        <cfvo type="max"/>
        <color rgb="FFF8696B"/>
        <color rgb="FFFFEB84"/>
        <color rgb="FF63BE7B"/>
      </colorScale>
    </cfRule>
  </conditionalFormatting>
  <conditionalFormatting sqref="P10">
    <cfRule type="colorScale" priority="1097">
      <colorScale>
        <cfvo type="min"/>
        <cfvo type="percentile" val="50"/>
        <cfvo type="max"/>
        <color rgb="FFF8696B"/>
        <color rgb="FFFFEB84"/>
        <color rgb="FF63BE7B"/>
      </colorScale>
    </cfRule>
  </conditionalFormatting>
  <conditionalFormatting sqref="P11">
    <cfRule type="colorScale" priority="1096">
      <colorScale>
        <cfvo type="min"/>
        <cfvo type="percentile" val="50"/>
        <cfvo type="max"/>
        <color rgb="FFF8696B"/>
        <color rgb="FFFFEB84"/>
        <color rgb="FF63BE7B"/>
      </colorScale>
    </cfRule>
  </conditionalFormatting>
  <conditionalFormatting sqref="P12">
    <cfRule type="colorScale" priority="1095">
      <colorScale>
        <cfvo type="min"/>
        <cfvo type="percentile" val="50"/>
        <cfvo type="max"/>
        <color rgb="FFF8696B"/>
        <color rgb="FFFFEB84"/>
        <color rgb="FF63BE7B"/>
      </colorScale>
    </cfRule>
  </conditionalFormatting>
  <conditionalFormatting sqref="P9">
    <cfRule type="colorScale" priority="1094">
      <colorScale>
        <cfvo type="min"/>
        <cfvo type="percentile" val="50"/>
        <cfvo type="max"/>
        <color rgb="FFF8696B"/>
        <color rgb="FFFFEB84"/>
        <color rgb="FF63BE7B"/>
      </colorScale>
    </cfRule>
  </conditionalFormatting>
  <conditionalFormatting sqref="P12">
    <cfRule type="colorScale" priority="1093">
      <colorScale>
        <cfvo type="min"/>
        <cfvo type="percentile" val="50"/>
        <cfvo type="max"/>
        <color rgb="FFF8696B"/>
        <color rgb="FFFFEB84"/>
        <color rgb="FF63BE7B"/>
      </colorScale>
    </cfRule>
  </conditionalFormatting>
  <conditionalFormatting sqref="P10">
    <cfRule type="colorScale" priority="1092">
      <colorScale>
        <cfvo type="min"/>
        <cfvo type="percentile" val="50"/>
        <cfvo type="max"/>
        <color rgb="FFF8696B"/>
        <color rgb="FFFFEB84"/>
        <color rgb="FF63BE7B"/>
      </colorScale>
    </cfRule>
  </conditionalFormatting>
  <conditionalFormatting sqref="P11">
    <cfRule type="colorScale" priority="1091">
      <colorScale>
        <cfvo type="min"/>
        <cfvo type="percentile" val="50"/>
        <cfvo type="max"/>
        <color rgb="FFF8696B"/>
        <color rgb="FFFFEB84"/>
        <color rgb="FF63BE7B"/>
      </colorScale>
    </cfRule>
  </conditionalFormatting>
  <conditionalFormatting sqref="P12">
    <cfRule type="colorScale" priority="1090">
      <colorScale>
        <cfvo type="min"/>
        <cfvo type="percentile" val="50"/>
        <cfvo type="max"/>
        <color rgb="FFF8696B"/>
        <color rgb="FFFFEB84"/>
        <color rgb="FF63BE7B"/>
      </colorScale>
    </cfRule>
  </conditionalFormatting>
  <conditionalFormatting sqref="P10">
    <cfRule type="colorScale" priority="1089">
      <colorScale>
        <cfvo type="min"/>
        <cfvo type="percentile" val="50"/>
        <cfvo type="max"/>
        <color rgb="FFF8696B"/>
        <color rgb="FFFFEB84"/>
        <color rgb="FF63BE7B"/>
      </colorScale>
    </cfRule>
  </conditionalFormatting>
  <conditionalFormatting sqref="P8">
    <cfRule type="colorScale" priority="1088">
      <colorScale>
        <cfvo type="min"/>
        <cfvo type="percentile" val="50"/>
        <cfvo type="max"/>
        <color rgb="FFF8696B"/>
        <color rgb="FFFFEB84"/>
        <color rgb="FF63BE7B"/>
      </colorScale>
    </cfRule>
  </conditionalFormatting>
  <conditionalFormatting sqref="P9">
    <cfRule type="colorScale" priority="1087">
      <colorScale>
        <cfvo type="min"/>
        <cfvo type="percentile" val="50"/>
        <cfvo type="max"/>
        <color rgb="FFF8696B"/>
        <color rgb="FFFFEB84"/>
        <color rgb="FF63BE7B"/>
      </colorScale>
    </cfRule>
  </conditionalFormatting>
  <conditionalFormatting sqref="P10">
    <cfRule type="colorScale" priority="1086">
      <colorScale>
        <cfvo type="min"/>
        <cfvo type="percentile" val="50"/>
        <cfvo type="max"/>
        <color rgb="FFF8696B"/>
        <color rgb="FFFFEB84"/>
        <color rgb="FF63BE7B"/>
      </colorScale>
    </cfRule>
  </conditionalFormatting>
  <conditionalFormatting sqref="P10">
    <cfRule type="colorScale" priority="1085">
      <colorScale>
        <cfvo type="min"/>
        <cfvo type="percentile" val="50"/>
        <cfvo type="max"/>
        <color rgb="FFF8696B"/>
        <color rgb="FFFFEB84"/>
        <color rgb="FF63BE7B"/>
      </colorScale>
    </cfRule>
  </conditionalFormatting>
  <conditionalFormatting sqref="P10">
    <cfRule type="colorScale" priority="1084">
      <colorScale>
        <cfvo type="min"/>
        <cfvo type="percentile" val="50"/>
        <cfvo type="max"/>
        <color rgb="FFF8696B"/>
        <color rgb="FFFFEB84"/>
        <color rgb="FF63BE7B"/>
      </colorScale>
    </cfRule>
  </conditionalFormatting>
  <conditionalFormatting sqref="P11">
    <cfRule type="colorScale" priority="1083">
      <colorScale>
        <cfvo type="min"/>
        <cfvo type="percentile" val="50"/>
        <cfvo type="max"/>
        <color rgb="FFF8696B"/>
        <color rgb="FFFFEB84"/>
        <color rgb="FF63BE7B"/>
      </colorScale>
    </cfRule>
  </conditionalFormatting>
  <conditionalFormatting sqref="P12">
    <cfRule type="colorScale" priority="1082">
      <colorScale>
        <cfvo type="min"/>
        <cfvo type="percentile" val="50"/>
        <cfvo type="max"/>
        <color rgb="FFF8696B"/>
        <color rgb="FFFFEB84"/>
        <color rgb="FF63BE7B"/>
      </colorScale>
    </cfRule>
  </conditionalFormatting>
  <conditionalFormatting sqref="P9">
    <cfRule type="colorScale" priority="1081">
      <colorScale>
        <cfvo type="min"/>
        <cfvo type="percentile" val="50"/>
        <cfvo type="max"/>
        <color rgb="FFF8696B"/>
        <color rgb="FFFFEB84"/>
        <color rgb="FF63BE7B"/>
      </colorScale>
    </cfRule>
  </conditionalFormatting>
  <conditionalFormatting sqref="P8">
    <cfRule type="colorScale" priority="1080">
      <colorScale>
        <cfvo type="min"/>
        <cfvo type="percentile" val="50"/>
        <cfvo type="max"/>
        <color rgb="FFF8696B"/>
        <color rgb="FFFFEB84"/>
        <color rgb="FF63BE7B"/>
      </colorScale>
    </cfRule>
  </conditionalFormatting>
  <conditionalFormatting sqref="P9">
    <cfRule type="colorScale" priority="1079">
      <colorScale>
        <cfvo type="min"/>
        <cfvo type="percentile" val="50"/>
        <cfvo type="max"/>
        <color rgb="FFF8696B"/>
        <color rgb="FFFFEB84"/>
        <color rgb="FF63BE7B"/>
      </colorScale>
    </cfRule>
  </conditionalFormatting>
  <conditionalFormatting sqref="P11">
    <cfRule type="colorScale" priority="1078">
      <colorScale>
        <cfvo type="min"/>
        <cfvo type="percentile" val="50"/>
        <cfvo type="max"/>
        <color rgb="FFF8696B"/>
        <color rgb="FFFFEB84"/>
        <color rgb="FF63BE7B"/>
      </colorScale>
    </cfRule>
  </conditionalFormatting>
  <conditionalFormatting sqref="P10">
    <cfRule type="colorScale" priority="1077">
      <colorScale>
        <cfvo type="min"/>
        <cfvo type="percentile" val="50"/>
        <cfvo type="max"/>
        <color rgb="FFF8696B"/>
        <color rgb="FFFFEB84"/>
        <color rgb="FF63BE7B"/>
      </colorScale>
    </cfRule>
  </conditionalFormatting>
  <conditionalFormatting sqref="P11">
    <cfRule type="colorScale" priority="1076">
      <colorScale>
        <cfvo type="min"/>
        <cfvo type="percentile" val="50"/>
        <cfvo type="max"/>
        <color rgb="FFF8696B"/>
        <color rgb="FFFFEB84"/>
        <color rgb="FF63BE7B"/>
      </colorScale>
    </cfRule>
  </conditionalFormatting>
  <conditionalFormatting sqref="P11">
    <cfRule type="colorScale" priority="1075">
      <colorScale>
        <cfvo type="min"/>
        <cfvo type="percentile" val="50"/>
        <cfvo type="max"/>
        <color rgb="FFF8696B"/>
        <color rgb="FFFFEB84"/>
        <color rgb="FF63BE7B"/>
      </colorScale>
    </cfRule>
  </conditionalFormatting>
  <conditionalFormatting sqref="P12">
    <cfRule type="colorScale" priority="1074">
      <colorScale>
        <cfvo type="min"/>
        <cfvo type="percentile" val="50"/>
        <cfvo type="max"/>
        <color rgb="FFF8696B"/>
        <color rgb="FFFFEB84"/>
        <color rgb="FF63BE7B"/>
      </colorScale>
    </cfRule>
  </conditionalFormatting>
  <conditionalFormatting sqref="P10">
    <cfRule type="colorScale" priority="1073">
      <colorScale>
        <cfvo type="min"/>
        <cfvo type="percentile" val="50"/>
        <cfvo type="max"/>
        <color rgb="FFF8696B"/>
        <color rgb="FFFFEB84"/>
        <color rgb="FF63BE7B"/>
      </colorScale>
    </cfRule>
  </conditionalFormatting>
  <conditionalFormatting sqref="P11">
    <cfRule type="colorScale" priority="1072">
      <colorScale>
        <cfvo type="min"/>
        <cfvo type="percentile" val="50"/>
        <cfvo type="max"/>
        <color rgb="FFF8696B"/>
        <color rgb="FFFFEB84"/>
        <color rgb="FF63BE7B"/>
      </colorScale>
    </cfRule>
  </conditionalFormatting>
  <conditionalFormatting sqref="P12">
    <cfRule type="colorScale" priority="1071">
      <colorScale>
        <cfvo type="min"/>
        <cfvo type="percentile" val="50"/>
        <cfvo type="max"/>
        <color rgb="FFF8696B"/>
        <color rgb="FFFFEB84"/>
        <color rgb="FF63BE7B"/>
      </colorScale>
    </cfRule>
  </conditionalFormatting>
  <conditionalFormatting sqref="P8">
    <cfRule type="colorScale" priority="1070">
      <colorScale>
        <cfvo type="min"/>
        <cfvo type="percentile" val="50"/>
        <cfvo type="max"/>
        <color rgb="FFF8696B"/>
        <color rgb="FFFFEB84"/>
        <color rgb="FF63BE7B"/>
      </colorScale>
    </cfRule>
  </conditionalFormatting>
  <conditionalFormatting sqref="P11">
    <cfRule type="colorScale" priority="1069">
      <colorScale>
        <cfvo type="min"/>
        <cfvo type="percentile" val="50"/>
        <cfvo type="max"/>
        <color rgb="FFF8696B"/>
        <color rgb="FFFFEB84"/>
        <color rgb="FF63BE7B"/>
      </colorScale>
    </cfRule>
  </conditionalFormatting>
  <conditionalFormatting sqref="P9">
    <cfRule type="colorScale" priority="1068">
      <colorScale>
        <cfvo type="min"/>
        <cfvo type="percentile" val="50"/>
        <cfvo type="max"/>
        <color rgb="FFF8696B"/>
        <color rgb="FFFFEB84"/>
        <color rgb="FF63BE7B"/>
      </colorScale>
    </cfRule>
  </conditionalFormatting>
  <conditionalFormatting sqref="P10">
    <cfRule type="colorScale" priority="1067">
      <colorScale>
        <cfvo type="min"/>
        <cfvo type="percentile" val="50"/>
        <cfvo type="max"/>
        <color rgb="FFF8696B"/>
        <color rgb="FFFFEB84"/>
        <color rgb="FF63BE7B"/>
      </colorScale>
    </cfRule>
  </conditionalFormatting>
  <conditionalFormatting sqref="P11">
    <cfRule type="colorScale" priority="1066">
      <colorScale>
        <cfvo type="min"/>
        <cfvo type="percentile" val="50"/>
        <cfvo type="max"/>
        <color rgb="FFF8696B"/>
        <color rgb="FFFFEB84"/>
        <color rgb="FF63BE7B"/>
      </colorScale>
    </cfRule>
  </conditionalFormatting>
  <conditionalFormatting sqref="P12">
    <cfRule type="colorScale" priority="1065">
      <colorScale>
        <cfvo type="min"/>
        <cfvo type="percentile" val="50"/>
        <cfvo type="max"/>
        <color rgb="FFF8696B"/>
        <color rgb="FFFFEB84"/>
        <color rgb="FF63BE7B"/>
      </colorScale>
    </cfRule>
  </conditionalFormatting>
  <conditionalFormatting sqref="P12">
    <cfRule type="colorScale" priority="1064">
      <colorScale>
        <cfvo type="min"/>
        <cfvo type="percentile" val="50"/>
        <cfvo type="max"/>
        <color rgb="FFF8696B"/>
        <color rgb="FFFFEB84"/>
        <color rgb="FF63BE7B"/>
      </colorScale>
    </cfRule>
  </conditionalFormatting>
  <conditionalFormatting sqref="P9">
    <cfRule type="colorScale" priority="1063">
      <colorScale>
        <cfvo type="min"/>
        <cfvo type="percentile" val="50"/>
        <cfvo type="max"/>
        <color rgb="FFF8696B"/>
        <color rgb="FFFFEB84"/>
        <color rgb="FF63BE7B"/>
      </colorScale>
    </cfRule>
  </conditionalFormatting>
  <conditionalFormatting sqref="P12">
    <cfRule type="colorScale" priority="1062">
      <colorScale>
        <cfvo type="min"/>
        <cfvo type="percentile" val="50"/>
        <cfvo type="max"/>
        <color rgb="FFF8696B"/>
        <color rgb="FFFFEB84"/>
        <color rgb="FF63BE7B"/>
      </colorScale>
    </cfRule>
  </conditionalFormatting>
  <conditionalFormatting sqref="P8:P12">
    <cfRule type="colorScale" priority="1061">
      <colorScale>
        <cfvo type="min"/>
        <cfvo type="percentile" val="50"/>
        <cfvo type="max"/>
        <color rgb="FFF8696B"/>
        <color rgb="FFFFEB84"/>
        <color rgb="FF63BE7B"/>
      </colorScale>
    </cfRule>
  </conditionalFormatting>
  <conditionalFormatting sqref="P9">
    <cfRule type="colorScale" priority="1060">
      <colorScale>
        <cfvo type="min"/>
        <cfvo type="percentile" val="50"/>
        <cfvo type="max"/>
        <color rgb="FFF8696B"/>
        <color rgb="FFFFEB84"/>
        <color rgb="FF63BE7B"/>
      </colorScale>
    </cfRule>
  </conditionalFormatting>
  <conditionalFormatting sqref="P9">
    <cfRule type="colorScale" priority="1059">
      <colorScale>
        <cfvo type="min"/>
        <cfvo type="percentile" val="50"/>
        <cfvo type="max"/>
        <color rgb="FFF8696B"/>
        <color rgb="FFFFEB84"/>
        <color rgb="FF63BE7B"/>
      </colorScale>
    </cfRule>
  </conditionalFormatting>
  <conditionalFormatting sqref="P10">
    <cfRule type="colorScale" priority="1058">
      <colorScale>
        <cfvo type="min"/>
        <cfvo type="percentile" val="50"/>
        <cfvo type="max"/>
        <color rgb="FFF8696B"/>
        <color rgb="FFFFEB84"/>
        <color rgb="FF63BE7B"/>
      </colorScale>
    </cfRule>
  </conditionalFormatting>
  <conditionalFormatting sqref="P11">
    <cfRule type="colorScale" priority="1057">
      <colorScale>
        <cfvo type="min"/>
        <cfvo type="percentile" val="50"/>
        <cfvo type="max"/>
        <color rgb="FFF8696B"/>
        <color rgb="FFFFEB84"/>
        <color rgb="FF63BE7B"/>
      </colorScale>
    </cfRule>
  </conditionalFormatting>
  <conditionalFormatting sqref="P12">
    <cfRule type="colorScale" priority="1056">
      <colorScale>
        <cfvo type="min"/>
        <cfvo type="percentile" val="50"/>
        <cfvo type="max"/>
        <color rgb="FFF8696B"/>
        <color rgb="FFFFEB84"/>
        <color rgb="FF63BE7B"/>
      </colorScale>
    </cfRule>
  </conditionalFormatting>
  <conditionalFormatting sqref="P12">
    <cfRule type="colorScale" priority="1055">
      <colorScale>
        <cfvo type="min"/>
        <cfvo type="percentile" val="50"/>
        <cfvo type="max"/>
        <color rgb="FFF8696B"/>
        <color rgb="FFFFEB84"/>
        <color rgb="FF63BE7B"/>
      </colorScale>
    </cfRule>
  </conditionalFormatting>
  <conditionalFormatting sqref="P10">
    <cfRule type="colorScale" priority="1054">
      <colorScale>
        <cfvo type="min"/>
        <cfvo type="percentile" val="50"/>
        <cfvo type="max"/>
        <color rgb="FFF8696B"/>
        <color rgb="FFFFEB84"/>
        <color rgb="FF63BE7B"/>
      </colorScale>
    </cfRule>
  </conditionalFormatting>
  <conditionalFormatting sqref="P8:P12">
    <cfRule type="colorScale" priority="1053">
      <colorScale>
        <cfvo type="min"/>
        <cfvo type="percentile" val="50"/>
        <cfvo type="max"/>
        <color rgb="FFF8696B"/>
        <color rgb="FFFFEB84"/>
        <color rgb="FF63BE7B"/>
      </colorScale>
    </cfRule>
  </conditionalFormatting>
  <conditionalFormatting sqref="P9">
    <cfRule type="colorScale" priority="1052">
      <colorScale>
        <cfvo type="min"/>
        <cfvo type="percentile" val="50"/>
        <cfvo type="max"/>
        <color rgb="FFF8696B"/>
        <color rgb="FFFFEB84"/>
        <color rgb="FF63BE7B"/>
      </colorScale>
    </cfRule>
  </conditionalFormatting>
  <conditionalFormatting sqref="P10">
    <cfRule type="colorScale" priority="1051">
      <colorScale>
        <cfvo type="min"/>
        <cfvo type="percentile" val="50"/>
        <cfvo type="max"/>
        <color rgb="FFF8696B"/>
        <color rgb="FFFFEB84"/>
        <color rgb="FF63BE7B"/>
      </colorScale>
    </cfRule>
  </conditionalFormatting>
  <conditionalFormatting sqref="P11">
    <cfRule type="colorScale" priority="1050">
      <colorScale>
        <cfvo type="min"/>
        <cfvo type="percentile" val="50"/>
        <cfvo type="max"/>
        <color rgb="FFF8696B"/>
        <color rgb="FFFFEB84"/>
        <color rgb="FF63BE7B"/>
      </colorScale>
    </cfRule>
  </conditionalFormatting>
  <conditionalFormatting sqref="P12">
    <cfRule type="colorScale" priority="1049">
      <colorScale>
        <cfvo type="min"/>
        <cfvo type="percentile" val="50"/>
        <cfvo type="max"/>
        <color rgb="FFF8696B"/>
        <color rgb="FFFFEB84"/>
        <color rgb="FF63BE7B"/>
      </colorScale>
    </cfRule>
  </conditionalFormatting>
  <conditionalFormatting sqref="P8:P12">
    <cfRule type="colorScale" priority="1048">
      <colorScale>
        <cfvo type="min"/>
        <cfvo type="percentile" val="50"/>
        <cfvo type="max"/>
        <color rgb="FFF8696B"/>
        <color rgb="FFFFEB84"/>
        <color rgb="FF63BE7B"/>
      </colorScale>
    </cfRule>
  </conditionalFormatting>
  <conditionalFormatting sqref="P11">
    <cfRule type="colorScale" priority="1047">
      <colorScale>
        <cfvo type="min"/>
        <cfvo type="percentile" val="50"/>
        <cfvo type="max"/>
        <color rgb="FFF8696B"/>
        <color rgb="FFFFEB84"/>
        <color rgb="FF63BE7B"/>
      </colorScale>
    </cfRule>
  </conditionalFormatting>
  <conditionalFormatting sqref="P9">
    <cfRule type="colorScale" priority="1046">
      <colorScale>
        <cfvo type="min"/>
        <cfvo type="percentile" val="50"/>
        <cfvo type="max"/>
        <color rgb="FFF8696B"/>
        <color rgb="FFFFEB84"/>
        <color rgb="FF63BE7B"/>
      </colorScale>
    </cfRule>
  </conditionalFormatting>
  <conditionalFormatting sqref="P10">
    <cfRule type="colorScale" priority="1045">
      <colorScale>
        <cfvo type="min"/>
        <cfvo type="percentile" val="50"/>
        <cfvo type="max"/>
        <color rgb="FFF8696B"/>
        <color rgb="FFFFEB84"/>
        <color rgb="FF63BE7B"/>
      </colorScale>
    </cfRule>
  </conditionalFormatting>
  <conditionalFormatting sqref="P11">
    <cfRule type="colorScale" priority="1044">
      <colorScale>
        <cfvo type="min"/>
        <cfvo type="percentile" val="50"/>
        <cfvo type="max"/>
        <color rgb="FFF8696B"/>
        <color rgb="FFFFEB84"/>
        <color rgb="FF63BE7B"/>
      </colorScale>
    </cfRule>
  </conditionalFormatting>
  <conditionalFormatting sqref="P12">
    <cfRule type="colorScale" priority="1043">
      <colorScale>
        <cfvo type="min"/>
        <cfvo type="percentile" val="50"/>
        <cfvo type="max"/>
        <color rgb="FFF8696B"/>
        <color rgb="FFFFEB84"/>
        <color rgb="FF63BE7B"/>
      </colorScale>
    </cfRule>
  </conditionalFormatting>
  <conditionalFormatting sqref="P12">
    <cfRule type="colorScale" priority="1042">
      <colorScale>
        <cfvo type="min"/>
        <cfvo type="percentile" val="50"/>
        <cfvo type="max"/>
        <color rgb="FFF8696B"/>
        <color rgb="FFFFEB84"/>
        <color rgb="FF63BE7B"/>
      </colorScale>
    </cfRule>
  </conditionalFormatting>
  <conditionalFormatting sqref="P13">
    <cfRule type="colorScale" priority="1040">
      <colorScale>
        <cfvo type="min"/>
        <cfvo type="percentile" val="50"/>
        <cfvo type="max"/>
        <color rgb="FFF8696B"/>
        <color rgb="FFFFEB84"/>
        <color rgb="FF63BE7B"/>
      </colorScale>
    </cfRule>
  </conditionalFormatting>
  <conditionalFormatting sqref="P16">
    <cfRule type="colorScale" priority="1039">
      <colorScale>
        <cfvo type="min"/>
        <cfvo type="percentile" val="50"/>
        <cfvo type="max"/>
        <color rgb="FFF8696B"/>
        <color rgb="FFFFEB84"/>
        <color rgb="FF63BE7B"/>
      </colorScale>
    </cfRule>
  </conditionalFormatting>
  <conditionalFormatting sqref="P13:P17">
    <cfRule type="colorScale" priority="1038">
      <colorScale>
        <cfvo type="min"/>
        <cfvo type="percentile" val="50"/>
        <cfvo type="max"/>
        <color rgb="FFF8696B"/>
        <color rgb="FFFFEB84"/>
        <color rgb="FF63BE7B"/>
      </colorScale>
    </cfRule>
  </conditionalFormatting>
  <conditionalFormatting sqref="P14">
    <cfRule type="colorScale" priority="1041">
      <colorScale>
        <cfvo type="min"/>
        <cfvo type="percentile" val="50"/>
        <cfvo type="max"/>
        <color rgb="FFF8696B"/>
        <color rgb="FFFFEB84"/>
        <color rgb="FF63BE7B"/>
      </colorScale>
    </cfRule>
  </conditionalFormatting>
  <conditionalFormatting sqref="P15">
    <cfRule type="colorScale" priority="1037">
      <colorScale>
        <cfvo type="min"/>
        <cfvo type="percentile" val="50"/>
        <cfvo type="max"/>
        <color rgb="FFF8696B"/>
        <color rgb="FFFFEB84"/>
        <color rgb="FF63BE7B"/>
      </colorScale>
    </cfRule>
  </conditionalFormatting>
  <conditionalFormatting sqref="P16">
    <cfRule type="colorScale" priority="1036">
      <colorScale>
        <cfvo type="min"/>
        <cfvo type="percentile" val="50"/>
        <cfvo type="max"/>
        <color rgb="FFF8696B"/>
        <color rgb="FFFFEB84"/>
        <color rgb="FF63BE7B"/>
      </colorScale>
    </cfRule>
  </conditionalFormatting>
  <conditionalFormatting sqref="P17">
    <cfRule type="colorScale" priority="1035">
      <colorScale>
        <cfvo type="min"/>
        <cfvo type="percentile" val="50"/>
        <cfvo type="max"/>
        <color rgb="FFF8696B"/>
        <color rgb="FFFFEB84"/>
        <color rgb="FF63BE7B"/>
      </colorScale>
    </cfRule>
  </conditionalFormatting>
  <conditionalFormatting sqref="P17">
    <cfRule type="colorScale" priority="1034">
      <colorScale>
        <cfvo type="min"/>
        <cfvo type="percentile" val="50"/>
        <cfvo type="max"/>
        <color rgb="FFF8696B"/>
        <color rgb="FFFFEB84"/>
        <color rgb="FF63BE7B"/>
      </colorScale>
    </cfRule>
  </conditionalFormatting>
  <conditionalFormatting sqref="P14">
    <cfRule type="colorScale" priority="1033">
      <colorScale>
        <cfvo type="min"/>
        <cfvo type="percentile" val="50"/>
        <cfvo type="max"/>
        <color rgb="FFF8696B"/>
        <color rgb="FFFFEB84"/>
        <color rgb="FF63BE7B"/>
      </colorScale>
    </cfRule>
  </conditionalFormatting>
  <conditionalFormatting sqref="P17">
    <cfRule type="colorScale" priority="1032">
      <colorScale>
        <cfvo type="min"/>
        <cfvo type="percentile" val="50"/>
        <cfvo type="max"/>
        <color rgb="FFF8696B"/>
        <color rgb="FFFFEB84"/>
        <color rgb="FF63BE7B"/>
      </colorScale>
    </cfRule>
  </conditionalFormatting>
  <conditionalFormatting sqref="P13:P17">
    <cfRule type="colorScale" priority="1031">
      <colorScale>
        <cfvo type="min"/>
        <cfvo type="percentile" val="50"/>
        <cfvo type="max"/>
        <color rgb="FFF8696B"/>
        <color rgb="FFFFEB84"/>
        <color rgb="FF63BE7B"/>
      </colorScale>
    </cfRule>
  </conditionalFormatting>
  <conditionalFormatting sqref="P14">
    <cfRule type="colorScale" priority="1030">
      <colorScale>
        <cfvo type="min"/>
        <cfvo type="percentile" val="50"/>
        <cfvo type="max"/>
        <color rgb="FFF8696B"/>
        <color rgb="FFFFEB84"/>
        <color rgb="FF63BE7B"/>
      </colorScale>
    </cfRule>
  </conditionalFormatting>
  <conditionalFormatting sqref="P14">
    <cfRule type="colorScale" priority="1029">
      <colorScale>
        <cfvo type="min"/>
        <cfvo type="percentile" val="50"/>
        <cfvo type="max"/>
        <color rgb="FFF8696B"/>
        <color rgb="FFFFEB84"/>
        <color rgb="FF63BE7B"/>
      </colorScale>
    </cfRule>
  </conditionalFormatting>
  <conditionalFormatting sqref="P15">
    <cfRule type="colorScale" priority="1028">
      <colorScale>
        <cfvo type="min"/>
        <cfvo type="percentile" val="50"/>
        <cfvo type="max"/>
        <color rgb="FFF8696B"/>
        <color rgb="FFFFEB84"/>
        <color rgb="FF63BE7B"/>
      </colorScale>
    </cfRule>
  </conditionalFormatting>
  <conditionalFormatting sqref="P16">
    <cfRule type="colorScale" priority="1027">
      <colorScale>
        <cfvo type="min"/>
        <cfvo type="percentile" val="50"/>
        <cfvo type="max"/>
        <color rgb="FFF8696B"/>
        <color rgb="FFFFEB84"/>
        <color rgb="FF63BE7B"/>
      </colorScale>
    </cfRule>
  </conditionalFormatting>
  <conditionalFormatting sqref="P17">
    <cfRule type="colorScale" priority="1026">
      <colorScale>
        <cfvo type="min"/>
        <cfvo type="percentile" val="50"/>
        <cfvo type="max"/>
        <color rgb="FFF8696B"/>
        <color rgb="FFFFEB84"/>
        <color rgb="FF63BE7B"/>
      </colorScale>
    </cfRule>
  </conditionalFormatting>
  <conditionalFormatting sqref="P17">
    <cfRule type="colorScale" priority="1025">
      <colorScale>
        <cfvo type="min"/>
        <cfvo type="percentile" val="50"/>
        <cfvo type="max"/>
        <color rgb="FFF8696B"/>
        <color rgb="FFFFEB84"/>
        <color rgb="FF63BE7B"/>
      </colorScale>
    </cfRule>
  </conditionalFormatting>
  <conditionalFormatting sqref="P15">
    <cfRule type="colorScale" priority="1024">
      <colorScale>
        <cfvo type="min"/>
        <cfvo type="percentile" val="50"/>
        <cfvo type="max"/>
        <color rgb="FFF8696B"/>
        <color rgb="FFFFEB84"/>
        <color rgb="FF63BE7B"/>
      </colorScale>
    </cfRule>
  </conditionalFormatting>
  <conditionalFormatting sqref="P13:P17">
    <cfRule type="colorScale" priority="1023">
      <colorScale>
        <cfvo type="min"/>
        <cfvo type="percentile" val="50"/>
        <cfvo type="max"/>
        <color rgb="FFF8696B"/>
        <color rgb="FFFFEB84"/>
        <color rgb="FF63BE7B"/>
      </colorScale>
    </cfRule>
  </conditionalFormatting>
  <conditionalFormatting sqref="P14">
    <cfRule type="colorScale" priority="1022">
      <colorScale>
        <cfvo type="min"/>
        <cfvo type="percentile" val="50"/>
        <cfvo type="max"/>
        <color rgb="FFF8696B"/>
        <color rgb="FFFFEB84"/>
        <color rgb="FF63BE7B"/>
      </colorScale>
    </cfRule>
  </conditionalFormatting>
  <conditionalFormatting sqref="P15">
    <cfRule type="colorScale" priority="1021">
      <colorScale>
        <cfvo type="min"/>
        <cfvo type="percentile" val="50"/>
        <cfvo type="max"/>
        <color rgb="FFF8696B"/>
        <color rgb="FFFFEB84"/>
        <color rgb="FF63BE7B"/>
      </colorScale>
    </cfRule>
  </conditionalFormatting>
  <conditionalFormatting sqref="P16">
    <cfRule type="colorScale" priority="1020">
      <colorScale>
        <cfvo type="min"/>
        <cfvo type="percentile" val="50"/>
        <cfvo type="max"/>
        <color rgb="FFF8696B"/>
        <color rgb="FFFFEB84"/>
        <color rgb="FF63BE7B"/>
      </colorScale>
    </cfRule>
  </conditionalFormatting>
  <conditionalFormatting sqref="P17">
    <cfRule type="colorScale" priority="1019">
      <colorScale>
        <cfvo type="min"/>
        <cfvo type="percentile" val="50"/>
        <cfvo type="max"/>
        <color rgb="FFF8696B"/>
        <color rgb="FFFFEB84"/>
        <color rgb="FF63BE7B"/>
      </colorScale>
    </cfRule>
  </conditionalFormatting>
  <conditionalFormatting sqref="P13:P17">
    <cfRule type="colorScale" priority="1018">
      <colorScale>
        <cfvo type="min"/>
        <cfvo type="percentile" val="50"/>
        <cfvo type="max"/>
        <color rgb="FFF8696B"/>
        <color rgb="FFFFEB84"/>
        <color rgb="FF63BE7B"/>
      </colorScale>
    </cfRule>
  </conditionalFormatting>
  <conditionalFormatting sqref="P16">
    <cfRule type="colorScale" priority="1017">
      <colorScale>
        <cfvo type="min"/>
        <cfvo type="percentile" val="50"/>
        <cfvo type="max"/>
        <color rgb="FFF8696B"/>
        <color rgb="FFFFEB84"/>
        <color rgb="FF63BE7B"/>
      </colorScale>
    </cfRule>
  </conditionalFormatting>
  <conditionalFormatting sqref="P14">
    <cfRule type="colorScale" priority="1016">
      <colorScale>
        <cfvo type="min"/>
        <cfvo type="percentile" val="50"/>
        <cfvo type="max"/>
        <color rgb="FFF8696B"/>
        <color rgb="FFFFEB84"/>
        <color rgb="FF63BE7B"/>
      </colorScale>
    </cfRule>
  </conditionalFormatting>
  <conditionalFormatting sqref="P15">
    <cfRule type="colorScale" priority="1015">
      <colorScale>
        <cfvo type="min"/>
        <cfvo type="percentile" val="50"/>
        <cfvo type="max"/>
        <color rgb="FFF8696B"/>
        <color rgb="FFFFEB84"/>
        <color rgb="FF63BE7B"/>
      </colorScale>
    </cfRule>
  </conditionalFormatting>
  <conditionalFormatting sqref="P16">
    <cfRule type="colorScale" priority="1014">
      <colorScale>
        <cfvo type="min"/>
        <cfvo type="percentile" val="50"/>
        <cfvo type="max"/>
        <color rgb="FFF8696B"/>
        <color rgb="FFFFEB84"/>
        <color rgb="FF63BE7B"/>
      </colorScale>
    </cfRule>
  </conditionalFormatting>
  <conditionalFormatting sqref="P17">
    <cfRule type="colorScale" priority="1013">
      <colorScale>
        <cfvo type="min"/>
        <cfvo type="percentile" val="50"/>
        <cfvo type="max"/>
        <color rgb="FFF8696B"/>
        <color rgb="FFFFEB84"/>
        <color rgb="FF63BE7B"/>
      </colorScale>
    </cfRule>
  </conditionalFormatting>
  <conditionalFormatting sqref="P17">
    <cfRule type="colorScale" priority="1012">
      <colorScale>
        <cfvo type="min"/>
        <cfvo type="percentile" val="50"/>
        <cfvo type="max"/>
        <color rgb="FFF8696B"/>
        <color rgb="FFFFEB84"/>
        <color rgb="FF63BE7B"/>
      </colorScale>
    </cfRule>
  </conditionalFormatting>
  <conditionalFormatting sqref="P13">
    <cfRule type="colorScale" priority="1011">
      <colorScale>
        <cfvo type="min"/>
        <cfvo type="percentile" val="50"/>
        <cfvo type="max"/>
        <color rgb="FFF8696B"/>
        <color rgb="FFFFEB84"/>
        <color rgb="FF63BE7B"/>
      </colorScale>
    </cfRule>
  </conditionalFormatting>
  <conditionalFormatting sqref="P16">
    <cfRule type="colorScale" priority="1010">
      <colorScale>
        <cfvo type="min"/>
        <cfvo type="percentile" val="50"/>
        <cfvo type="max"/>
        <color rgb="FFF8696B"/>
        <color rgb="FFFFEB84"/>
        <color rgb="FF63BE7B"/>
      </colorScale>
    </cfRule>
  </conditionalFormatting>
  <conditionalFormatting sqref="P13:P17">
    <cfRule type="colorScale" priority="1009">
      <colorScale>
        <cfvo type="min"/>
        <cfvo type="percentile" val="50"/>
        <cfvo type="max"/>
        <color rgb="FFF8696B"/>
        <color rgb="FFFFEB84"/>
        <color rgb="FF63BE7B"/>
      </colorScale>
    </cfRule>
  </conditionalFormatting>
  <conditionalFormatting sqref="P13">
    <cfRule type="colorScale" priority="1008">
      <colorScale>
        <cfvo type="min"/>
        <cfvo type="percentile" val="50"/>
        <cfvo type="max"/>
        <color rgb="FFF8696B"/>
        <color rgb="FFFFEB84"/>
        <color rgb="FF63BE7B"/>
      </colorScale>
    </cfRule>
  </conditionalFormatting>
  <conditionalFormatting sqref="P13">
    <cfRule type="colorScale" priority="1007">
      <colorScale>
        <cfvo type="min"/>
        <cfvo type="percentile" val="50"/>
        <cfvo type="max"/>
        <color rgb="FFF8696B"/>
        <color rgb="FFFFEB84"/>
        <color rgb="FF63BE7B"/>
      </colorScale>
    </cfRule>
  </conditionalFormatting>
  <conditionalFormatting sqref="P13">
    <cfRule type="colorScale" priority="1006">
      <colorScale>
        <cfvo type="min"/>
        <cfvo type="percentile" val="50"/>
        <cfvo type="max"/>
        <color rgb="FFF8696B"/>
        <color rgb="FFFFEB84"/>
        <color rgb="FF63BE7B"/>
      </colorScale>
    </cfRule>
  </conditionalFormatting>
  <conditionalFormatting sqref="P14">
    <cfRule type="colorScale" priority="1005">
      <colorScale>
        <cfvo type="min"/>
        <cfvo type="percentile" val="50"/>
        <cfvo type="max"/>
        <color rgb="FFF8696B"/>
        <color rgb="FFFFEB84"/>
        <color rgb="FF63BE7B"/>
      </colorScale>
    </cfRule>
  </conditionalFormatting>
  <conditionalFormatting sqref="P15">
    <cfRule type="colorScale" priority="1004">
      <colorScale>
        <cfvo type="min"/>
        <cfvo type="percentile" val="50"/>
        <cfvo type="max"/>
        <color rgb="FFF8696B"/>
        <color rgb="FFFFEB84"/>
        <color rgb="FF63BE7B"/>
      </colorScale>
    </cfRule>
  </conditionalFormatting>
  <conditionalFormatting sqref="P16">
    <cfRule type="colorScale" priority="1003">
      <colorScale>
        <cfvo type="min"/>
        <cfvo type="percentile" val="50"/>
        <cfvo type="max"/>
        <color rgb="FFF8696B"/>
        <color rgb="FFFFEB84"/>
        <color rgb="FF63BE7B"/>
      </colorScale>
    </cfRule>
  </conditionalFormatting>
  <conditionalFormatting sqref="P16">
    <cfRule type="colorScale" priority="1002">
      <colorScale>
        <cfvo type="min"/>
        <cfvo type="percentile" val="50"/>
        <cfvo type="max"/>
        <color rgb="FFF8696B"/>
        <color rgb="FFFFEB84"/>
        <color rgb="FF63BE7B"/>
      </colorScale>
    </cfRule>
  </conditionalFormatting>
  <conditionalFormatting sqref="P16">
    <cfRule type="colorScale" priority="1001">
      <colorScale>
        <cfvo type="min"/>
        <cfvo type="percentile" val="50"/>
        <cfvo type="max"/>
        <color rgb="FFF8696B"/>
        <color rgb="FFFFEB84"/>
        <color rgb="FF63BE7B"/>
      </colorScale>
    </cfRule>
  </conditionalFormatting>
  <conditionalFormatting sqref="P17">
    <cfRule type="colorScale" priority="1000">
      <colorScale>
        <cfvo type="min"/>
        <cfvo type="percentile" val="50"/>
        <cfvo type="max"/>
        <color rgb="FFF8696B"/>
        <color rgb="FFFFEB84"/>
        <color rgb="FF63BE7B"/>
      </colorScale>
    </cfRule>
  </conditionalFormatting>
  <conditionalFormatting sqref="P13">
    <cfRule type="colorScale" priority="999">
      <colorScale>
        <cfvo type="min"/>
        <cfvo type="percentile" val="50"/>
        <cfvo type="max"/>
        <color rgb="FFF8696B"/>
        <color rgb="FFFFEB84"/>
        <color rgb="FF63BE7B"/>
      </colorScale>
    </cfRule>
  </conditionalFormatting>
  <conditionalFormatting sqref="P13">
    <cfRule type="colorScale" priority="998">
      <colorScale>
        <cfvo type="min"/>
        <cfvo type="percentile" val="50"/>
        <cfvo type="max"/>
        <color rgb="FFF8696B"/>
        <color rgb="FFFFEB84"/>
        <color rgb="FF63BE7B"/>
      </colorScale>
    </cfRule>
  </conditionalFormatting>
  <conditionalFormatting sqref="P13">
    <cfRule type="colorScale" priority="997">
      <colorScale>
        <cfvo type="min"/>
        <cfvo type="percentile" val="50"/>
        <cfvo type="max"/>
        <color rgb="FFF8696B"/>
        <color rgb="FFFFEB84"/>
        <color rgb="FF63BE7B"/>
      </colorScale>
    </cfRule>
  </conditionalFormatting>
  <conditionalFormatting sqref="P15">
    <cfRule type="colorScale" priority="996">
      <colorScale>
        <cfvo type="min"/>
        <cfvo type="percentile" val="50"/>
        <cfvo type="max"/>
        <color rgb="FFF8696B"/>
        <color rgb="FFFFEB84"/>
        <color rgb="FF63BE7B"/>
      </colorScale>
    </cfRule>
  </conditionalFormatting>
  <conditionalFormatting sqref="P14">
    <cfRule type="colorScale" priority="995">
      <colorScale>
        <cfvo type="min"/>
        <cfvo type="percentile" val="50"/>
        <cfvo type="max"/>
        <color rgb="FFF8696B"/>
        <color rgb="FFFFEB84"/>
        <color rgb="FF63BE7B"/>
      </colorScale>
    </cfRule>
  </conditionalFormatting>
  <conditionalFormatting sqref="P15">
    <cfRule type="colorScale" priority="994">
      <colorScale>
        <cfvo type="min"/>
        <cfvo type="percentile" val="50"/>
        <cfvo type="max"/>
        <color rgb="FFF8696B"/>
        <color rgb="FFFFEB84"/>
        <color rgb="FF63BE7B"/>
      </colorScale>
    </cfRule>
  </conditionalFormatting>
  <conditionalFormatting sqref="P15">
    <cfRule type="colorScale" priority="993">
      <colorScale>
        <cfvo type="min"/>
        <cfvo type="percentile" val="50"/>
        <cfvo type="max"/>
        <color rgb="FFF8696B"/>
        <color rgb="FFFFEB84"/>
        <color rgb="FF63BE7B"/>
      </colorScale>
    </cfRule>
  </conditionalFormatting>
  <conditionalFormatting sqref="P16">
    <cfRule type="colorScale" priority="992">
      <colorScale>
        <cfvo type="min"/>
        <cfvo type="percentile" val="50"/>
        <cfvo type="max"/>
        <color rgb="FFF8696B"/>
        <color rgb="FFFFEB84"/>
        <color rgb="FF63BE7B"/>
      </colorScale>
    </cfRule>
  </conditionalFormatting>
  <conditionalFormatting sqref="P17">
    <cfRule type="colorScale" priority="991">
      <colorScale>
        <cfvo type="min"/>
        <cfvo type="percentile" val="50"/>
        <cfvo type="max"/>
        <color rgb="FFF8696B"/>
        <color rgb="FFFFEB84"/>
        <color rgb="FF63BE7B"/>
      </colorScale>
    </cfRule>
  </conditionalFormatting>
  <conditionalFormatting sqref="P14">
    <cfRule type="colorScale" priority="990">
      <colorScale>
        <cfvo type="min"/>
        <cfvo type="percentile" val="50"/>
        <cfvo type="max"/>
        <color rgb="FFF8696B"/>
        <color rgb="FFFFEB84"/>
        <color rgb="FF63BE7B"/>
      </colorScale>
    </cfRule>
  </conditionalFormatting>
  <conditionalFormatting sqref="P17">
    <cfRule type="colorScale" priority="989">
      <colorScale>
        <cfvo type="min"/>
        <cfvo type="percentile" val="50"/>
        <cfvo type="max"/>
        <color rgb="FFF8696B"/>
        <color rgb="FFFFEB84"/>
        <color rgb="FF63BE7B"/>
      </colorScale>
    </cfRule>
  </conditionalFormatting>
  <conditionalFormatting sqref="P15">
    <cfRule type="colorScale" priority="988">
      <colorScale>
        <cfvo type="min"/>
        <cfvo type="percentile" val="50"/>
        <cfvo type="max"/>
        <color rgb="FFF8696B"/>
        <color rgb="FFFFEB84"/>
        <color rgb="FF63BE7B"/>
      </colorScale>
    </cfRule>
  </conditionalFormatting>
  <conditionalFormatting sqref="P16">
    <cfRule type="colorScale" priority="987">
      <colorScale>
        <cfvo type="min"/>
        <cfvo type="percentile" val="50"/>
        <cfvo type="max"/>
        <color rgb="FFF8696B"/>
        <color rgb="FFFFEB84"/>
        <color rgb="FF63BE7B"/>
      </colorScale>
    </cfRule>
  </conditionalFormatting>
  <conditionalFormatting sqref="P17">
    <cfRule type="colorScale" priority="986">
      <colorScale>
        <cfvo type="min"/>
        <cfvo type="percentile" val="50"/>
        <cfvo type="max"/>
        <color rgb="FFF8696B"/>
        <color rgb="FFFFEB84"/>
        <color rgb="FF63BE7B"/>
      </colorScale>
    </cfRule>
  </conditionalFormatting>
  <conditionalFormatting sqref="P15">
    <cfRule type="colorScale" priority="985">
      <colorScale>
        <cfvo type="min"/>
        <cfvo type="percentile" val="50"/>
        <cfvo type="max"/>
        <color rgb="FFF8696B"/>
        <color rgb="FFFFEB84"/>
        <color rgb="FF63BE7B"/>
      </colorScale>
    </cfRule>
  </conditionalFormatting>
  <conditionalFormatting sqref="P13">
    <cfRule type="colorScale" priority="984">
      <colorScale>
        <cfvo type="min"/>
        <cfvo type="percentile" val="50"/>
        <cfvo type="max"/>
        <color rgb="FFF8696B"/>
        <color rgb="FFFFEB84"/>
        <color rgb="FF63BE7B"/>
      </colorScale>
    </cfRule>
  </conditionalFormatting>
  <conditionalFormatting sqref="P14">
    <cfRule type="colorScale" priority="983">
      <colorScale>
        <cfvo type="min"/>
        <cfvo type="percentile" val="50"/>
        <cfvo type="max"/>
        <color rgb="FFF8696B"/>
        <color rgb="FFFFEB84"/>
        <color rgb="FF63BE7B"/>
      </colorScale>
    </cfRule>
  </conditionalFormatting>
  <conditionalFormatting sqref="P15">
    <cfRule type="colorScale" priority="982">
      <colorScale>
        <cfvo type="min"/>
        <cfvo type="percentile" val="50"/>
        <cfvo type="max"/>
        <color rgb="FFF8696B"/>
        <color rgb="FFFFEB84"/>
        <color rgb="FF63BE7B"/>
      </colorScale>
    </cfRule>
  </conditionalFormatting>
  <conditionalFormatting sqref="P15">
    <cfRule type="colorScale" priority="981">
      <colorScale>
        <cfvo type="min"/>
        <cfvo type="percentile" val="50"/>
        <cfvo type="max"/>
        <color rgb="FFF8696B"/>
        <color rgb="FFFFEB84"/>
        <color rgb="FF63BE7B"/>
      </colorScale>
    </cfRule>
  </conditionalFormatting>
  <conditionalFormatting sqref="P15">
    <cfRule type="colorScale" priority="980">
      <colorScale>
        <cfvo type="min"/>
        <cfvo type="percentile" val="50"/>
        <cfvo type="max"/>
        <color rgb="FFF8696B"/>
        <color rgb="FFFFEB84"/>
        <color rgb="FF63BE7B"/>
      </colorScale>
    </cfRule>
  </conditionalFormatting>
  <conditionalFormatting sqref="P16">
    <cfRule type="colorScale" priority="979">
      <colorScale>
        <cfvo type="min"/>
        <cfvo type="percentile" val="50"/>
        <cfvo type="max"/>
        <color rgb="FFF8696B"/>
        <color rgb="FFFFEB84"/>
        <color rgb="FF63BE7B"/>
      </colorScale>
    </cfRule>
  </conditionalFormatting>
  <conditionalFormatting sqref="P17">
    <cfRule type="colorScale" priority="978">
      <colorScale>
        <cfvo type="min"/>
        <cfvo type="percentile" val="50"/>
        <cfvo type="max"/>
        <color rgb="FFF8696B"/>
        <color rgb="FFFFEB84"/>
        <color rgb="FF63BE7B"/>
      </colorScale>
    </cfRule>
  </conditionalFormatting>
  <conditionalFormatting sqref="P14">
    <cfRule type="colorScale" priority="977">
      <colorScale>
        <cfvo type="min"/>
        <cfvo type="percentile" val="50"/>
        <cfvo type="max"/>
        <color rgb="FFF8696B"/>
        <color rgb="FFFFEB84"/>
        <color rgb="FF63BE7B"/>
      </colorScale>
    </cfRule>
  </conditionalFormatting>
  <conditionalFormatting sqref="P13">
    <cfRule type="colorScale" priority="976">
      <colorScale>
        <cfvo type="min"/>
        <cfvo type="percentile" val="50"/>
        <cfvo type="max"/>
        <color rgb="FFF8696B"/>
        <color rgb="FFFFEB84"/>
        <color rgb="FF63BE7B"/>
      </colorScale>
    </cfRule>
  </conditionalFormatting>
  <conditionalFormatting sqref="P14">
    <cfRule type="colorScale" priority="975">
      <colorScale>
        <cfvo type="min"/>
        <cfvo type="percentile" val="50"/>
        <cfvo type="max"/>
        <color rgb="FFF8696B"/>
        <color rgb="FFFFEB84"/>
        <color rgb="FF63BE7B"/>
      </colorScale>
    </cfRule>
  </conditionalFormatting>
  <conditionalFormatting sqref="P16">
    <cfRule type="colorScale" priority="974">
      <colorScale>
        <cfvo type="min"/>
        <cfvo type="percentile" val="50"/>
        <cfvo type="max"/>
        <color rgb="FFF8696B"/>
        <color rgb="FFFFEB84"/>
        <color rgb="FF63BE7B"/>
      </colorScale>
    </cfRule>
  </conditionalFormatting>
  <conditionalFormatting sqref="P15">
    <cfRule type="colorScale" priority="973">
      <colorScale>
        <cfvo type="min"/>
        <cfvo type="percentile" val="50"/>
        <cfvo type="max"/>
        <color rgb="FFF8696B"/>
        <color rgb="FFFFEB84"/>
        <color rgb="FF63BE7B"/>
      </colorScale>
    </cfRule>
  </conditionalFormatting>
  <conditionalFormatting sqref="P16">
    <cfRule type="colorScale" priority="972">
      <colorScale>
        <cfvo type="min"/>
        <cfvo type="percentile" val="50"/>
        <cfvo type="max"/>
        <color rgb="FFF8696B"/>
        <color rgb="FFFFEB84"/>
        <color rgb="FF63BE7B"/>
      </colorScale>
    </cfRule>
  </conditionalFormatting>
  <conditionalFormatting sqref="P16">
    <cfRule type="colorScale" priority="971">
      <colorScale>
        <cfvo type="min"/>
        <cfvo type="percentile" val="50"/>
        <cfvo type="max"/>
        <color rgb="FFF8696B"/>
        <color rgb="FFFFEB84"/>
        <color rgb="FF63BE7B"/>
      </colorScale>
    </cfRule>
  </conditionalFormatting>
  <conditionalFormatting sqref="P17">
    <cfRule type="colorScale" priority="970">
      <colorScale>
        <cfvo type="min"/>
        <cfvo type="percentile" val="50"/>
        <cfvo type="max"/>
        <color rgb="FFF8696B"/>
        <color rgb="FFFFEB84"/>
        <color rgb="FF63BE7B"/>
      </colorScale>
    </cfRule>
  </conditionalFormatting>
  <conditionalFormatting sqref="P15">
    <cfRule type="colorScale" priority="969">
      <colorScale>
        <cfvo type="min"/>
        <cfvo type="percentile" val="50"/>
        <cfvo type="max"/>
        <color rgb="FFF8696B"/>
        <color rgb="FFFFEB84"/>
        <color rgb="FF63BE7B"/>
      </colorScale>
    </cfRule>
  </conditionalFormatting>
  <conditionalFormatting sqref="P16">
    <cfRule type="colorScale" priority="968">
      <colorScale>
        <cfvo type="min"/>
        <cfvo type="percentile" val="50"/>
        <cfvo type="max"/>
        <color rgb="FFF8696B"/>
        <color rgb="FFFFEB84"/>
        <color rgb="FF63BE7B"/>
      </colorScale>
    </cfRule>
  </conditionalFormatting>
  <conditionalFormatting sqref="P17">
    <cfRule type="colorScale" priority="967">
      <colorScale>
        <cfvo type="min"/>
        <cfvo type="percentile" val="50"/>
        <cfvo type="max"/>
        <color rgb="FFF8696B"/>
        <color rgb="FFFFEB84"/>
        <color rgb="FF63BE7B"/>
      </colorScale>
    </cfRule>
  </conditionalFormatting>
  <conditionalFormatting sqref="P13">
    <cfRule type="colorScale" priority="966">
      <colorScale>
        <cfvo type="min"/>
        <cfvo type="percentile" val="50"/>
        <cfvo type="max"/>
        <color rgb="FFF8696B"/>
        <color rgb="FFFFEB84"/>
        <color rgb="FF63BE7B"/>
      </colorScale>
    </cfRule>
  </conditionalFormatting>
  <conditionalFormatting sqref="P16">
    <cfRule type="colorScale" priority="965">
      <colorScale>
        <cfvo type="min"/>
        <cfvo type="percentile" val="50"/>
        <cfvo type="max"/>
        <color rgb="FFF8696B"/>
        <color rgb="FFFFEB84"/>
        <color rgb="FF63BE7B"/>
      </colorScale>
    </cfRule>
  </conditionalFormatting>
  <conditionalFormatting sqref="P14">
    <cfRule type="colorScale" priority="964">
      <colorScale>
        <cfvo type="min"/>
        <cfvo type="percentile" val="50"/>
        <cfvo type="max"/>
        <color rgb="FFF8696B"/>
        <color rgb="FFFFEB84"/>
        <color rgb="FF63BE7B"/>
      </colorScale>
    </cfRule>
  </conditionalFormatting>
  <conditionalFormatting sqref="P15">
    <cfRule type="colorScale" priority="963">
      <colorScale>
        <cfvo type="min"/>
        <cfvo type="percentile" val="50"/>
        <cfvo type="max"/>
        <color rgb="FFF8696B"/>
        <color rgb="FFFFEB84"/>
        <color rgb="FF63BE7B"/>
      </colorScale>
    </cfRule>
  </conditionalFormatting>
  <conditionalFormatting sqref="P16">
    <cfRule type="colorScale" priority="962">
      <colorScale>
        <cfvo type="min"/>
        <cfvo type="percentile" val="50"/>
        <cfvo type="max"/>
        <color rgb="FFF8696B"/>
        <color rgb="FFFFEB84"/>
        <color rgb="FF63BE7B"/>
      </colorScale>
    </cfRule>
  </conditionalFormatting>
  <conditionalFormatting sqref="P17">
    <cfRule type="colorScale" priority="961">
      <colorScale>
        <cfvo type="min"/>
        <cfvo type="percentile" val="50"/>
        <cfvo type="max"/>
        <color rgb="FFF8696B"/>
        <color rgb="FFFFEB84"/>
        <color rgb="FF63BE7B"/>
      </colorScale>
    </cfRule>
  </conditionalFormatting>
  <conditionalFormatting sqref="P17">
    <cfRule type="colorScale" priority="960">
      <colorScale>
        <cfvo type="min"/>
        <cfvo type="percentile" val="50"/>
        <cfvo type="max"/>
        <color rgb="FFF8696B"/>
        <color rgb="FFFFEB84"/>
        <color rgb="FF63BE7B"/>
      </colorScale>
    </cfRule>
  </conditionalFormatting>
  <conditionalFormatting sqref="P14">
    <cfRule type="colorScale" priority="959">
      <colorScale>
        <cfvo type="min"/>
        <cfvo type="percentile" val="50"/>
        <cfvo type="max"/>
        <color rgb="FFF8696B"/>
        <color rgb="FFFFEB84"/>
        <color rgb="FF63BE7B"/>
      </colorScale>
    </cfRule>
  </conditionalFormatting>
  <conditionalFormatting sqref="P17">
    <cfRule type="colorScale" priority="958">
      <colorScale>
        <cfvo type="min"/>
        <cfvo type="percentile" val="50"/>
        <cfvo type="max"/>
        <color rgb="FFF8696B"/>
        <color rgb="FFFFEB84"/>
        <color rgb="FF63BE7B"/>
      </colorScale>
    </cfRule>
  </conditionalFormatting>
  <conditionalFormatting sqref="P13:P17">
    <cfRule type="colorScale" priority="957">
      <colorScale>
        <cfvo type="min"/>
        <cfvo type="percentile" val="50"/>
        <cfvo type="max"/>
        <color rgb="FFF8696B"/>
        <color rgb="FFFFEB84"/>
        <color rgb="FF63BE7B"/>
      </colorScale>
    </cfRule>
  </conditionalFormatting>
  <conditionalFormatting sqref="P14">
    <cfRule type="colorScale" priority="956">
      <colorScale>
        <cfvo type="min"/>
        <cfvo type="percentile" val="50"/>
        <cfvo type="max"/>
        <color rgb="FFF8696B"/>
        <color rgb="FFFFEB84"/>
        <color rgb="FF63BE7B"/>
      </colorScale>
    </cfRule>
  </conditionalFormatting>
  <conditionalFormatting sqref="P14">
    <cfRule type="colorScale" priority="955">
      <colorScale>
        <cfvo type="min"/>
        <cfvo type="percentile" val="50"/>
        <cfvo type="max"/>
        <color rgb="FFF8696B"/>
        <color rgb="FFFFEB84"/>
        <color rgb="FF63BE7B"/>
      </colorScale>
    </cfRule>
  </conditionalFormatting>
  <conditionalFormatting sqref="P15">
    <cfRule type="colorScale" priority="954">
      <colorScale>
        <cfvo type="min"/>
        <cfvo type="percentile" val="50"/>
        <cfvo type="max"/>
        <color rgb="FFF8696B"/>
        <color rgb="FFFFEB84"/>
        <color rgb="FF63BE7B"/>
      </colorScale>
    </cfRule>
  </conditionalFormatting>
  <conditionalFormatting sqref="P16">
    <cfRule type="colorScale" priority="953">
      <colorScale>
        <cfvo type="min"/>
        <cfvo type="percentile" val="50"/>
        <cfvo type="max"/>
        <color rgb="FFF8696B"/>
        <color rgb="FFFFEB84"/>
        <color rgb="FF63BE7B"/>
      </colorScale>
    </cfRule>
  </conditionalFormatting>
  <conditionalFormatting sqref="P17">
    <cfRule type="colorScale" priority="952">
      <colorScale>
        <cfvo type="min"/>
        <cfvo type="percentile" val="50"/>
        <cfvo type="max"/>
        <color rgb="FFF8696B"/>
        <color rgb="FFFFEB84"/>
        <color rgb="FF63BE7B"/>
      </colorScale>
    </cfRule>
  </conditionalFormatting>
  <conditionalFormatting sqref="P17">
    <cfRule type="colorScale" priority="951">
      <colorScale>
        <cfvo type="min"/>
        <cfvo type="percentile" val="50"/>
        <cfvo type="max"/>
        <color rgb="FFF8696B"/>
        <color rgb="FFFFEB84"/>
        <color rgb="FF63BE7B"/>
      </colorScale>
    </cfRule>
  </conditionalFormatting>
  <conditionalFormatting sqref="P15">
    <cfRule type="colorScale" priority="950">
      <colorScale>
        <cfvo type="min"/>
        <cfvo type="percentile" val="50"/>
        <cfvo type="max"/>
        <color rgb="FFF8696B"/>
        <color rgb="FFFFEB84"/>
        <color rgb="FF63BE7B"/>
      </colorScale>
    </cfRule>
  </conditionalFormatting>
  <conditionalFormatting sqref="P13:P17">
    <cfRule type="colorScale" priority="949">
      <colorScale>
        <cfvo type="min"/>
        <cfvo type="percentile" val="50"/>
        <cfvo type="max"/>
        <color rgb="FFF8696B"/>
        <color rgb="FFFFEB84"/>
        <color rgb="FF63BE7B"/>
      </colorScale>
    </cfRule>
  </conditionalFormatting>
  <conditionalFormatting sqref="P14">
    <cfRule type="colorScale" priority="948">
      <colorScale>
        <cfvo type="min"/>
        <cfvo type="percentile" val="50"/>
        <cfvo type="max"/>
        <color rgb="FFF8696B"/>
        <color rgb="FFFFEB84"/>
        <color rgb="FF63BE7B"/>
      </colorScale>
    </cfRule>
  </conditionalFormatting>
  <conditionalFormatting sqref="P15">
    <cfRule type="colorScale" priority="947">
      <colorScale>
        <cfvo type="min"/>
        <cfvo type="percentile" val="50"/>
        <cfvo type="max"/>
        <color rgb="FFF8696B"/>
        <color rgb="FFFFEB84"/>
        <color rgb="FF63BE7B"/>
      </colorScale>
    </cfRule>
  </conditionalFormatting>
  <conditionalFormatting sqref="P16">
    <cfRule type="colorScale" priority="946">
      <colorScale>
        <cfvo type="min"/>
        <cfvo type="percentile" val="50"/>
        <cfvo type="max"/>
        <color rgb="FFF8696B"/>
        <color rgb="FFFFEB84"/>
        <color rgb="FF63BE7B"/>
      </colorScale>
    </cfRule>
  </conditionalFormatting>
  <conditionalFormatting sqref="P17">
    <cfRule type="colorScale" priority="945">
      <colorScale>
        <cfvo type="min"/>
        <cfvo type="percentile" val="50"/>
        <cfvo type="max"/>
        <color rgb="FFF8696B"/>
        <color rgb="FFFFEB84"/>
        <color rgb="FF63BE7B"/>
      </colorScale>
    </cfRule>
  </conditionalFormatting>
  <conditionalFormatting sqref="P13:P17">
    <cfRule type="colorScale" priority="944">
      <colorScale>
        <cfvo type="min"/>
        <cfvo type="percentile" val="50"/>
        <cfvo type="max"/>
        <color rgb="FFF8696B"/>
        <color rgb="FFFFEB84"/>
        <color rgb="FF63BE7B"/>
      </colorScale>
    </cfRule>
  </conditionalFormatting>
  <conditionalFormatting sqref="P16">
    <cfRule type="colorScale" priority="943">
      <colorScale>
        <cfvo type="min"/>
        <cfvo type="percentile" val="50"/>
        <cfvo type="max"/>
        <color rgb="FFF8696B"/>
        <color rgb="FFFFEB84"/>
        <color rgb="FF63BE7B"/>
      </colorScale>
    </cfRule>
  </conditionalFormatting>
  <conditionalFormatting sqref="P14">
    <cfRule type="colorScale" priority="942">
      <colorScale>
        <cfvo type="min"/>
        <cfvo type="percentile" val="50"/>
        <cfvo type="max"/>
        <color rgb="FFF8696B"/>
        <color rgb="FFFFEB84"/>
        <color rgb="FF63BE7B"/>
      </colorScale>
    </cfRule>
  </conditionalFormatting>
  <conditionalFormatting sqref="P15">
    <cfRule type="colorScale" priority="941">
      <colorScale>
        <cfvo type="min"/>
        <cfvo type="percentile" val="50"/>
        <cfvo type="max"/>
        <color rgb="FFF8696B"/>
        <color rgb="FFFFEB84"/>
        <color rgb="FF63BE7B"/>
      </colorScale>
    </cfRule>
  </conditionalFormatting>
  <conditionalFormatting sqref="P16">
    <cfRule type="colorScale" priority="940">
      <colorScale>
        <cfvo type="min"/>
        <cfvo type="percentile" val="50"/>
        <cfvo type="max"/>
        <color rgb="FFF8696B"/>
        <color rgb="FFFFEB84"/>
        <color rgb="FF63BE7B"/>
      </colorScale>
    </cfRule>
  </conditionalFormatting>
  <conditionalFormatting sqref="P17">
    <cfRule type="colorScale" priority="939">
      <colorScale>
        <cfvo type="min"/>
        <cfvo type="percentile" val="50"/>
        <cfvo type="max"/>
        <color rgb="FFF8696B"/>
        <color rgb="FFFFEB84"/>
        <color rgb="FF63BE7B"/>
      </colorScale>
    </cfRule>
  </conditionalFormatting>
  <conditionalFormatting sqref="P17">
    <cfRule type="colorScale" priority="938">
      <colorScale>
        <cfvo type="min"/>
        <cfvo type="percentile" val="50"/>
        <cfvo type="max"/>
        <color rgb="FFF8696B"/>
        <color rgb="FFFFEB84"/>
        <color rgb="FF63BE7B"/>
      </colorScale>
    </cfRule>
  </conditionalFormatting>
  <conditionalFormatting sqref="P18">
    <cfRule type="colorScale" priority="936">
      <colorScale>
        <cfvo type="min"/>
        <cfvo type="percentile" val="50"/>
        <cfvo type="max"/>
        <color rgb="FFF8696B"/>
        <color rgb="FFFFEB84"/>
        <color rgb="FF63BE7B"/>
      </colorScale>
    </cfRule>
  </conditionalFormatting>
  <conditionalFormatting sqref="P21">
    <cfRule type="colorScale" priority="935">
      <colorScale>
        <cfvo type="min"/>
        <cfvo type="percentile" val="50"/>
        <cfvo type="max"/>
        <color rgb="FFF8696B"/>
        <color rgb="FFFFEB84"/>
        <color rgb="FF63BE7B"/>
      </colorScale>
    </cfRule>
  </conditionalFormatting>
  <conditionalFormatting sqref="P18:P22">
    <cfRule type="colorScale" priority="934">
      <colorScale>
        <cfvo type="min"/>
        <cfvo type="percentile" val="50"/>
        <cfvo type="max"/>
        <color rgb="FFF8696B"/>
        <color rgb="FFFFEB84"/>
        <color rgb="FF63BE7B"/>
      </colorScale>
    </cfRule>
  </conditionalFormatting>
  <conditionalFormatting sqref="P19">
    <cfRule type="colorScale" priority="937">
      <colorScale>
        <cfvo type="min"/>
        <cfvo type="percentile" val="50"/>
        <cfvo type="max"/>
        <color rgb="FFF8696B"/>
        <color rgb="FFFFEB84"/>
        <color rgb="FF63BE7B"/>
      </colorScale>
    </cfRule>
  </conditionalFormatting>
  <conditionalFormatting sqref="P20">
    <cfRule type="colorScale" priority="933">
      <colorScale>
        <cfvo type="min"/>
        <cfvo type="percentile" val="50"/>
        <cfvo type="max"/>
        <color rgb="FFF8696B"/>
        <color rgb="FFFFEB84"/>
        <color rgb="FF63BE7B"/>
      </colorScale>
    </cfRule>
  </conditionalFormatting>
  <conditionalFormatting sqref="P21">
    <cfRule type="colorScale" priority="932">
      <colorScale>
        <cfvo type="min"/>
        <cfvo type="percentile" val="50"/>
        <cfvo type="max"/>
        <color rgb="FFF8696B"/>
        <color rgb="FFFFEB84"/>
        <color rgb="FF63BE7B"/>
      </colorScale>
    </cfRule>
  </conditionalFormatting>
  <conditionalFormatting sqref="P22">
    <cfRule type="colorScale" priority="931">
      <colorScale>
        <cfvo type="min"/>
        <cfvo type="percentile" val="50"/>
        <cfvo type="max"/>
        <color rgb="FFF8696B"/>
        <color rgb="FFFFEB84"/>
        <color rgb="FF63BE7B"/>
      </colorScale>
    </cfRule>
  </conditionalFormatting>
  <conditionalFormatting sqref="P22">
    <cfRule type="colorScale" priority="930">
      <colorScale>
        <cfvo type="min"/>
        <cfvo type="percentile" val="50"/>
        <cfvo type="max"/>
        <color rgb="FFF8696B"/>
        <color rgb="FFFFEB84"/>
        <color rgb="FF63BE7B"/>
      </colorScale>
    </cfRule>
  </conditionalFormatting>
  <conditionalFormatting sqref="P19">
    <cfRule type="colorScale" priority="929">
      <colorScale>
        <cfvo type="min"/>
        <cfvo type="percentile" val="50"/>
        <cfvo type="max"/>
        <color rgb="FFF8696B"/>
        <color rgb="FFFFEB84"/>
        <color rgb="FF63BE7B"/>
      </colorScale>
    </cfRule>
  </conditionalFormatting>
  <conditionalFormatting sqref="P22">
    <cfRule type="colorScale" priority="928">
      <colorScale>
        <cfvo type="min"/>
        <cfvo type="percentile" val="50"/>
        <cfvo type="max"/>
        <color rgb="FFF8696B"/>
        <color rgb="FFFFEB84"/>
        <color rgb="FF63BE7B"/>
      </colorScale>
    </cfRule>
  </conditionalFormatting>
  <conditionalFormatting sqref="P18:P22">
    <cfRule type="colorScale" priority="927">
      <colorScale>
        <cfvo type="min"/>
        <cfvo type="percentile" val="50"/>
        <cfvo type="max"/>
        <color rgb="FFF8696B"/>
        <color rgb="FFFFEB84"/>
        <color rgb="FF63BE7B"/>
      </colorScale>
    </cfRule>
  </conditionalFormatting>
  <conditionalFormatting sqref="P19">
    <cfRule type="colorScale" priority="926">
      <colorScale>
        <cfvo type="min"/>
        <cfvo type="percentile" val="50"/>
        <cfvo type="max"/>
        <color rgb="FFF8696B"/>
        <color rgb="FFFFEB84"/>
        <color rgb="FF63BE7B"/>
      </colorScale>
    </cfRule>
  </conditionalFormatting>
  <conditionalFormatting sqref="P19">
    <cfRule type="colorScale" priority="925">
      <colorScale>
        <cfvo type="min"/>
        <cfvo type="percentile" val="50"/>
        <cfvo type="max"/>
        <color rgb="FFF8696B"/>
        <color rgb="FFFFEB84"/>
        <color rgb="FF63BE7B"/>
      </colorScale>
    </cfRule>
  </conditionalFormatting>
  <conditionalFormatting sqref="P20">
    <cfRule type="colorScale" priority="924">
      <colorScale>
        <cfvo type="min"/>
        <cfvo type="percentile" val="50"/>
        <cfvo type="max"/>
        <color rgb="FFF8696B"/>
        <color rgb="FFFFEB84"/>
        <color rgb="FF63BE7B"/>
      </colorScale>
    </cfRule>
  </conditionalFormatting>
  <conditionalFormatting sqref="P21">
    <cfRule type="colorScale" priority="923">
      <colorScale>
        <cfvo type="min"/>
        <cfvo type="percentile" val="50"/>
        <cfvo type="max"/>
        <color rgb="FFF8696B"/>
        <color rgb="FFFFEB84"/>
        <color rgb="FF63BE7B"/>
      </colorScale>
    </cfRule>
  </conditionalFormatting>
  <conditionalFormatting sqref="P22">
    <cfRule type="colorScale" priority="922">
      <colorScale>
        <cfvo type="min"/>
        <cfvo type="percentile" val="50"/>
        <cfvo type="max"/>
        <color rgb="FFF8696B"/>
        <color rgb="FFFFEB84"/>
        <color rgb="FF63BE7B"/>
      </colorScale>
    </cfRule>
  </conditionalFormatting>
  <conditionalFormatting sqref="P22">
    <cfRule type="colorScale" priority="921">
      <colorScale>
        <cfvo type="min"/>
        <cfvo type="percentile" val="50"/>
        <cfvo type="max"/>
        <color rgb="FFF8696B"/>
        <color rgb="FFFFEB84"/>
        <color rgb="FF63BE7B"/>
      </colorScale>
    </cfRule>
  </conditionalFormatting>
  <conditionalFormatting sqref="P20">
    <cfRule type="colorScale" priority="920">
      <colorScale>
        <cfvo type="min"/>
        <cfvo type="percentile" val="50"/>
        <cfvo type="max"/>
        <color rgb="FFF8696B"/>
        <color rgb="FFFFEB84"/>
        <color rgb="FF63BE7B"/>
      </colorScale>
    </cfRule>
  </conditionalFormatting>
  <conditionalFormatting sqref="P18:P22">
    <cfRule type="colorScale" priority="919">
      <colorScale>
        <cfvo type="min"/>
        <cfvo type="percentile" val="50"/>
        <cfvo type="max"/>
        <color rgb="FFF8696B"/>
        <color rgb="FFFFEB84"/>
        <color rgb="FF63BE7B"/>
      </colorScale>
    </cfRule>
  </conditionalFormatting>
  <conditionalFormatting sqref="P19">
    <cfRule type="colorScale" priority="918">
      <colorScale>
        <cfvo type="min"/>
        <cfvo type="percentile" val="50"/>
        <cfvo type="max"/>
        <color rgb="FFF8696B"/>
        <color rgb="FFFFEB84"/>
        <color rgb="FF63BE7B"/>
      </colorScale>
    </cfRule>
  </conditionalFormatting>
  <conditionalFormatting sqref="P20">
    <cfRule type="colorScale" priority="917">
      <colorScale>
        <cfvo type="min"/>
        <cfvo type="percentile" val="50"/>
        <cfvo type="max"/>
        <color rgb="FFF8696B"/>
        <color rgb="FFFFEB84"/>
        <color rgb="FF63BE7B"/>
      </colorScale>
    </cfRule>
  </conditionalFormatting>
  <conditionalFormatting sqref="P21">
    <cfRule type="colorScale" priority="916">
      <colorScale>
        <cfvo type="min"/>
        <cfvo type="percentile" val="50"/>
        <cfvo type="max"/>
        <color rgb="FFF8696B"/>
        <color rgb="FFFFEB84"/>
        <color rgb="FF63BE7B"/>
      </colorScale>
    </cfRule>
  </conditionalFormatting>
  <conditionalFormatting sqref="P22">
    <cfRule type="colorScale" priority="915">
      <colorScale>
        <cfvo type="min"/>
        <cfvo type="percentile" val="50"/>
        <cfvo type="max"/>
        <color rgb="FFF8696B"/>
        <color rgb="FFFFEB84"/>
        <color rgb="FF63BE7B"/>
      </colorScale>
    </cfRule>
  </conditionalFormatting>
  <conditionalFormatting sqref="P18:P22">
    <cfRule type="colorScale" priority="914">
      <colorScale>
        <cfvo type="min"/>
        <cfvo type="percentile" val="50"/>
        <cfvo type="max"/>
        <color rgb="FFF8696B"/>
        <color rgb="FFFFEB84"/>
        <color rgb="FF63BE7B"/>
      </colorScale>
    </cfRule>
  </conditionalFormatting>
  <conditionalFormatting sqref="P21">
    <cfRule type="colorScale" priority="913">
      <colorScale>
        <cfvo type="min"/>
        <cfvo type="percentile" val="50"/>
        <cfvo type="max"/>
        <color rgb="FFF8696B"/>
        <color rgb="FFFFEB84"/>
        <color rgb="FF63BE7B"/>
      </colorScale>
    </cfRule>
  </conditionalFormatting>
  <conditionalFormatting sqref="P19">
    <cfRule type="colorScale" priority="912">
      <colorScale>
        <cfvo type="min"/>
        <cfvo type="percentile" val="50"/>
        <cfvo type="max"/>
        <color rgb="FFF8696B"/>
        <color rgb="FFFFEB84"/>
        <color rgb="FF63BE7B"/>
      </colorScale>
    </cfRule>
  </conditionalFormatting>
  <conditionalFormatting sqref="P20">
    <cfRule type="colorScale" priority="911">
      <colorScale>
        <cfvo type="min"/>
        <cfvo type="percentile" val="50"/>
        <cfvo type="max"/>
        <color rgb="FFF8696B"/>
        <color rgb="FFFFEB84"/>
        <color rgb="FF63BE7B"/>
      </colorScale>
    </cfRule>
  </conditionalFormatting>
  <conditionalFormatting sqref="P21">
    <cfRule type="colorScale" priority="910">
      <colorScale>
        <cfvo type="min"/>
        <cfvo type="percentile" val="50"/>
        <cfvo type="max"/>
        <color rgb="FFF8696B"/>
        <color rgb="FFFFEB84"/>
        <color rgb="FF63BE7B"/>
      </colorScale>
    </cfRule>
  </conditionalFormatting>
  <conditionalFormatting sqref="P22">
    <cfRule type="colorScale" priority="909">
      <colorScale>
        <cfvo type="min"/>
        <cfvo type="percentile" val="50"/>
        <cfvo type="max"/>
        <color rgb="FFF8696B"/>
        <color rgb="FFFFEB84"/>
        <color rgb="FF63BE7B"/>
      </colorScale>
    </cfRule>
  </conditionalFormatting>
  <conditionalFormatting sqref="P22">
    <cfRule type="colorScale" priority="908">
      <colorScale>
        <cfvo type="min"/>
        <cfvo type="percentile" val="50"/>
        <cfvo type="max"/>
        <color rgb="FFF8696B"/>
        <color rgb="FFFFEB84"/>
        <color rgb="FF63BE7B"/>
      </colorScale>
    </cfRule>
  </conditionalFormatting>
  <conditionalFormatting sqref="P18">
    <cfRule type="colorScale" priority="907">
      <colorScale>
        <cfvo type="min"/>
        <cfvo type="percentile" val="50"/>
        <cfvo type="max"/>
        <color rgb="FFF8696B"/>
        <color rgb="FFFFEB84"/>
        <color rgb="FF63BE7B"/>
      </colorScale>
    </cfRule>
  </conditionalFormatting>
  <conditionalFormatting sqref="P21">
    <cfRule type="colorScale" priority="906">
      <colorScale>
        <cfvo type="min"/>
        <cfvo type="percentile" val="50"/>
        <cfvo type="max"/>
        <color rgb="FFF8696B"/>
        <color rgb="FFFFEB84"/>
        <color rgb="FF63BE7B"/>
      </colorScale>
    </cfRule>
  </conditionalFormatting>
  <conditionalFormatting sqref="P18:P22">
    <cfRule type="colorScale" priority="905">
      <colorScale>
        <cfvo type="min"/>
        <cfvo type="percentile" val="50"/>
        <cfvo type="max"/>
        <color rgb="FFF8696B"/>
        <color rgb="FFFFEB84"/>
        <color rgb="FF63BE7B"/>
      </colorScale>
    </cfRule>
  </conditionalFormatting>
  <conditionalFormatting sqref="P18">
    <cfRule type="colorScale" priority="904">
      <colorScale>
        <cfvo type="min"/>
        <cfvo type="percentile" val="50"/>
        <cfvo type="max"/>
        <color rgb="FFF8696B"/>
        <color rgb="FFFFEB84"/>
        <color rgb="FF63BE7B"/>
      </colorScale>
    </cfRule>
  </conditionalFormatting>
  <conditionalFormatting sqref="P18">
    <cfRule type="colorScale" priority="903">
      <colorScale>
        <cfvo type="min"/>
        <cfvo type="percentile" val="50"/>
        <cfvo type="max"/>
        <color rgb="FFF8696B"/>
        <color rgb="FFFFEB84"/>
        <color rgb="FF63BE7B"/>
      </colorScale>
    </cfRule>
  </conditionalFormatting>
  <conditionalFormatting sqref="P18">
    <cfRule type="colorScale" priority="902">
      <colorScale>
        <cfvo type="min"/>
        <cfvo type="percentile" val="50"/>
        <cfvo type="max"/>
        <color rgb="FFF8696B"/>
        <color rgb="FFFFEB84"/>
        <color rgb="FF63BE7B"/>
      </colorScale>
    </cfRule>
  </conditionalFormatting>
  <conditionalFormatting sqref="P19">
    <cfRule type="colorScale" priority="901">
      <colorScale>
        <cfvo type="min"/>
        <cfvo type="percentile" val="50"/>
        <cfvo type="max"/>
        <color rgb="FFF8696B"/>
        <color rgb="FFFFEB84"/>
        <color rgb="FF63BE7B"/>
      </colorScale>
    </cfRule>
  </conditionalFormatting>
  <conditionalFormatting sqref="P20">
    <cfRule type="colorScale" priority="900">
      <colorScale>
        <cfvo type="min"/>
        <cfvo type="percentile" val="50"/>
        <cfvo type="max"/>
        <color rgb="FFF8696B"/>
        <color rgb="FFFFEB84"/>
        <color rgb="FF63BE7B"/>
      </colorScale>
    </cfRule>
  </conditionalFormatting>
  <conditionalFormatting sqref="P21">
    <cfRule type="colorScale" priority="899">
      <colorScale>
        <cfvo type="min"/>
        <cfvo type="percentile" val="50"/>
        <cfvo type="max"/>
        <color rgb="FFF8696B"/>
        <color rgb="FFFFEB84"/>
        <color rgb="FF63BE7B"/>
      </colorScale>
    </cfRule>
  </conditionalFormatting>
  <conditionalFormatting sqref="P21">
    <cfRule type="colorScale" priority="898">
      <colorScale>
        <cfvo type="min"/>
        <cfvo type="percentile" val="50"/>
        <cfvo type="max"/>
        <color rgb="FFF8696B"/>
        <color rgb="FFFFEB84"/>
        <color rgb="FF63BE7B"/>
      </colorScale>
    </cfRule>
  </conditionalFormatting>
  <conditionalFormatting sqref="P21">
    <cfRule type="colorScale" priority="897">
      <colorScale>
        <cfvo type="min"/>
        <cfvo type="percentile" val="50"/>
        <cfvo type="max"/>
        <color rgb="FFF8696B"/>
        <color rgb="FFFFEB84"/>
        <color rgb="FF63BE7B"/>
      </colorScale>
    </cfRule>
  </conditionalFormatting>
  <conditionalFormatting sqref="P22">
    <cfRule type="colorScale" priority="896">
      <colorScale>
        <cfvo type="min"/>
        <cfvo type="percentile" val="50"/>
        <cfvo type="max"/>
        <color rgb="FFF8696B"/>
        <color rgb="FFFFEB84"/>
        <color rgb="FF63BE7B"/>
      </colorScale>
    </cfRule>
  </conditionalFormatting>
  <conditionalFormatting sqref="P18">
    <cfRule type="colorScale" priority="895">
      <colorScale>
        <cfvo type="min"/>
        <cfvo type="percentile" val="50"/>
        <cfvo type="max"/>
        <color rgb="FFF8696B"/>
        <color rgb="FFFFEB84"/>
        <color rgb="FF63BE7B"/>
      </colorScale>
    </cfRule>
  </conditionalFormatting>
  <conditionalFormatting sqref="P18">
    <cfRule type="colorScale" priority="894">
      <colorScale>
        <cfvo type="min"/>
        <cfvo type="percentile" val="50"/>
        <cfvo type="max"/>
        <color rgb="FFF8696B"/>
        <color rgb="FFFFEB84"/>
        <color rgb="FF63BE7B"/>
      </colorScale>
    </cfRule>
  </conditionalFormatting>
  <conditionalFormatting sqref="P18">
    <cfRule type="colorScale" priority="893">
      <colorScale>
        <cfvo type="min"/>
        <cfvo type="percentile" val="50"/>
        <cfvo type="max"/>
        <color rgb="FFF8696B"/>
        <color rgb="FFFFEB84"/>
        <color rgb="FF63BE7B"/>
      </colorScale>
    </cfRule>
  </conditionalFormatting>
  <conditionalFormatting sqref="P20">
    <cfRule type="colorScale" priority="892">
      <colorScale>
        <cfvo type="min"/>
        <cfvo type="percentile" val="50"/>
        <cfvo type="max"/>
        <color rgb="FFF8696B"/>
        <color rgb="FFFFEB84"/>
        <color rgb="FF63BE7B"/>
      </colorScale>
    </cfRule>
  </conditionalFormatting>
  <conditionalFormatting sqref="P19">
    <cfRule type="colorScale" priority="891">
      <colorScale>
        <cfvo type="min"/>
        <cfvo type="percentile" val="50"/>
        <cfvo type="max"/>
        <color rgb="FFF8696B"/>
        <color rgb="FFFFEB84"/>
        <color rgb="FF63BE7B"/>
      </colorScale>
    </cfRule>
  </conditionalFormatting>
  <conditionalFormatting sqref="P20">
    <cfRule type="colorScale" priority="890">
      <colorScale>
        <cfvo type="min"/>
        <cfvo type="percentile" val="50"/>
        <cfvo type="max"/>
        <color rgb="FFF8696B"/>
        <color rgb="FFFFEB84"/>
        <color rgb="FF63BE7B"/>
      </colorScale>
    </cfRule>
  </conditionalFormatting>
  <conditionalFormatting sqref="P20">
    <cfRule type="colorScale" priority="889">
      <colorScale>
        <cfvo type="min"/>
        <cfvo type="percentile" val="50"/>
        <cfvo type="max"/>
        <color rgb="FFF8696B"/>
        <color rgb="FFFFEB84"/>
        <color rgb="FF63BE7B"/>
      </colorScale>
    </cfRule>
  </conditionalFormatting>
  <conditionalFormatting sqref="P21">
    <cfRule type="colorScale" priority="888">
      <colorScale>
        <cfvo type="min"/>
        <cfvo type="percentile" val="50"/>
        <cfvo type="max"/>
        <color rgb="FFF8696B"/>
        <color rgb="FFFFEB84"/>
        <color rgb="FF63BE7B"/>
      </colorScale>
    </cfRule>
  </conditionalFormatting>
  <conditionalFormatting sqref="P22">
    <cfRule type="colorScale" priority="887">
      <colorScale>
        <cfvo type="min"/>
        <cfvo type="percentile" val="50"/>
        <cfvo type="max"/>
        <color rgb="FFF8696B"/>
        <color rgb="FFFFEB84"/>
        <color rgb="FF63BE7B"/>
      </colorScale>
    </cfRule>
  </conditionalFormatting>
  <conditionalFormatting sqref="P19">
    <cfRule type="colorScale" priority="886">
      <colorScale>
        <cfvo type="min"/>
        <cfvo type="percentile" val="50"/>
        <cfvo type="max"/>
        <color rgb="FFF8696B"/>
        <color rgb="FFFFEB84"/>
        <color rgb="FF63BE7B"/>
      </colorScale>
    </cfRule>
  </conditionalFormatting>
  <conditionalFormatting sqref="P22">
    <cfRule type="colorScale" priority="885">
      <colorScale>
        <cfvo type="min"/>
        <cfvo type="percentile" val="50"/>
        <cfvo type="max"/>
        <color rgb="FFF8696B"/>
        <color rgb="FFFFEB84"/>
        <color rgb="FF63BE7B"/>
      </colorScale>
    </cfRule>
  </conditionalFormatting>
  <conditionalFormatting sqref="P20">
    <cfRule type="colorScale" priority="884">
      <colorScale>
        <cfvo type="min"/>
        <cfvo type="percentile" val="50"/>
        <cfvo type="max"/>
        <color rgb="FFF8696B"/>
        <color rgb="FFFFEB84"/>
        <color rgb="FF63BE7B"/>
      </colorScale>
    </cfRule>
  </conditionalFormatting>
  <conditionalFormatting sqref="P21">
    <cfRule type="colorScale" priority="883">
      <colorScale>
        <cfvo type="min"/>
        <cfvo type="percentile" val="50"/>
        <cfvo type="max"/>
        <color rgb="FFF8696B"/>
        <color rgb="FFFFEB84"/>
        <color rgb="FF63BE7B"/>
      </colorScale>
    </cfRule>
  </conditionalFormatting>
  <conditionalFormatting sqref="P22">
    <cfRule type="colorScale" priority="882">
      <colorScale>
        <cfvo type="min"/>
        <cfvo type="percentile" val="50"/>
        <cfvo type="max"/>
        <color rgb="FFF8696B"/>
        <color rgb="FFFFEB84"/>
        <color rgb="FF63BE7B"/>
      </colorScale>
    </cfRule>
  </conditionalFormatting>
  <conditionalFormatting sqref="P20">
    <cfRule type="colorScale" priority="881">
      <colorScale>
        <cfvo type="min"/>
        <cfvo type="percentile" val="50"/>
        <cfvo type="max"/>
        <color rgb="FFF8696B"/>
        <color rgb="FFFFEB84"/>
        <color rgb="FF63BE7B"/>
      </colorScale>
    </cfRule>
  </conditionalFormatting>
  <conditionalFormatting sqref="P18">
    <cfRule type="colorScale" priority="880">
      <colorScale>
        <cfvo type="min"/>
        <cfvo type="percentile" val="50"/>
        <cfvo type="max"/>
        <color rgb="FFF8696B"/>
        <color rgb="FFFFEB84"/>
        <color rgb="FF63BE7B"/>
      </colorScale>
    </cfRule>
  </conditionalFormatting>
  <conditionalFormatting sqref="P19">
    <cfRule type="colorScale" priority="879">
      <colorScale>
        <cfvo type="min"/>
        <cfvo type="percentile" val="50"/>
        <cfvo type="max"/>
        <color rgb="FFF8696B"/>
        <color rgb="FFFFEB84"/>
        <color rgb="FF63BE7B"/>
      </colorScale>
    </cfRule>
  </conditionalFormatting>
  <conditionalFormatting sqref="P20">
    <cfRule type="colorScale" priority="878">
      <colorScale>
        <cfvo type="min"/>
        <cfvo type="percentile" val="50"/>
        <cfvo type="max"/>
        <color rgb="FFF8696B"/>
        <color rgb="FFFFEB84"/>
        <color rgb="FF63BE7B"/>
      </colorScale>
    </cfRule>
  </conditionalFormatting>
  <conditionalFormatting sqref="P20">
    <cfRule type="colorScale" priority="877">
      <colorScale>
        <cfvo type="min"/>
        <cfvo type="percentile" val="50"/>
        <cfvo type="max"/>
        <color rgb="FFF8696B"/>
        <color rgb="FFFFEB84"/>
        <color rgb="FF63BE7B"/>
      </colorScale>
    </cfRule>
  </conditionalFormatting>
  <conditionalFormatting sqref="P20">
    <cfRule type="colorScale" priority="876">
      <colorScale>
        <cfvo type="min"/>
        <cfvo type="percentile" val="50"/>
        <cfvo type="max"/>
        <color rgb="FFF8696B"/>
        <color rgb="FFFFEB84"/>
        <color rgb="FF63BE7B"/>
      </colorScale>
    </cfRule>
  </conditionalFormatting>
  <conditionalFormatting sqref="P21">
    <cfRule type="colorScale" priority="875">
      <colorScale>
        <cfvo type="min"/>
        <cfvo type="percentile" val="50"/>
        <cfvo type="max"/>
        <color rgb="FFF8696B"/>
        <color rgb="FFFFEB84"/>
        <color rgb="FF63BE7B"/>
      </colorScale>
    </cfRule>
  </conditionalFormatting>
  <conditionalFormatting sqref="P22">
    <cfRule type="colorScale" priority="874">
      <colorScale>
        <cfvo type="min"/>
        <cfvo type="percentile" val="50"/>
        <cfvo type="max"/>
        <color rgb="FFF8696B"/>
        <color rgb="FFFFEB84"/>
        <color rgb="FF63BE7B"/>
      </colorScale>
    </cfRule>
  </conditionalFormatting>
  <conditionalFormatting sqref="P19">
    <cfRule type="colorScale" priority="873">
      <colorScale>
        <cfvo type="min"/>
        <cfvo type="percentile" val="50"/>
        <cfvo type="max"/>
        <color rgb="FFF8696B"/>
        <color rgb="FFFFEB84"/>
        <color rgb="FF63BE7B"/>
      </colorScale>
    </cfRule>
  </conditionalFormatting>
  <conditionalFormatting sqref="P18">
    <cfRule type="colorScale" priority="872">
      <colorScale>
        <cfvo type="min"/>
        <cfvo type="percentile" val="50"/>
        <cfvo type="max"/>
        <color rgb="FFF8696B"/>
        <color rgb="FFFFEB84"/>
        <color rgb="FF63BE7B"/>
      </colorScale>
    </cfRule>
  </conditionalFormatting>
  <conditionalFormatting sqref="P19">
    <cfRule type="colorScale" priority="871">
      <colorScale>
        <cfvo type="min"/>
        <cfvo type="percentile" val="50"/>
        <cfvo type="max"/>
        <color rgb="FFF8696B"/>
        <color rgb="FFFFEB84"/>
        <color rgb="FF63BE7B"/>
      </colorScale>
    </cfRule>
  </conditionalFormatting>
  <conditionalFormatting sqref="P21">
    <cfRule type="colorScale" priority="870">
      <colorScale>
        <cfvo type="min"/>
        <cfvo type="percentile" val="50"/>
        <cfvo type="max"/>
        <color rgb="FFF8696B"/>
        <color rgb="FFFFEB84"/>
        <color rgb="FF63BE7B"/>
      </colorScale>
    </cfRule>
  </conditionalFormatting>
  <conditionalFormatting sqref="P20">
    <cfRule type="colorScale" priority="869">
      <colorScale>
        <cfvo type="min"/>
        <cfvo type="percentile" val="50"/>
        <cfvo type="max"/>
        <color rgb="FFF8696B"/>
        <color rgb="FFFFEB84"/>
        <color rgb="FF63BE7B"/>
      </colorScale>
    </cfRule>
  </conditionalFormatting>
  <conditionalFormatting sqref="P21">
    <cfRule type="colorScale" priority="868">
      <colorScale>
        <cfvo type="min"/>
        <cfvo type="percentile" val="50"/>
        <cfvo type="max"/>
        <color rgb="FFF8696B"/>
        <color rgb="FFFFEB84"/>
        <color rgb="FF63BE7B"/>
      </colorScale>
    </cfRule>
  </conditionalFormatting>
  <conditionalFormatting sqref="P21">
    <cfRule type="colorScale" priority="867">
      <colorScale>
        <cfvo type="min"/>
        <cfvo type="percentile" val="50"/>
        <cfvo type="max"/>
        <color rgb="FFF8696B"/>
        <color rgb="FFFFEB84"/>
        <color rgb="FF63BE7B"/>
      </colorScale>
    </cfRule>
  </conditionalFormatting>
  <conditionalFormatting sqref="P22">
    <cfRule type="colorScale" priority="866">
      <colorScale>
        <cfvo type="min"/>
        <cfvo type="percentile" val="50"/>
        <cfvo type="max"/>
        <color rgb="FFF8696B"/>
        <color rgb="FFFFEB84"/>
        <color rgb="FF63BE7B"/>
      </colorScale>
    </cfRule>
  </conditionalFormatting>
  <conditionalFormatting sqref="P20">
    <cfRule type="colorScale" priority="865">
      <colorScale>
        <cfvo type="min"/>
        <cfvo type="percentile" val="50"/>
        <cfvo type="max"/>
        <color rgb="FFF8696B"/>
        <color rgb="FFFFEB84"/>
        <color rgb="FF63BE7B"/>
      </colorScale>
    </cfRule>
  </conditionalFormatting>
  <conditionalFormatting sqref="P21">
    <cfRule type="colorScale" priority="864">
      <colorScale>
        <cfvo type="min"/>
        <cfvo type="percentile" val="50"/>
        <cfvo type="max"/>
        <color rgb="FFF8696B"/>
        <color rgb="FFFFEB84"/>
        <color rgb="FF63BE7B"/>
      </colorScale>
    </cfRule>
  </conditionalFormatting>
  <conditionalFormatting sqref="P22">
    <cfRule type="colorScale" priority="863">
      <colorScale>
        <cfvo type="min"/>
        <cfvo type="percentile" val="50"/>
        <cfvo type="max"/>
        <color rgb="FFF8696B"/>
        <color rgb="FFFFEB84"/>
        <color rgb="FF63BE7B"/>
      </colorScale>
    </cfRule>
  </conditionalFormatting>
  <conditionalFormatting sqref="P18">
    <cfRule type="colorScale" priority="862">
      <colorScale>
        <cfvo type="min"/>
        <cfvo type="percentile" val="50"/>
        <cfvo type="max"/>
        <color rgb="FFF8696B"/>
        <color rgb="FFFFEB84"/>
        <color rgb="FF63BE7B"/>
      </colorScale>
    </cfRule>
  </conditionalFormatting>
  <conditionalFormatting sqref="P21">
    <cfRule type="colorScale" priority="861">
      <colorScale>
        <cfvo type="min"/>
        <cfvo type="percentile" val="50"/>
        <cfvo type="max"/>
        <color rgb="FFF8696B"/>
        <color rgb="FFFFEB84"/>
        <color rgb="FF63BE7B"/>
      </colorScale>
    </cfRule>
  </conditionalFormatting>
  <conditionalFormatting sqref="P19">
    <cfRule type="colorScale" priority="860">
      <colorScale>
        <cfvo type="min"/>
        <cfvo type="percentile" val="50"/>
        <cfvo type="max"/>
        <color rgb="FFF8696B"/>
        <color rgb="FFFFEB84"/>
        <color rgb="FF63BE7B"/>
      </colorScale>
    </cfRule>
  </conditionalFormatting>
  <conditionalFormatting sqref="P20">
    <cfRule type="colorScale" priority="859">
      <colorScale>
        <cfvo type="min"/>
        <cfvo type="percentile" val="50"/>
        <cfvo type="max"/>
        <color rgb="FFF8696B"/>
        <color rgb="FFFFEB84"/>
        <color rgb="FF63BE7B"/>
      </colorScale>
    </cfRule>
  </conditionalFormatting>
  <conditionalFormatting sqref="P21">
    <cfRule type="colorScale" priority="858">
      <colorScale>
        <cfvo type="min"/>
        <cfvo type="percentile" val="50"/>
        <cfvo type="max"/>
        <color rgb="FFF8696B"/>
        <color rgb="FFFFEB84"/>
        <color rgb="FF63BE7B"/>
      </colorScale>
    </cfRule>
  </conditionalFormatting>
  <conditionalFormatting sqref="P22">
    <cfRule type="colorScale" priority="857">
      <colorScale>
        <cfvo type="min"/>
        <cfvo type="percentile" val="50"/>
        <cfvo type="max"/>
        <color rgb="FFF8696B"/>
        <color rgb="FFFFEB84"/>
        <color rgb="FF63BE7B"/>
      </colorScale>
    </cfRule>
  </conditionalFormatting>
  <conditionalFormatting sqref="P22">
    <cfRule type="colorScale" priority="856">
      <colorScale>
        <cfvo type="min"/>
        <cfvo type="percentile" val="50"/>
        <cfvo type="max"/>
        <color rgb="FFF8696B"/>
        <color rgb="FFFFEB84"/>
        <color rgb="FF63BE7B"/>
      </colorScale>
    </cfRule>
  </conditionalFormatting>
  <conditionalFormatting sqref="P19">
    <cfRule type="colorScale" priority="855">
      <colorScale>
        <cfvo type="min"/>
        <cfvo type="percentile" val="50"/>
        <cfvo type="max"/>
        <color rgb="FFF8696B"/>
        <color rgb="FFFFEB84"/>
        <color rgb="FF63BE7B"/>
      </colorScale>
    </cfRule>
  </conditionalFormatting>
  <conditionalFormatting sqref="P22">
    <cfRule type="colorScale" priority="854">
      <colorScale>
        <cfvo type="min"/>
        <cfvo type="percentile" val="50"/>
        <cfvo type="max"/>
        <color rgb="FFF8696B"/>
        <color rgb="FFFFEB84"/>
        <color rgb="FF63BE7B"/>
      </colorScale>
    </cfRule>
  </conditionalFormatting>
  <conditionalFormatting sqref="P18:P22">
    <cfRule type="colorScale" priority="853">
      <colorScale>
        <cfvo type="min"/>
        <cfvo type="percentile" val="50"/>
        <cfvo type="max"/>
        <color rgb="FFF8696B"/>
        <color rgb="FFFFEB84"/>
        <color rgb="FF63BE7B"/>
      </colorScale>
    </cfRule>
  </conditionalFormatting>
  <conditionalFormatting sqref="P19">
    <cfRule type="colorScale" priority="852">
      <colorScale>
        <cfvo type="min"/>
        <cfvo type="percentile" val="50"/>
        <cfvo type="max"/>
        <color rgb="FFF8696B"/>
        <color rgb="FFFFEB84"/>
        <color rgb="FF63BE7B"/>
      </colorScale>
    </cfRule>
  </conditionalFormatting>
  <conditionalFormatting sqref="P19">
    <cfRule type="colorScale" priority="851">
      <colorScale>
        <cfvo type="min"/>
        <cfvo type="percentile" val="50"/>
        <cfvo type="max"/>
        <color rgb="FFF8696B"/>
        <color rgb="FFFFEB84"/>
        <color rgb="FF63BE7B"/>
      </colorScale>
    </cfRule>
  </conditionalFormatting>
  <conditionalFormatting sqref="P20">
    <cfRule type="colorScale" priority="850">
      <colorScale>
        <cfvo type="min"/>
        <cfvo type="percentile" val="50"/>
        <cfvo type="max"/>
        <color rgb="FFF8696B"/>
        <color rgb="FFFFEB84"/>
        <color rgb="FF63BE7B"/>
      </colorScale>
    </cfRule>
  </conditionalFormatting>
  <conditionalFormatting sqref="P21">
    <cfRule type="colorScale" priority="849">
      <colorScale>
        <cfvo type="min"/>
        <cfvo type="percentile" val="50"/>
        <cfvo type="max"/>
        <color rgb="FFF8696B"/>
        <color rgb="FFFFEB84"/>
        <color rgb="FF63BE7B"/>
      </colorScale>
    </cfRule>
  </conditionalFormatting>
  <conditionalFormatting sqref="P22">
    <cfRule type="colorScale" priority="848">
      <colorScale>
        <cfvo type="min"/>
        <cfvo type="percentile" val="50"/>
        <cfvo type="max"/>
        <color rgb="FFF8696B"/>
        <color rgb="FFFFEB84"/>
        <color rgb="FF63BE7B"/>
      </colorScale>
    </cfRule>
  </conditionalFormatting>
  <conditionalFormatting sqref="P22">
    <cfRule type="colorScale" priority="847">
      <colorScale>
        <cfvo type="min"/>
        <cfvo type="percentile" val="50"/>
        <cfvo type="max"/>
        <color rgb="FFF8696B"/>
        <color rgb="FFFFEB84"/>
        <color rgb="FF63BE7B"/>
      </colorScale>
    </cfRule>
  </conditionalFormatting>
  <conditionalFormatting sqref="P20">
    <cfRule type="colorScale" priority="846">
      <colorScale>
        <cfvo type="min"/>
        <cfvo type="percentile" val="50"/>
        <cfvo type="max"/>
        <color rgb="FFF8696B"/>
        <color rgb="FFFFEB84"/>
        <color rgb="FF63BE7B"/>
      </colorScale>
    </cfRule>
  </conditionalFormatting>
  <conditionalFormatting sqref="P18:P22">
    <cfRule type="colorScale" priority="845">
      <colorScale>
        <cfvo type="min"/>
        <cfvo type="percentile" val="50"/>
        <cfvo type="max"/>
        <color rgb="FFF8696B"/>
        <color rgb="FFFFEB84"/>
        <color rgb="FF63BE7B"/>
      </colorScale>
    </cfRule>
  </conditionalFormatting>
  <conditionalFormatting sqref="P19">
    <cfRule type="colorScale" priority="844">
      <colorScale>
        <cfvo type="min"/>
        <cfvo type="percentile" val="50"/>
        <cfvo type="max"/>
        <color rgb="FFF8696B"/>
        <color rgb="FFFFEB84"/>
        <color rgb="FF63BE7B"/>
      </colorScale>
    </cfRule>
  </conditionalFormatting>
  <conditionalFormatting sqref="P20">
    <cfRule type="colorScale" priority="843">
      <colorScale>
        <cfvo type="min"/>
        <cfvo type="percentile" val="50"/>
        <cfvo type="max"/>
        <color rgb="FFF8696B"/>
        <color rgb="FFFFEB84"/>
        <color rgb="FF63BE7B"/>
      </colorScale>
    </cfRule>
  </conditionalFormatting>
  <conditionalFormatting sqref="P21">
    <cfRule type="colorScale" priority="842">
      <colorScale>
        <cfvo type="min"/>
        <cfvo type="percentile" val="50"/>
        <cfvo type="max"/>
        <color rgb="FFF8696B"/>
        <color rgb="FFFFEB84"/>
        <color rgb="FF63BE7B"/>
      </colorScale>
    </cfRule>
  </conditionalFormatting>
  <conditionalFormatting sqref="P22">
    <cfRule type="colorScale" priority="841">
      <colorScale>
        <cfvo type="min"/>
        <cfvo type="percentile" val="50"/>
        <cfvo type="max"/>
        <color rgb="FFF8696B"/>
        <color rgb="FFFFEB84"/>
        <color rgb="FF63BE7B"/>
      </colorScale>
    </cfRule>
  </conditionalFormatting>
  <conditionalFormatting sqref="P18:P22">
    <cfRule type="colorScale" priority="840">
      <colorScale>
        <cfvo type="min"/>
        <cfvo type="percentile" val="50"/>
        <cfvo type="max"/>
        <color rgb="FFF8696B"/>
        <color rgb="FFFFEB84"/>
        <color rgb="FF63BE7B"/>
      </colorScale>
    </cfRule>
  </conditionalFormatting>
  <conditionalFormatting sqref="P21">
    <cfRule type="colorScale" priority="839">
      <colorScale>
        <cfvo type="min"/>
        <cfvo type="percentile" val="50"/>
        <cfvo type="max"/>
        <color rgb="FFF8696B"/>
        <color rgb="FFFFEB84"/>
        <color rgb="FF63BE7B"/>
      </colorScale>
    </cfRule>
  </conditionalFormatting>
  <conditionalFormatting sqref="P19">
    <cfRule type="colorScale" priority="838">
      <colorScale>
        <cfvo type="min"/>
        <cfvo type="percentile" val="50"/>
        <cfvo type="max"/>
        <color rgb="FFF8696B"/>
        <color rgb="FFFFEB84"/>
        <color rgb="FF63BE7B"/>
      </colorScale>
    </cfRule>
  </conditionalFormatting>
  <conditionalFormatting sqref="P20">
    <cfRule type="colorScale" priority="837">
      <colorScale>
        <cfvo type="min"/>
        <cfvo type="percentile" val="50"/>
        <cfvo type="max"/>
        <color rgb="FFF8696B"/>
        <color rgb="FFFFEB84"/>
        <color rgb="FF63BE7B"/>
      </colorScale>
    </cfRule>
  </conditionalFormatting>
  <conditionalFormatting sqref="P21">
    <cfRule type="colorScale" priority="836">
      <colorScale>
        <cfvo type="min"/>
        <cfvo type="percentile" val="50"/>
        <cfvo type="max"/>
        <color rgb="FFF8696B"/>
        <color rgb="FFFFEB84"/>
        <color rgb="FF63BE7B"/>
      </colorScale>
    </cfRule>
  </conditionalFormatting>
  <conditionalFormatting sqref="P22">
    <cfRule type="colorScale" priority="835">
      <colorScale>
        <cfvo type="min"/>
        <cfvo type="percentile" val="50"/>
        <cfvo type="max"/>
        <color rgb="FFF8696B"/>
        <color rgb="FFFFEB84"/>
        <color rgb="FF63BE7B"/>
      </colorScale>
    </cfRule>
  </conditionalFormatting>
  <conditionalFormatting sqref="P22">
    <cfRule type="colorScale" priority="834">
      <colorScale>
        <cfvo type="min"/>
        <cfvo type="percentile" val="50"/>
        <cfvo type="max"/>
        <color rgb="FFF8696B"/>
        <color rgb="FFFFEB84"/>
        <color rgb="FF63BE7B"/>
      </colorScale>
    </cfRule>
  </conditionalFormatting>
  <conditionalFormatting sqref="P23">
    <cfRule type="colorScale" priority="832">
      <colorScale>
        <cfvo type="min"/>
        <cfvo type="percentile" val="50"/>
        <cfvo type="max"/>
        <color rgb="FFF8696B"/>
        <color rgb="FFFFEB84"/>
        <color rgb="FF63BE7B"/>
      </colorScale>
    </cfRule>
  </conditionalFormatting>
  <conditionalFormatting sqref="P26">
    <cfRule type="colorScale" priority="831">
      <colorScale>
        <cfvo type="min"/>
        <cfvo type="percentile" val="50"/>
        <cfvo type="max"/>
        <color rgb="FFF8696B"/>
        <color rgb="FFFFEB84"/>
        <color rgb="FF63BE7B"/>
      </colorScale>
    </cfRule>
  </conditionalFormatting>
  <conditionalFormatting sqref="P23:P27">
    <cfRule type="colorScale" priority="830">
      <colorScale>
        <cfvo type="min"/>
        <cfvo type="percentile" val="50"/>
        <cfvo type="max"/>
        <color rgb="FFF8696B"/>
        <color rgb="FFFFEB84"/>
        <color rgb="FF63BE7B"/>
      </colorScale>
    </cfRule>
  </conditionalFormatting>
  <conditionalFormatting sqref="P24">
    <cfRule type="colorScale" priority="833">
      <colorScale>
        <cfvo type="min"/>
        <cfvo type="percentile" val="50"/>
        <cfvo type="max"/>
        <color rgb="FFF8696B"/>
        <color rgb="FFFFEB84"/>
        <color rgb="FF63BE7B"/>
      </colorScale>
    </cfRule>
  </conditionalFormatting>
  <conditionalFormatting sqref="P25">
    <cfRule type="colorScale" priority="829">
      <colorScale>
        <cfvo type="min"/>
        <cfvo type="percentile" val="50"/>
        <cfvo type="max"/>
        <color rgb="FFF8696B"/>
        <color rgb="FFFFEB84"/>
        <color rgb="FF63BE7B"/>
      </colorScale>
    </cfRule>
  </conditionalFormatting>
  <conditionalFormatting sqref="P26">
    <cfRule type="colorScale" priority="828">
      <colorScale>
        <cfvo type="min"/>
        <cfvo type="percentile" val="50"/>
        <cfvo type="max"/>
        <color rgb="FFF8696B"/>
        <color rgb="FFFFEB84"/>
        <color rgb="FF63BE7B"/>
      </colorScale>
    </cfRule>
  </conditionalFormatting>
  <conditionalFormatting sqref="P27">
    <cfRule type="colorScale" priority="827">
      <colorScale>
        <cfvo type="min"/>
        <cfvo type="percentile" val="50"/>
        <cfvo type="max"/>
        <color rgb="FFF8696B"/>
        <color rgb="FFFFEB84"/>
        <color rgb="FF63BE7B"/>
      </colorScale>
    </cfRule>
  </conditionalFormatting>
  <conditionalFormatting sqref="P27">
    <cfRule type="colorScale" priority="826">
      <colorScale>
        <cfvo type="min"/>
        <cfvo type="percentile" val="50"/>
        <cfvo type="max"/>
        <color rgb="FFF8696B"/>
        <color rgb="FFFFEB84"/>
        <color rgb="FF63BE7B"/>
      </colorScale>
    </cfRule>
  </conditionalFormatting>
  <conditionalFormatting sqref="P24">
    <cfRule type="colorScale" priority="825">
      <colorScale>
        <cfvo type="min"/>
        <cfvo type="percentile" val="50"/>
        <cfvo type="max"/>
        <color rgb="FFF8696B"/>
        <color rgb="FFFFEB84"/>
        <color rgb="FF63BE7B"/>
      </colorScale>
    </cfRule>
  </conditionalFormatting>
  <conditionalFormatting sqref="P27">
    <cfRule type="colorScale" priority="824">
      <colorScale>
        <cfvo type="min"/>
        <cfvo type="percentile" val="50"/>
        <cfvo type="max"/>
        <color rgb="FFF8696B"/>
        <color rgb="FFFFEB84"/>
        <color rgb="FF63BE7B"/>
      </colorScale>
    </cfRule>
  </conditionalFormatting>
  <conditionalFormatting sqref="P23:P27">
    <cfRule type="colorScale" priority="823">
      <colorScale>
        <cfvo type="min"/>
        <cfvo type="percentile" val="50"/>
        <cfvo type="max"/>
        <color rgb="FFF8696B"/>
        <color rgb="FFFFEB84"/>
        <color rgb="FF63BE7B"/>
      </colorScale>
    </cfRule>
  </conditionalFormatting>
  <conditionalFormatting sqref="P24">
    <cfRule type="colorScale" priority="822">
      <colorScale>
        <cfvo type="min"/>
        <cfvo type="percentile" val="50"/>
        <cfvo type="max"/>
        <color rgb="FFF8696B"/>
        <color rgb="FFFFEB84"/>
        <color rgb="FF63BE7B"/>
      </colorScale>
    </cfRule>
  </conditionalFormatting>
  <conditionalFormatting sqref="P24">
    <cfRule type="colorScale" priority="821">
      <colorScale>
        <cfvo type="min"/>
        <cfvo type="percentile" val="50"/>
        <cfvo type="max"/>
        <color rgb="FFF8696B"/>
        <color rgb="FFFFEB84"/>
        <color rgb="FF63BE7B"/>
      </colorScale>
    </cfRule>
  </conditionalFormatting>
  <conditionalFormatting sqref="P25">
    <cfRule type="colorScale" priority="820">
      <colorScale>
        <cfvo type="min"/>
        <cfvo type="percentile" val="50"/>
        <cfvo type="max"/>
        <color rgb="FFF8696B"/>
        <color rgb="FFFFEB84"/>
        <color rgb="FF63BE7B"/>
      </colorScale>
    </cfRule>
  </conditionalFormatting>
  <conditionalFormatting sqref="P26">
    <cfRule type="colorScale" priority="819">
      <colorScale>
        <cfvo type="min"/>
        <cfvo type="percentile" val="50"/>
        <cfvo type="max"/>
        <color rgb="FFF8696B"/>
        <color rgb="FFFFEB84"/>
        <color rgb="FF63BE7B"/>
      </colorScale>
    </cfRule>
  </conditionalFormatting>
  <conditionalFormatting sqref="P27">
    <cfRule type="colorScale" priority="818">
      <colorScale>
        <cfvo type="min"/>
        <cfvo type="percentile" val="50"/>
        <cfvo type="max"/>
        <color rgb="FFF8696B"/>
        <color rgb="FFFFEB84"/>
        <color rgb="FF63BE7B"/>
      </colorScale>
    </cfRule>
  </conditionalFormatting>
  <conditionalFormatting sqref="P27">
    <cfRule type="colorScale" priority="817">
      <colorScale>
        <cfvo type="min"/>
        <cfvo type="percentile" val="50"/>
        <cfvo type="max"/>
        <color rgb="FFF8696B"/>
        <color rgb="FFFFEB84"/>
        <color rgb="FF63BE7B"/>
      </colorScale>
    </cfRule>
  </conditionalFormatting>
  <conditionalFormatting sqref="P25">
    <cfRule type="colorScale" priority="816">
      <colorScale>
        <cfvo type="min"/>
        <cfvo type="percentile" val="50"/>
        <cfvo type="max"/>
        <color rgb="FFF8696B"/>
        <color rgb="FFFFEB84"/>
        <color rgb="FF63BE7B"/>
      </colorScale>
    </cfRule>
  </conditionalFormatting>
  <conditionalFormatting sqref="P23:P27">
    <cfRule type="colorScale" priority="815">
      <colorScale>
        <cfvo type="min"/>
        <cfvo type="percentile" val="50"/>
        <cfvo type="max"/>
        <color rgb="FFF8696B"/>
        <color rgb="FFFFEB84"/>
        <color rgb="FF63BE7B"/>
      </colorScale>
    </cfRule>
  </conditionalFormatting>
  <conditionalFormatting sqref="P24">
    <cfRule type="colorScale" priority="814">
      <colorScale>
        <cfvo type="min"/>
        <cfvo type="percentile" val="50"/>
        <cfvo type="max"/>
        <color rgb="FFF8696B"/>
        <color rgb="FFFFEB84"/>
        <color rgb="FF63BE7B"/>
      </colorScale>
    </cfRule>
  </conditionalFormatting>
  <conditionalFormatting sqref="P25">
    <cfRule type="colorScale" priority="813">
      <colorScale>
        <cfvo type="min"/>
        <cfvo type="percentile" val="50"/>
        <cfvo type="max"/>
        <color rgb="FFF8696B"/>
        <color rgb="FFFFEB84"/>
        <color rgb="FF63BE7B"/>
      </colorScale>
    </cfRule>
  </conditionalFormatting>
  <conditionalFormatting sqref="P26">
    <cfRule type="colorScale" priority="812">
      <colorScale>
        <cfvo type="min"/>
        <cfvo type="percentile" val="50"/>
        <cfvo type="max"/>
        <color rgb="FFF8696B"/>
        <color rgb="FFFFEB84"/>
        <color rgb="FF63BE7B"/>
      </colorScale>
    </cfRule>
  </conditionalFormatting>
  <conditionalFormatting sqref="P27">
    <cfRule type="colorScale" priority="811">
      <colorScale>
        <cfvo type="min"/>
        <cfvo type="percentile" val="50"/>
        <cfvo type="max"/>
        <color rgb="FFF8696B"/>
        <color rgb="FFFFEB84"/>
        <color rgb="FF63BE7B"/>
      </colorScale>
    </cfRule>
  </conditionalFormatting>
  <conditionalFormatting sqref="P23:P27">
    <cfRule type="colorScale" priority="810">
      <colorScale>
        <cfvo type="min"/>
        <cfvo type="percentile" val="50"/>
        <cfvo type="max"/>
        <color rgb="FFF8696B"/>
        <color rgb="FFFFEB84"/>
        <color rgb="FF63BE7B"/>
      </colorScale>
    </cfRule>
  </conditionalFormatting>
  <conditionalFormatting sqref="P26">
    <cfRule type="colorScale" priority="809">
      <colorScale>
        <cfvo type="min"/>
        <cfvo type="percentile" val="50"/>
        <cfvo type="max"/>
        <color rgb="FFF8696B"/>
        <color rgb="FFFFEB84"/>
        <color rgb="FF63BE7B"/>
      </colorScale>
    </cfRule>
  </conditionalFormatting>
  <conditionalFormatting sqref="P24">
    <cfRule type="colorScale" priority="808">
      <colorScale>
        <cfvo type="min"/>
        <cfvo type="percentile" val="50"/>
        <cfvo type="max"/>
        <color rgb="FFF8696B"/>
        <color rgb="FFFFEB84"/>
        <color rgb="FF63BE7B"/>
      </colorScale>
    </cfRule>
  </conditionalFormatting>
  <conditionalFormatting sqref="P25">
    <cfRule type="colorScale" priority="807">
      <colorScale>
        <cfvo type="min"/>
        <cfvo type="percentile" val="50"/>
        <cfvo type="max"/>
        <color rgb="FFF8696B"/>
        <color rgb="FFFFEB84"/>
        <color rgb="FF63BE7B"/>
      </colorScale>
    </cfRule>
  </conditionalFormatting>
  <conditionalFormatting sqref="P26">
    <cfRule type="colorScale" priority="806">
      <colorScale>
        <cfvo type="min"/>
        <cfvo type="percentile" val="50"/>
        <cfvo type="max"/>
        <color rgb="FFF8696B"/>
        <color rgb="FFFFEB84"/>
        <color rgb="FF63BE7B"/>
      </colorScale>
    </cfRule>
  </conditionalFormatting>
  <conditionalFormatting sqref="P27">
    <cfRule type="colorScale" priority="805">
      <colorScale>
        <cfvo type="min"/>
        <cfvo type="percentile" val="50"/>
        <cfvo type="max"/>
        <color rgb="FFF8696B"/>
        <color rgb="FFFFEB84"/>
        <color rgb="FF63BE7B"/>
      </colorScale>
    </cfRule>
  </conditionalFormatting>
  <conditionalFormatting sqref="P27">
    <cfRule type="colorScale" priority="804">
      <colorScale>
        <cfvo type="min"/>
        <cfvo type="percentile" val="50"/>
        <cfvo type="max"/>
        <color rgb="FFF8696B"/>
        <color rgb="FFFFEB84"/>
        <color rgb="FF63BE7B"/>
      </colorScale>
    </cfRule>
  </conditionalFormatting>
  <conditionalFormatting sqref="P23">
    <cfRule type="colorScale" priority="803">
      <colorScale>
        <cfvo type="min"/>
        <cfvo type="percentile" val="50"/>
        <cfvo type="max"/>
        <color rgb="FFF8696B"/>
        <color rgb="FFFFEB84"/>
        <color rgb="FF63BE7B"/>
      </colorScale>
    </cfRule>
  </conditionalFormatting>
  <conditionalFormatting sqref="P26">
    <cfRule type="colorScale" priority="802">
      <colorScale>
        <cfvo type="min"/>
        <cfvo type="percentile" val="50"/>
        <cfvo type="max"/>
        <color rgb="FFF8696B"/>
        <color rgb="FFFFEB84"/>
        <color rgb="FF63BE7B"/>
      </colorScale>
    </cfRule>
  </conditionalFormatting>
  <conditionalFormatting sqref="P23:P27">
    <cfRule type="colorScale" priority="801">
      <colorScale>
        <cfvo type="min"/>
        <cfvo type="percentile" val="50"/>
        <cfvo type="max"/>
        <color rgb="FFF8696B"/>
        <color rgb="FFFFEB84"/>
        <color rgb="FF63BE7B"/>
      </colorScale>
    </cfRule>
  </conditionalFormatting>
  <conditionalFormatting sqref="P23">
    <cfRule type="colorScale" priority="800">
      <colorScale>
        <cfvo type="min"/>
        <cfvo type="percentile" val="50"/>
        <cfvo type="max"/>
        <color rgb="FFF8696B"/>
        <color rgb="FFFFEB84"/>
        <color rgb="FF63BE7B"/>
      </colorScale>
    </cfRule>
  </conditionalFormatting>
  <conditionalFormatting sqref="P23">
    <cfRule type="colorScale" priority="799">
      <colorScale>
        <cfvo type="min"/>
        <cfvo type="percentile" val="50"/>
        <cfvo type="max"/>
        <color rgb="FFF8696B"/>
        <color rgb="FFFFEB84"/>
        <color rgb="FF63BE7B"/>
      </colorScale>
    </cfRule>
  </conditionalFormatting>
  <conditionalFormatting sqref="P23">
    <cfRule type="colorScale" priority="798">
      <colorScale>
        <cfvo type="min"/>
        <cfvo type="percentile" val="50"/>
        <cfvo type="max"/>
        <color rgb="FFF8696B"/>
        <color rgb="FFFFEB84"/>
        <color rgb="FF63BE7B"/>
      </colorScale>
    </cfRule>
  </conditionalFormatting>
  <conditionalFormatting sqref="P24">
    <cfRule type="colorScale" priority="797">
      <colorScale>
        <cfvo type="min"/>
        <cfvo type="percentile" val="50"/>
        <cfvo type="max"/>
        <color rgb="FFF8696B"/>
        <color rgb="FFFFEB84"/>
        <color rgb="FF63BE7B"/>
      </colorScale>
    </cfRule>
  </conditionalFormatting>
  <conditionalFormatting sqref="P25">
    <cfRule type="colorScale" priority="796">
      <colorScale>
        <cfvo type="min"/>
        <cfvo type="percentile" val="50"/>
        <cfvo type="max"/>
        <color rgb="FFF8696B"/>
        <color rgb="FFFFEB84"/>
        <color rgb="FF63BE7B"/>
      </colorScale>
    </cfRule>
  </conditionalFormatting>
  <conditionalFormatting sqref="P26">
    <cfRule type="colorScale" priority="795">
      <colorScale>
        <cfvo type="min"/>
        <cfvo type="percentile" val="50"/>
        <cfvo type="max"/>
        <color rgb="FFF8696B"/>
        <color rgb="FFFFEB84"/>
        <color rgb="FF63BE7B"/>
      </colorScale>
    </cfRule>
  </conditionalFormatting>
  <conditionalFormatting sqref="P26">
    <cfRule type="colorScale" priority="794">
      <colorScale>
        <cfvo type="min"/>
        <cfvo type="percentile" val="50"/>
        <cfvo type="max"/>
        <color rgb="FFF8696B"/>
        <color rgb="FFFFEB84"/>
        <color rgb="FF63BE7B"/>
      </colorScale>
    </cfRule>
  </conditionalFormatting>
  <conditionalFormatting sqref="P26">
    <cfRule type="colorScale" priority="793">
      <colorScale>
        <cfvo type="min"/>
        <cfvo type="percentile" val="50"/>
        <cfvo type="max"/>
        <color rgb="FFF8696B"/>
        <color rgb="FFFFEB84"/>
        <color rgb="FF63BE7B"/>
      </colorScale>
    </cfRule>
  </conditionalFormatting>
  <conditionalFormatting sqref="P27">
    <cfRule type="colorScale" priority="792">
      <colorScale>
        <cfvo type="min"/>
        <cfvo type="percentile" val="50"/>
        <cfvo type="max"/>
        <color rgb="FFF8696B"/>
        <color rgb="FFFFEB84"/>
        <color rgb="FF63BE7B"/>
      </colorScale>
    </cfRule>
  </conditionalFormatting>
  <conditionalFormatting sqref="P23">
    <cfRule type="colorScale" priority="791">
      <colorScale>
        <cfvo type="min"/>
        <cfvo type="percentile" val="50"/>
        <cfvo type="max"/>
        <color rgb="FFF8696B"/>
        <color rgb="FFFFEB84"/>
        <color rgb="FF63BE7B"/>
      </colorScale>
    </cfRule>
  </conditionalFormatting>
  <conditionalFormatting sqref="P23">
    <cfRule type="colorScale" priority="790">
      <colorScale>
        <cfvo type="min"/>
        <cfvo type="percentile" val="50"/>
        <cfvo type="max"/>
        <color rgb="FFF8696B"/>
        <color rgb="FFFFEB84"/>
        <color rgb="FF63BE7B"/>
      </colorScale>
    </cfRule>
  </conditionalFormatting>
  <conditionalFormatting sqref="P23">
    <cfRule type="colorScale" priority="789">
      <colorScale>
        <cfvo type="min"/>
        <cfvo type="percentile" val="50"/>
        <cfvo type="max"/>
        <color rgb="FFF8696B"/>
        <color rgb="FFFFEB84"/>
        <color rgb="FF63BE7B"/>
      </colorScale>
    </cfRule>
  </conditionalFormatting>
  <conditionalFormatting sqref="P25">
    <cfRule type="colorScale" priority="788">
      <colorScale>
        <cfvo type="min"/>
        <cfvo type="percentile" val="50"/>
        <cfvo type="max"/>
        <color rgb="FFF8696B"/>
        <color rgb="FFFFEB84"/>
        <color rgb="FF63BE7B"/>
      </colorScale>
    </cfRule>
  </conditionalFormatting>
  <conditionalFormatting sqref="P24">
    <cfRule type="colorScale" priority="787">
      <colorScale>
        <cfvo type="min"/>
        <cfvo type="percentile" val="50"/>
        <cfvo type="max"/>
        <color rgb="FFF8696B"/>
        <color rgb="FFFFEB84"/>
        <color rgb="FF63BE7B"/>
      </colorScale>
    </cfRule>
  </conditionalFormatting>
  <conditionalFormatting sqref="P25">
    <cfRule type="colorScale" priority="786">
      <colorScale>
        <cfvo type="min"/>
        <cfvo type="percentile" val="50"/>
        <cfvo type="max"/>
        <color rgb="FFF8696B"/>
        <color rgb="FFFFEB84"/>
        <color rgb="FF63BE7B"/>
      </colorScale>
    </cfRule>
  </conditionalFormatting>
  <conditionalFormatting sqref="P25">
    <cfRule type="colorScale" priority="785">
      <colorScale>
        <cfvo type="min"/>
        <cfvo type="percentile" val="50"/>
        <cfvo type="max"/>
        <color rgb="FFF8696B"/>
        <color rgb="FFFFEB84"/>
        <color rgb="FF63BE7B"/>
      </colorScale>
    </cfRule>
  </conditionalFormatting>
  <conditionalFormatting sqref="P26">
    <cfRule type="colorScale" priority="784">
      <colorScale>
        <cfvo type="min"/>
        <cfvo type="percentile" val="50"/>
        <cfvo type="max"/>
        <color rgb="FFF8696B"/>
        <color rgb="FFFFEB84"/>
        <color rgb="FF63BE7B"/>
      </colorScale>
    </cfRule>
  </conditionalFormatting>
  <conditionalFormatting sqref="P27">
    <cfRule type="colorScale" priority="783">
      <colorScale>
        <cfvo type="min"/>
        <cfvo type="percentile" val="50"/>
        <cfvo type="max"/>
        <color rgb="FFF8696B"/>
        <color rgb="FFFFEB84"/>
        <color rgb="FF63BE7B"/>
      </colorScale>
    </cfRule>
  </conditionalFormatting>
  <conditionalFormatting sqref="P24">
    <cfRule type="colorScale" priority="782">
      <colorScale>
        <cfvo type="min"/>
        <cfvo type="percentile" val="50"/>
        <cfvo type="max"/>
        <color rgb="FFF8696B"/>
        <color rgb="FFFFEB84"/>
        <color rgb="FF63BE7B"/>
      </colorScale>
    </cfRule>
  </conditionalFormatting>
  <conditionalFormatting sqref="P27">
    <cfRule type="colorScale" priority="781">
      <colorScale>
        <cfvo type="min"/>
        <cfvo type="percentile" val="50"/>
        <cfvo type="max"/>
        <color rgb="FFF8696B"/>
        <color rgb="FFFFEB84"/>
        <color rgb="FF63BE7B"/>
      </colorScale>
    </cfRule>
  </conditionalFormatting>
  <conditionalFormatting sqref="P25">
    <cfRule type="colorScale" priority="780">
      <colorScale>
        <cfvo type="min"/>
        <cfvo type="percentile" val="50"/>
        <cfvo type="max"/>
        <color rgb="FFF8696B"/>
        <color rgb="FFFFEB84"/>
        <color rgb="FF63BE7B"/>
      </colorScale>
    </cfRule>
  </conditionalFormatting>
  <conditionalFormatting sqref="P26">
    <cfRule type="colorScale" priority="779">
      <colorScale>
        <cfvo type="min"/>
        <cfvo type="percentile" val="50"/>
        <cfvo type="max"/>
        <color rgb="FFF8696B"/>
        <color rgb="FFFFEB84"/>
        <color rgb="FF63BE7B"/>
      </colorScale>
    </cfRule>
  </conditionalFormatting>
  <conditionalFormatting sqref="P27">
    <cfRule type="colorScale" priority="778">
      <colorScale>
        <cfvo type="min"/>
        <cfvo type="percentile" val="50"/>
        <cfvo type="max"/>
        <color rgb="FFF8696B"/>
        <color rgb="FFFFEB84"/>
        <color rgb="FF63BE7B"/>
      </colorScale>
    </cfRule>
  </conditionalFormatting>
  <conditionalFormatting sqref="P25">
    <cfRule type="colorScale" priority="777">
      <colorScale>
        <cfvo type="min"/>
        <cfvo type="percentile" val="50"/>
        <cfvo type="max"/>
        <color rgb="FFF8696B"/>
        <color rgb="FFFFEB84"/>
        <color rgb="FF63BE7B"/>
      </colorScale>
    </cfRule>
  </conditionalFormatting>
  <conditionalFormatting sqref="P23">
    <cfRule type="colorScale" priority="776">
      <colorScale>
        <cfvo type="min"/>
        <cfvo type="percentile" val="50"/>
        <cfvo type="max"/>
        <color rgb="FFF8696B"/>
        <color rgb="FFFFEB84"/>
        <color rgb="FF63BE7B"/>
      </colorScale>
    </cfRule>
  </conditionalFormatting>
  <conditionalFormatting sqref="P24">
    <cfRule type="colorScale" priority="775">
      <colorScale>
        <cfvo type="min"/>
        <cfvo type="percentile" val="50"/>
        <cfvo type="max"/>
        <color rgb="FFF8696B"/>
        <color rgb="FFFFEB84"/>
        <color rgb="FF63BE7B"/>
      </colorScale>
    </cfRule>
  </conditionalFormatting>
  <conditionalFormatting sqref="P25">
    <cfRule type="colorScale" priority="774">
      <colorScale>
        <cfvo type="min"/>
        <cfvo type="percentile" val="50"/>
        <cfvo type="max"/>
        <color rgb="FFF8696B"/>
        <color rgb="FFFFEB84"/>
        <color rgb="FF63BE7B"/>
      </colorScale>
    </cfRule>
  </conditionalFormatting>
  <conditionalFormatting sqref="P25">
    <cfRule type="colorScale" priority="773">
      <colorScale>
        <cfvo type="min"/>
        <cfvo type="percentile" val="50"/>
        <cfvo type="max"/>
        <color rgb="FFF8696B"/>
        <color rgb="FFFFEB84"/>
        <color rgb="FF63BE7B"/>
      </colorScale>
    </cfRule>
  </conditionalFormatting>
  <conditionalFormatting sqref="P25">
    <cfRule type="colorScale" priority="772">
      <colorScale>
        <cfvo type="min"/>
        <cfvo type="percentile" val="50"/>
        <cfvo type="max"/>
        <color rgb="FFF8696B"/>
        <color rgb="FFFFEB84"/>
        <color rgb="FF63BE7B"/>
      </colorScale>
    </cfRule>
  </conditionalFormatting>
  <conditionalFormatting sqref="P26">
    <cfRule type="colorScale" priority="771">
      <colorScale>
        <cfvo type="min"/>
        <cfvo type="percentile" val="50"/>
        <cfvo type="max"/>
        <color rgb="FFF8696B"/>
        <color rgb="FFFFEB84"/>
        <color rgb="FF63BE7B"/>
      </colorScale>
    </cfRule>
  </conditionalFormatting>
  <conditionalFormatting sqref="P27">
    <cfRule type="colorScale" priority="770">
      <colorScale>
        <cfvo type="min"/>
        <cfvo type="percentile" val="50"/>
        <cfvo type="max"/>
        <color rgb="FFF8696B"/>
        <color rgb="FFFFEB84"/>
        <color rgb="FF63BE7B"/>
      </colorScale>
    </cfRule>
  </conditionalFormatting>
  <conditionalFormatting sqref="P24">
    <cfRule type="colorScale" priority="769">
      <colorScale>
        <cfvo type="min"/>
        <cfvo type="percentile" val="50"/>
        <cfvo type="max"/>
        <color rgb="FFF8696B"/>
        <color rgb="FFFFEB84"/>
        <color rgb="FF63BE7B"/>
      </colorScale>
    </cfRule>
  </conditionalFormatting>
  <conditionalFormatting sqref="P23">
    <cfRule type="colorScale" priority="768">
      <colorScale>
        <cfvo type="min"/>
        <cfvo type="percentile" val="50"/>
        <cfvo type="max"/>
        <color rgb="FFF8696B"/>
        <color rgb="FFFFEB84"/>
        <color rgb="FF63BE7B"/>
      </colorScale>
    </cfRule>
  </conditionalFormatting>
  <conditionalFormatting sqref="P24">
    <cfRule type="colorScale" priority="767">
      <colorScale>
        <cfvo type="min"/>
        <cfvo type="percentile" val="50"/>
        <cfvo type="max"/>
        <color rgb="FFF8696B"/>
        <color rgb="FFFFEB84"/>
        <color rgb="FF63BE7B"/>
      </colorScale>
    </cfRule>
  </conditionalFormatting>
  <conditionalFormatting sqref="P26">
    <cfRule type="colorScale" priority="766">
      <colorScale>
        <cfvo type="min"/>
        <cfvo type="percentile" val="50"/>
        <cfvo type="max"/>
        <color rgb="FFF8696B"/>
        <color rgb="FFFFEB84"/>
        <color rgb="FF63BE7B"/>
      </colorScale>
    </cfRule>
  </conditionalFormatting>
  <conditionalFormatting sqref="P25">
    <cfRule type="colorScale" priority="765">
      <colorScale>
        <cfvo type="min"/>
        <cfvo type="percentile" val="50"/>
        <cfvo type="max"/>
        <color rgb="FFF8696B"/>
        <color rgb="FFFFEB84"/>
        <color rgb="FF63BE7B"/>
      </colorScale>
    </cfRule>
  </conditionalFormatting>
  <conditionalFormatting sqref="P26">
    <cfRule type="colorScale" priority="764">
      <colorScale>
        <cfvo type="min"/>
        <cfvo type="percentile" val="50"/>
        <cfvo type="max"/>
        <color rgb="FFF8696B"/>
        <color rgb="FFFFEB84"/>
        <color rgb="FF63BE7B"/>
      </colorScale>
    </cfRule>
  </conditionalFormatting>
  <conditionalFormatting sqref="P26">
    <cfRule type="colorScale" priority="763">
      <colorScale>
        <cfvo type="min"/>
        <cfvo type="percentile" val="50"/>
        <cfvo type="max"/>
        <color rgb="FFF8696B"/>
        <color rgb="FFFFEB84"/>
        <color rgb="FF63BE7B"/>
      </colorScale>
    </cfRule>
  </conditionalFormatting>
  <conditionalFormatting sqref="P27">
    <cfRule type="colorScale" priority="762">
      <colorScale>
        <cfvo type="min"/>
        <cfvo type="percentile" val="50"/>
        <cfvo type="max"/>
        <color rgb="FFF8696B"/>
        <color rgb="FFFFEB84"/>
        <color rgb="FF63BE7B"/>
      </colorScale>
    </cfRule>
  </conditionalFormatting>
  <conditionalFormatting sqref="P25">
    <cfRule type="colorScale" priority="761">
      <colorScale>
        <cfvo type="min"/>
        <cfvo type="percentile" val="50"/>
        <cfvo type="max"/>
        <color rgb="FFF8696B"/>
        <color rgb="FFFFEB84"/>
        <color rgb="FF63BE7B"/>
      </colorScale>
    </cfRule>
  </conditionalFormatting>
  <conditionalFormatting sqref="P26">
    <cfRule type="colorScale" priority="760">
      <colorScale>
        <cfvo type="min"/>
        <cfvo type="percentile" val="50"/>
        <cfvo type="max"/>
        <color rgb="FFF8696B"/>
        <color rgb="FFFFEB84"/>
        <color rgb="FF63BE7B"/>
      </colorScale>
    </cfRule>
  </conditionalFormatting>
  <conditionalFormatting sqref="P27">
    <cfRule type="colorScale" priority="759">
      <colorScale>
        <cfvo type="min"/>
        <cfvo type="percentile" val="50"/>
        <cfvo type="max"/>
        <color rgb="FFF8696B"/>
        <color rgb="FFFFEB84"/>
        <color rgb="FF63BE7B"/>
      </colorScale>
    </cfRule>
  </conditionalFormatting>
  <conditionalFormatting sqref="P23">
    <cfRule type="colorScale" priority="758">
      <colorScale>
        <cfvo type="min"/>
        <cfvo type="percentile" val="50"/>
        <cfvo type="max"/>
        <color rgb="FFF8696B"/>
        <color rgb="FFFFEB84"/>
        <color rgb="FF63BE7B"/>
      </colorScale>
    </cfRule>
  </conditionalFormatting>
  <conditionalFormatting sqref="P26">
    <cfRule type="colorScale" priority="757">
      <colorScale>
        <cfvo type="min"/>
        <cfvo type="percentile" val="50"/>
        <cfvo type="max"/>
        <color rgb="FFF8696B"/>
        <color rgb="FFFFEB84"/>
        <color rgb="FF63BE7B"/>
      </colorScale>
    </cfRule>
  </conditionalFormatting>
  <conditionalFormatting sqref="P24">
    <cfRule type="colorScale" priority="756">
      <colorScale>
        <cfvo type="min"/>
        <cfvo type="percentile" val="50"/>
        <cfvo type="max"/>
        <color rgb="FFF8696B"/>
        <color rgb="FFFFEB84"/>
        <color rgb="FF63BE7B"/>
      </colorScale>
    </cfRule>
  </conditionalFormatting>
  <conditionalFormatting sqref="P25">
    <cfRule type="colorScale" priority="755">
      <colorScale>
        <cfvo type="min"/>
        <cfvo type="percentile" val="50"/>
        <cfvo type="max"/>
        <color rgb="FFF8696B"/>
        <color rgb="FFFFEB84"/>
        <color rgb="FF63BE7B"/>
      </colorScale>
    </cfRule>
  </conditionalFormatting>
  <conditionalFormatting sqref="P26">
    <cfRule type="colorScale" priority="754">
      <colorScale>
        <cfvo type="min"/>
        <cfvo type="percentile" val="50"/>
        <cfvo type="max"/>
        <color rgb="FFF8696B"/>
        <color rgb="FFFFEB84"/>
        <color rgb="FF63BE7B"/>
      </colorScale>
    </cfRule>
  </conditionalFormatting>
  <conditionalFormatting sqref="P27">
    <cfRule type="colorScale" priority="753">
      <colorScale>
        <cfvo type="min"/>
        <cfvo type="percentile" val="50"/>
        <cfvo type="max"/>
        <color rgb="FFF8696B"/>
        <color rgb="FFFFEB84"/>
        <color rgb="FF63BE7B"/>
      </colorScale>
    </cfRule>
  </conditionalFormatting>
  <conditionalFormatting sqref="P27">
    <cfRule type="colorScale" priority="752">
      <colorScale>
        <cfvo type="min"/>
        <cfvo type="percentile" val="50"/>
        <cfvo type="max"/>
        <color rgb="FFF8696B"/>
        <color rgb="FFFFEB84"/>
        <color rgb="FF63BE7B"/>
      </colorScale>
    </cfRule>
  </conditionalFormatting>
  <conditionalFormatting sqref="P24">
    <cfRule type="colorScale" priority="751">
      <colorScale>
        <cfvo type="min"/>
        <cfvo type="percentile" val="50"/>
        <cfvo type="max"/>
        <color rgb="FFF8696B"/>
        <color rgb="FFFFEB84"/>
        <color rgb="FF63BE7B"/>
      </colorScale>
    </cfRule>
  </conditionalFormatting>
  <conditionalFormatting sqref="P27">
    <cfRule type="colorScale" priority="750">
      <colorScale>
        <cfvo type="min"/>
        <cfvo type="percentile" val="50"/>
        <cfvo type="max"/>
        <color rgb="FFF8696B"/>
        <color rgb="FFFFEB84"/>
        <color rgb="FF63BE7B"/>
      </colorScale>
    </cfRule>
  </conditionalFormatting>
  <conditionalFormatting sqref="P23:P27">
    <cfRule type="colorScale" priority="749">
      <colorScale>
        <cfvo type="min"/>
        <cfvo type="percentile" val="50"/>
        <cfvo type="max"/>
        <color rgb="FFF8696B"/>
        <color rgb="FFFFEB84"/>
        <color rgb="FF63BE7B"/>
      </colorScale>
    </cfRule>
  </conditionalFormatting>
  <conditionalFormatting sqref="P24">
    <cfRule type="colorScale" priority="748">
      <colorScale>
        <cfvo type="min"/>
        <cfvo type="percentile" val="50"/>
        <cfvo type="max"/>
        <color rgb="FFF8696B"/>
        <color rgb="FFFFEB84"/>
        <color rgb="FF63BE7B"/>
      </colorScale>
    </cfRule>
  </conditionalFormatting>
  <conditionalFormatting sqref="P24">
    <cfRule type="colorScale" priority="747">
      <colorScale>
        <cfvo type="min"/>
        <cfvo type="percentile" val="50"/>
        <cfvo type="max"/>
        <color rgb="FFF8696B"/>
        <color rgb="FFFFEB84"/>
        <color rgb="FF63BE7B"/>
      </colorScale>
    </cfRule>
  </conditionalFormatting>
  <conditionalFormatting sqref="P25">
    <cfRule type="colorScale" priority="746">
      <colorScale>
        <cfvo type="min"/>
        <cfvo type="percentile" val="50"/>
        <cfvo type="max"/>
        <color rgb="FFF8696B"/>
        <color rgb="FFFFEB84"/>
        <color rgb="FF63BE7B"/>
      </colorScale>
    </cfRule>
  </conditionalFormatting>
  <conditionalFormatting sqref="P26">
    <cfRule type="colorScale" priority="745">
      <colorScale>
        <cfvo type="min"/>
        <cfvo type="percentile" val="50"/>
        <cfvo type="max"/>
        <color rgb="FFF8696B"/>
        <color rgb="FFFFEB84"/>
        <color rgb="FF63BE7B"/>
      </colorScale>
    </cfRule>
  </conditionalFormatting>
  <conditionalFormatting sqref="P27">
    <cfRule type="colorScale" priority="744">
      <colorScale>
        <cfvo type="min"/>
        <cfvo type="percentile" val="50"/>
        <cfvo type="max"/>
        <color rgb="FFF8696B"/>
        <color rgb="FFFFEB84"/>
        <color rgb="FF63BE7B"/>
      </colorScale>
    </cfRule>
  </conditionalFormatting>
  <conditionalFormatting sqref="P27">
    <cfRule type="colorScale" priority="743">
      <colorScale>
        <cfvo type="min"/>
        <cfvo type="percentile" val="50"/>
        <cfvo type="max"/>
        <color rgb="FFF8696B"/>
        <color rgb="FFFFEB84"/>
        <color rgb="FF63BE7B"/>
      </colorScale>
    </cfRule>
  </conditionalFormatting>
  <conditionalFormatting sqref="P25">
    <cfRule type="colorScale" priority="742">
      <colorScale>
        <cfvo type="min"/>
        <cfvo type="percentile" val="50"/>
        <cfvo type="max"/>
        <color rgb="FFF8696B"/>
        <color rgb="FFFFEB84"/>
        <color rgb="FF63BE7B"/>
      </colorScale>
    </cfRule>
  </conditionalFormatting>
  <conditionalFormatting sqref="P23:P27">
    <cfRule type="colorScale" priority="741">
      <colorScale>
        <cfvo type="min"/>
        <cfvo type="percentile" val="50"/>
        <cfvo type="max"/>
        <color rgb="FFF8696B"/>
        <color rgb="FFFFEB84"/>
        <color rgb="FF63BE7B"/>
      </colorScale>
    </cfRule>
  </conditionalFormatting>
  <conditionalFormatting sqref="P24">
    <cfRule type="colorScale" priority="740">
      <colorScale>
        <cfvo type="min"/>
        <cfvo type="percentile" val="50"/>
        <cfvo type="max"/>
        <color rgb="FFF8696B"/>
        <color rgb="FFFFEB84"/>
        <color rgb="FF63BE7B"/>
      </colorScale>
    </cfRule>
  </conditionalFormatting>
  <conditionalFormatting sqref="P25">
    <cfRule type="colorScale" priority="739">
      <colorScale>
        <cfvo type="min"/>
        <cfvo type="percentile" val="50"/>
        <cfvo type="max"/>
        <color rgb="FFF8696B"/>
        <color rgb="FFFFEB84"/>
        <color rgb="FF63BE7B"/>
      </colorScale>
    </cfRule>
  </conditionalFormatting>
  <conditionalFormatting sqref="P26">
    <cfRule type="colorScale" priority="738">
      <colorScale>
        <cfvo type="min"/>
        <cfvo type="percentile" val="50"/>
        <cfvo type="max"/>
        <color rgb="FFF8696B"/>
        <color rgb="FFFFEB84"/>
        <color rgb="FF63BE7B"/>
      </colorScale>
    </cfRule>
  </conditionalFormatting>
  <conditionalFormatting sqref="P27">
    <cfRule type="colorScale" priority="737">
      <colorScale>
        <cfvo type="min"/>
        <cfvo type="percentile" val="50"/>
        <cfvo type="max"/>
        <color rgb="FFF8696B"/>
        <color rgb="FFFFEB84"/>
        <color rgb="FF63BE7B"/>
      </colorScale>
    </cfRule>
  </conditionalFormatting>
  <conditionalFormatting sqref="P23:P27">
    <cfRule type="colorScale" priority="736">
      <colorScale>
        <cfvo type="min"/>
        <cfvo type="percentile" val="50"/>
        <cfvo type="max"/>
        <color rgb="FFF8696B"/>
        <color rgb="FFFFEB84"/>
        <color rgb="FF63BE7B"/>
      </colorScale>
    </cfRule>
  </conditionalFormatting>
  <conditionalFormatting sqref="P26">
    <cfRule type="colorScale" priority="735">
      <colorScale>
        <cfvo type="min"/>
        <cfvo type="percentile" val="50"/>
        <cfvo type="max"/>
        <color rgb="FFF8696B"/>
        <color rgb="FFFFEB84"/>
        <color rgb="FF63BE7B"/>
      </colorScale>
    </cfRule>
  </conditionalFormatting>
  <conditionalFormatting sqref="P24">
    <cfRule type="colorScale" priority="734">
      <colorScale>
        <cfvo type="min"/>
        <cfvo type="percentile" val="50"/>
        <cfvo type="max"/>
        <color rgb="FFF8696B"/>
        <color rgb="FFFFEB84"/>
        <color rgb="FF63BE7B"/>
      </colorScale>
    </cfRule>
  </conditionalFormatting>
  <conditionalFormatting sqref="P25">
    <cfRule type="colorScale" priority="733">
      <colorScale>
        <cfvo type="min"/>
        <cfvo type="percentile" val="50"/>
        <cfvo type="max"/>
        <color rgb="FFF8696B"/>
        <color rgb="FFFFEB84"/>
        <color rgb="FF63BE7B"/>
      </colorScale>
    </cfRule>
  </conditionalFormatting>
  <conditionalFormatting sqref="P26">
    <cfRule type="colorScale" priority="732">
      <colorScale>
        <cfvo type="min"/>
        <cfvo type="percentile" val="50"/>
        <cfvo type="max"/>
        <color rgb="FFF8696B"/>
        <color rgb="FFFFEB84"/>
        <color rgb="FF63BE7B"/>
      </colorScale>
    </cfRule>
  </conditionalFormatting>
  <conditionalFormatting sqref="P27">
    <cfRule type="colorScale" priority="731">
      <colorScale>
        <cfvo type="min"/>
        <cfvo type="percentile" val="50"/>
        <cfvo type="max"/>
        <color rgb="FFF8696B"/>
        <color rgb="FFFFEB84"/>
        <color rgb="FF63BE7B"/>
      </colorScale>
    </cfRule>
  </conditionalFormatting>
  <conditionalFormatting sqref="P27">
    <cfRule type="colorScale" priority="730">
      <colorScale>
        <cfvo type="min"/>
        <cfvo type="percentile" val="50"/>
        <cfvo type="max"/>
        <color rgb="FFF8696B"/>
        <color rgb="FFFFEB84"/>
        <color rgb="FF63BE7B"/>
      </colorScale>
    </cfRule>
  </conditionalFormatting>
  <conditionalFormatting sqref="P28">
    <cfRule type="colorScale" priority="728">
      <colorScale>
        <cfvo type="min"/>
        <cfvo type="percentile" val="50"/>
        <cfvo type="max"/>
        <color rgb="FFF8696B"/>
        <color rgb="FFFFEB84"/>
        <color rgb="FF63BE7B"/>
      </colorScale>
    </cfRule>
  </conditionalFormatting>
  <conditionalFormatting sqref="P31">
    <cfRule type="colorScale" priority="727">
      <colorScale>
        <cfvo type="min"/>
        <cfvo type="percentile" val="50"/>
        <cfvo type="max"/>
        <color rgb="FFF8696B"/>
        <color rgb="FFFFEB84"/>
        <color rgb="FF63BE7B"/>
      </colorScale>
    </cfRule>
  </conditionalFormatting>
  <conditionalFormatting sqref="P28:P32">
    <cfRule type="colorScale" priority="726">
      <colorScale>
        <cfvo type="min"/>
        <cfvo type="percentile" val="50"/>
        <cfvo type="max"/>
        <color rgb="FFF8696B"/>
        <color rgb="FFFFEB84"/>
        <color rgb="FF63BE7B"/>
      </colorScale>
    </cfRule>
  </conditionalFormatting>
  <conditionalFormatting sqref="P29">
    <cfRule type="colorScale" priority="729">
      <colorScale>
        <cfvo type="min"/>
        <cfvo type="percentile" val="50"/>
        <cfvo type="max"/>
        <color rgb="FFF8696B"/>
        <color rgb="FFFFEB84"/>
        <color rgb="FF63BE7B"/>
      </colorScale>
    </cfRule>
  </conditionalFormatting>
  <conditionalFormatting sqref="P30">
    <cfRule type="colorScale" priority="725">
      <colorScale>
        <cfvo type="min"/>
        <cfvo type="percentile" val="50"/>
        <cfvo type="max"/>
        <color rgb="FFF8696B"/>
        <color rgb="FFFFEB84"/>
        <color rgb="FF63BE7B"/>
      </colorScale>
    </cfRule>
  </conditionalFormatting>
  <conditionalFormatting sqref="P31">
    <cfRule type="colorScale" priority="724">
      <colorScale>
        <cfvo type="min"/>
        <cfvo type="percentile" val="50"/>
        <cfvo type="max"/>
        <color rgb="FFF8696B"/>
        <color rgb="FFFFEB84"/>
        <color rgb="FF63BE7B"/>
      </colorScale>
    </cfRule>
  </conditionalFormatting>
  <conditionalFormatting sqref="P32">
    <cfRule type="colorScale" priority="723">
      <colorScale>
        <cfvo type="min"/>
        <cfvo type="percentile" val="50"/>
        <cfvo type="max"/>
        <color rgb="FFF8696B"/>
        <color rgb="FFFFEB84"/>
        <color rgb="FF63BE7B"/>
      </colorScale>
    </cfRule>
  </conditionalFormatting>
  <conditionalFormatting sqref="P32">
    <cfRule type="colorScale" priority="722">
      <colorScale>
        <cfvo type="min"/>
        <cfvo type="percentile" val="50"/>
        <cfvo type="max"/>
        <color rgb="FFF8696B"/>
        <color rgb="FFFFEB84"/>
        <color rgb="FF63BE7B"/>
      </colorScale>
    </cfRule>
  </conditionalFormatting>
  <conditionalFormatting sqref="P29">
    <cfRule type="colorScale" priority="721">
      <colorScale>
        <cfvo type="min"/>
        <cfvo type="percentile" val="50"/>
        <cfvo type="max"/>
        <color rgb="FFF8696B"/>
        <color rgb="FFFFEB84"/>
        <color rgb="FF63BE7B"/>
      </colorScale>
    </cfRule>
  </conditionalFormatting>
  <conditionalFormatting sqref="P32">
    <cfRule type="colorScale" priority="720">
      <colorScale>
        <cfvo type="min"/>
        <cfvo type="percentile" val="50"/>
        <cfvo type="max"/>
        <color rgb="FFF8696B"/>
        <color rgb="FFFFEB84"/>
        <color rgb="FF63BE7B"/>
      </colorScale>
    </cfRule>
  </conditionalFormatting>
  <conditionalFormatting sqref="P28:P32">
    <cfRule type="colorScale" priority="719">
      <colorScale>
        <cfvo type="min"/>
        <cfvo type="percentile" val="50"/>
        <cfvo type="max"/>
        <color rgb="FFF8696B"/>
        <color rgb="FFFFEB84"/>
        <color rgb="FF63BE7B"/>
      </colorScale>
    </cfRule>
  </conditionalFormatting>
  <conditionalFormatting sqref="P29">
    <cfRule type="colorScale" priority="718">
      <colorScale>
        <cfvo type="min"/>
        <cfvo type="percentile" val="50"/>
        <cfvo type="max"/>
        <color rgb="FFF8696B"/>
        <color rgb="FFFFEB84"/>
        <color rgb="FF63BE7B"/>
      </colorScale>
    </cfRule>
  </conditionalFormatting>
  <conditionalFormatting sqref="P29">
    <cfRule type="colorScale" priority="717">
      <colorScale>
        <cfvo type="min"/>
        <cfvo type="percentile" val="50"/>
        <cfvo type="max"/>
        <color rgb="FFF8696B"/>
        <color rgb="FFFFEB84"/>
        <color rgb="FF63BE7B"/>
      </colorScale>
    </cfRule>
  </conditionalFormatting>
  <conditionalFormatting sqref="P30">
    <cfRule type="colorScale" priority="716">
      <colorScale>
        <cfvo type="min"/>
        <cfvo type="percentile" val="50"/>
        <cfvo type="max"/>
        <color rgb="FFF8696B"/>
        <color rgb="FFFFEB84"/>
        <color rgb="FF63BE7B"/>
      </colorScale>
    </cfRule>
  </conditionalFormatting>
  <conditionalFormatting sqref="P31">
    <cfRule type="colorScale" priority="715">
      <colorScale>
        <cfvo type="min"/>
        <cfvo type="percentile" val="50"/>
        <cfvo type="max"/>
        <color rgb="FFF8696B"/>
        <color rgb="FFFFEB84"/>
        <color rgb="FF63BE7B"/>
      </colorScale>
    </cfRule>
  </conditionalFormatting>
  <conditionalFormatting sqref="P32">
    <cfRule type="colorScale" priority="714">
      <colorScale>
        <cfvo type="min"/>
        <cfvo type="percentile" val="50"/>
        <cfvo type="max"/>
        <color rgb="FFF8696B"/>
        <color rgb="FFFFEB84"/>
        <color rgb="FF63BE7B"/>
      </colorScale>
    </cfRule>
  </conditionalFormatting>
  <conditionalFormatting sqref="P32">
    <cfRule type="colorScale" priority="713">
      <colorScale>
        <cfvo type="min"/>
        <cfvo type="percentile" val="50"/>
        <cfvo type="max"/>
        <color rgb="FFF8696B"/>
        <color rgb="FFFFEB84"/>
        <color rgb="FF63BE7B"/>
      </colorScale>
    </cfRule>
  </conditionalFormatting>
  <conditionalFormatting sqref="P30">
    <cfRule type="colorScale" priority="712">
      <colorScale>
        <cfvo type="min"/>
        <cfvo type="percentile" val="50"/>
        <cfvo type="max"/>
        <color rgb="FFF8696B"/>
        <color rgb="FFFFEB84"/>
        <color rgb="FF63BE7B"/>
      </colorScale>
    </cfRule>
  </conditionalFormatting>
  <conditionalFormatting sqref="P28:P32">
    <cfRule type="colorScale" priority="711">
      <colorScale>
        <cfvo type="min"/>
        <cfvo type="percentile" val="50"/>
        <cfvo type="max"/>
        <color rgb="FFF8696B"/>
        <color rgb="FFFFEB84"/>
        <color rgb="FF63BE7B"/>
      </colorScale>
    </cfRule>
  </conditionalFormatting>
  <conditionalFormatting sqref="P29">
    <cfRule type="colorScale" priority="710">
      <colorScale>
        <cfvo type="min"/>
        <cfvo type="percentile" val="50"/>
        <cfvo type="max"/>
        <color rgb="FFF8696B"/>
        <color rgb="FFFFEB84"/>
        <color rgb="FF63BE7B"/>
      </colorScale>
    </cfRule>
  </conditionalFormatting>
  <conditionalFormatting sqref="P30">
    <cfRule type="colorScale" priority="709">
      <colorScale>
        <cfvo type="min"/>
        <cfvo type="percentile" val="50"/>
        <cfvo type="max"/>
        <color rgb="FFF8696B"/>
        <color rgb="FFFFEB84"/>
        <color rgb="FF63BE7B"/>
      </colorScale>
    </cfRule>
  </conditionalFormatting>
  <conditionalFormatting sqref="P31">
    <cfRule type="colorScale" priority="708">
      <colorScale>
        <cfvo type="min"/>
        <cfvo type="percentile" val="50"/>
        <cfvo type="max"/>
        <color rgb="FFF8696B"/>
        <color rgb="FFFFEB84"/>
        <color rgb="FF63BE7B"/>
      </colorScale>
    </cfRule>
  </conditionalFormatting>
  <conditionalFormatting sqref="P32">
    <cfRule type="colorScale" priority="707">
      <colorScale>
        <cfvo type="min"/>
        <cfvo type="percentile" val="50"/>
        <cfvo type="max"/>
        <color rgb="FFF8696B"/>
        <color rgb="FFFFEB84"/>
        <color rgb="FF63BE7B"/>
      </colorScale>
    </cfRule>
  </conditionalFormatting>
  <conditionalFormatting sqref="P28:P32">
    <cfRule type="colorScale" priority="706">
      <colorScale>
        <cfvo type="min"/>
        <cfvo type="percentile" val="50"/>
        <cfvo type="max"/>
        <color rgb="FFF8696B"/>
        <color rgb="FFFFEB84"/>
        <color rgb="FF63BE7B"/>
      </colorScale>
    </cfRule>
  </conditionalFormatting>
  <conditionalFormatting sqref="P31">
    <cfRule type="colorScale" priority="705">
      <colorScale>
        <cfvo type="min"/>
        <cfvo type="percentile" val="50"/>
        <cfvo type="max"/>
        <color rgb="FFF8696B"/>
        <color rgb="FFFFEB84"/>
        <color rgb="FF63BE7B"/>
      </colorScale>
    </cfRule>
  </conditionalFormatting>
  <conditionalFormatting sqref="P29">
    <cfRule type="colorScale" priority="704">
      <colorScale>
        <cfvo type="min"/>
        <cfvo type="percentile" val="50"/>
        <cfvo type="max"/>
        <color rgb="FFF8696B"/>
        <color rgb="FFFFEB84"/>
        <color rgb="FF63BE7B"/>
      </colorScale>
    </cfRule>
  </conditionalFormatting>
  <conditionalFormatting sqref="P30">
    <cfRule type="colorScale" priority="703">
      <colorScale>
        <cfvo type="min"/>
        <cfvo type="percentile" val="50"/>
        <cfvo type="max"/>
        <color rgb="FFF8696B"/>
        <color rgb="FFFFEB84"/>
        <color rgb="FF63BE7B"/>
      </colorScale>
    </cfRule>
  </conditionalFormatting>
  <conditionalFormatting sqref="P31">
    <cfRule type="colorScale" priority="702">
      <colorScale>
        <cfvo type="min"/>
        <cfvo type="percentile" val="50"/>
        <cfvo type="max"/>
        <color rgb="FFF8696B"/>
        <color rgb="FFFFEB84"/>
        <color rgb="FF63BE7B"/>
      </colorScale>
    </cfRule>
  </conditionalFormatting>
  <conditionalFormatting sqref="P32">
    <cfRule type="colorScale" priority="701">
      <colorScale>
        <cfvo type="min"/>
        <cfvo type="percentile" val="50"/>
        <cfvo type="max"/>
        <color rgb="FFF8696B"/>
        <color rgb="FFFFEB84"/>
        <color rgb="FF63BE7B"/>
      </colorScale>
    </cfRule>
  </conditionalFormatting>
  <conditionalFormatting sqref="P32">
    <cfRule type="colorScale" priority="700">
      <colorScale>
        <cfvo type="min"/>
        <cfvo type="percentile" val="50"/>
        <cfvo type="max"/>
        <color rgb="FFF8696B"/>
        <color rgb="FFFFEB84"/>
        <color rgb="FF63BE7B"/>
      </colorScale>
    </cfRule>
  </conditionalFormatting>
  <conditionalFormatting sqref="P28">
    <cfRule type="colorScale" priority="699">
      <colorScale>
        <cfvo type="min"/>
        <cfvo type="percentile" val="50"/>
        <cfvo type="max"/>
        <color rgb="FFF8696B"/>
        <color rgb="FFFFEB84"/>
        <color rgb="FF63BE7B"/>
      </colorScale>
    </cfRule>
  </conditionalFormatting>
  <conditionalFormatting sqref="P31">
    <cfRule type="colorScale" priority="698">
      <colorScale>
        <cfvo type="min"/>
        <cfvo type="percentile" val="50"/>
        <cfvo type="max"/>
        <color rgb="FFF8696B"/>
        <color rgb="FFFFEB84"/>
        <color rgb="FF63BE7B"/>
      </colorScale>
    </cfRule>
  </conditionalFormatting>
  <conditionalFormatting sqref="P28:P32">
    <cfRule type="colorScale" priority="697">
      <colorScale>
        <cfvo type="min"/>
        <cfvo type="percentile" val="50"/>
        <cfvo type="max"/>
        <color rgb="FFF8696B"/>
        <color rgb="FFFFEB84"/>
        <color rgb="FF63BE7B"/>
      </colorScale>
    </cfRule>
  </conditionalFormatting>
  <conditionalFormatting sqref="P28">
    <cfRule type="colorScale" priority="696">
      <colorScale>
        <cfvo type="min"/>
        <cfvo type="percentile" val="50"/>
        <cfvo type="max"/>
        <color rgb="FFF8696B"/>
        <color rgb="FFFFEB84"/>
        <color rgb="FF63BE7B"/>
      </colorScale>
    </cfRule>
  </conditionalFormatting>
  <conditionalFormatting sqref="P28">
    <cfRule type="colorScale" priority="695">
      <colorScale>
        <cfvo type="min"/>
        <cfvo type="percentile" val="50"/>
        <cfvo type="max"/>
        <color rgb="FFF8696B"/>
        <color rgb="FFFFEB84"/>
        <color rgb="FF63BE7B"/>
      </colorScale>
    </cfRule>
  </conditionalFormatting>
  <conditionalFormatting sqref="P28">
    <cfRule type="colorScale" priority="694">
      <colorScale>
        <cfvo type="min"/>
        <cfvo type="percentile" val="50"/>
        <cfvo type="max"/>
        <color rgb="FFF8696B"/>
        <color rgb="FFFFEB84"/>
        <color rgb="FF63BE7B"/>
      </colorScale>
    </cfRule>
  </conditionalFormatting>
  <conditionalFormatting sqref="P29">
    <cfRule type="colorScale" priority="693">
      <colorScale>
        <cfvo type="min"/>
        <cfvo type="percentile" val="50"/>
        <cfvo type="max"/>
        <color rgb="FFF8696B"/>
        <color rgb="FFFFEB84"/>
        <color rgb="FF63BE7B"/>
      </colorScale>
    </cfRule>
  </conditionalFormatting>
  <conditionalFormatting sqref="P30">
    <cfRule type="colorScale" priority="692">
      <colorScale>
        <cfvo type="min"/>
        <cfvo type="percentile" val="50"/>
        <cfvo type="max"/>
        <color rgb="FFF8696B"/>
        <color rgb="FFFFEB84"/>
        <color rgb="FF63BE7B"/>
      </colorScale>
    </cfRule>
  </conditionalFormatting>
  <conditionalFormatting sqref="P31">
    <cfRule type="colorScale" priority="691">
      <colorScale>
        <cfvo type="min"/>
        <cfvo type="percentile" val="50"/>
        <cfvo type="max"/>
        <color rgb="FFF8696B"/>
        <color rgb="FFFFEB84"/>
        <color rgb="FF63BE7B"/>
      </colorScale>
    </cfRule>
  </conditionalFormatting>
  <conditionalFormatting sqref="P31">
    <cfRule type="colorScale" priority="690">
      <colorScale>
        <cfvo type="min"/>
        <cfvo type="percentile" val="50"/>
        <cfvo type="max"/>
        <color rgb="FFF8696B"/>
        <color rgb="FFFFEB84"/>
        <color rgb="FF63BE7B"/>
      </colorScale>
    </cfRule>
  </conditionalFormatting>
  <conditionalFormatting sqref="P31">
    <cfRule type="colorScale" priority="689">
      <colorScale>
        <cfvo type="min"/>
        <cfvo type="percentile" val="50"/>
        <cfvo type="max"/>
        <color rgb="FFF8696B"/>
        <color rgb="FFFFEB84"/>
        <color rgb="FF63BE7B"/>
      </colorScale>
    </cfRule>
  </conditionalFormatting>
  <conditionalFormatting sqref="P32">
    <cfRule type="colorScale" priority="688">
      <colorScale>
        <cfvo type="min"/>
        <cfvo type="percentile" val="50"/>
        <cfvo type="max"/>
        <color rgb="FFF8696B"/>
        <color rgb="FFFFEB84"/>
        <color rgb="FF63BE7B"/>
      </colorScale>
    </cfRule>
  </conditionalFormatting>
  <conditionalFormatting sqref="P28">
    <cfRule type="colorScale" priority="687">
      <colorScale>
        <cfvo type="min"/>
        <cfvo type="percentile" val="50"/>
        <cfvo type="max"/>
        <color rgb="FFF8696B"/>
        <color rgb="FFFFEB84"/>
        <color rgb="FF63BE7B"/>
      </colorScale>
    </cfRule>
  </conditionalFormatting>
  <conditionalFormatting sqref="P28">
    <cfRule type="colorScale" priority="686">
      <colorScale>
        <cfvo type="min"/>
        <cfvo type="percentile" val="50"/>
        <cfvo type="max"/>
        <color rgb="FFF8696B"/>
        <color rgb="FFFFEB84"/>
        <color rgb="FF63BE7B"/>
      </colorScale>
    </cfRule>
  </conditionalFormatting>
  <conditionalFormatting sqref="P28">
    <cfRule type="colorScale" priority="685">
      <colorScale>
        <cfvo type="min"/>
        <cfvo type="percentile" val="50"/>
        <cfvo type="max"/>
        <color rgb="FFF8696B"/>
        <color rgb="FFFFEB84"/>
        <color rgb="FF63BE7B"/>
      </colorScale>
    </cfRule>
  </conditionalFormatting>
  <conditionalFormatting sqref="P30">
    <cfRule type="colorScale" priority="684">
      <colorScale>
        <cfvo type="min"/>
        <cfvo type="percentile" val="50"/>
        <cfvo type="max"/>
        <color rgb="FFF8696B"/>
        <color rgb="FFFFEB84"/>
        <color rgb="FF63BE7B"/>
      </colorScale>
    </cfRule>
  </conditionalFormatting>
  <conditionalFormatting sqref="P29">
    <cfRule type="colorScale" priority="683">
      <colorScale>
        <cfvo type="min"/>
        <cfvo type="percentile" val="50"/>
        <cfvo type="max"/>
        <color rgb="FFF8696B"/>
        <color rgb="FFFFEB84"/>
        <color rgb="FF63BE7B"/>
      </colorScale>
    </cfRule>
  </conditionalFormatting>
  <conditionalFormatting sqref="P30">
    <cfRule type="colorScale" priority="682">
      <colorScale>
        <cfvo type="min"/>
        <cfvo type="percentile" val="50"/>
        <cfvo type="max"/>
        <color rgb="FFF8696B"/>
        <color rgb="FFFFEB84"/>
        <color rgb="FF63BE7B"/>
      </colorScale>
    </cfRule>
  </conditionalFormatting>
  <conditionalFormatting sqref="P30">
    <cfRule type="colorScale" priority="681">
      <colorScale>
        <cfvo type="min"/>
        <cfvo type="percentile" val="50"/>
        <cfvo type="max"/>
        <color rgb="FFF8696B"/>
        <color rgb="FFFFEB84"/>
        <color rgb="FF63BE7B"/>
      </colorScale>
    </cfRule>
  </conditionalFormatting>
  <conditionalFormatting sqref="P31">
    <cfRule type="colorScale" priority="680">
      <colorScale>
        <cfvo type="min"/>
        <cfvo type="percentile" val="50"/>
        <cfvo type="max"/>
        <color rgb="FFF8696B"/>
        <color rgb="FFFFEB84"/>
        <color rgb="FF63BE7B"/>
      </colorScale>
    </cfRule>
  </conditionalFormatting>
  <conditionalFormatting sqref="P32">
    <cfRule type="colorScale" priority="679">
      <colorScale>
        <cfvo type="min"/>
        <cfvo type="percentile" val="50"/>
        <cfvo type="max"/>
        <color rgb="FFF8696B"/>
        <color rgb="FFFFEB84"/>
        <color rgb="FF63BE7B"/>
      </colorScale>
    </cfRule>
  </conditionalFormatting>
  <conditionalFormatting sqref="P29">
    <cfRule type="colorScale" priority="678">
      <colorScale>
        <cfvo type="min"/>
        <cfvo type="percentile" val="50"/>
        <cfvo type="max"/>
        <color rgb="FFF8696B"/>
        <color rgb="FFFFEB84"/>
        <color rgb="FF63BE7B"/>
      </colorScale>
    </cfRule>
  </conditionalFormatting>
  <conditionalFormatting sqref="P32">
    <cfRule type="colorScale" priority="677">
      <colorScale>
        <cfvo type="min"/>
        <cfvo type="percentile" val="50"/>
        <cfvo type="max"/>
        <color rgb="FFF8696B"/>
        <color rgb="FFFFEB84"/>
        <color rgb="FF63BE7B"/>
      </colorScale>
    </cfRule>
  </conditionalFormatting>
  <conditionalFormatting sqref="P30">
    <cfRule type="colorScale" priority="676">
      <colorScale>
        <cfvo type="min"/>
        <cfvo type="percentile" val="50"/>
        <cfvo type="max"/>
        <color rgb="FFF8696B"/>
        <color rgb="FFFFEB84"/>
        <color rgb="FF63BE7B"/>
      </colorScale>
    </cfRule>
  </conditionalFormatting>
  <conditionalFormatting sqref="P31">
    <cfRule type="colorScale" priority="675">
      <colorScale>
        <cfvo type="min"/>
        <cfvo type="percentile" val="50"/>
        <cfvo type="max"/>
        <color rgb="FFF8696B"/>
        <color rgb="FFFFEB84"/>
        <color rgb="FF63BE7B"/>
      </colorScale>
    </cfRule>
  </conditionalFormatting>
  <conditionalFormatting sqref="P32">
    <cfRule type="colorScale" priority="674">
      <colorScale>
        <cfvo type="min"/>
        <cfvo type="percentile" val="50"/>
        <cfvo type="max"/>
        <color rgb="FFF8696B"/>
        <color rgb="FFFFEB84"/>
        <color rgb="FF63BE7B"/>
      </colorScale>
    </cfRule>
  </conditionalFormatting>
  <conditionalFormatting sqref="P30">
    <cfRule type="colorScale" priority="673">
      <colorScale>
        <cfvo type="min"/>
        <cfvo type="percentile" val="50"/>
        <cfvo type="max"/>
        <color rgb="FFF8696B"/>
        <color rgb="FFFFEB84"/>
        <color rgb="FF63BE7B"/>
      </colorScale>
    </cfRule>
  </conditionalFormatting>
  <conditionalFormatting sqref="P28">
    <cfRule type="colorScale" priority="672">
      <colorScale>
        <cfvo type="min"/>
        <cfvo type="percentile" val="50"/>
        <cfvo type="max"/>
        <color rgb="FFF8696B"/>
        <color rgb="FFFFEB84"/>
        <color rgb="FF63BE7B"/>
      </colorScale>
    </cfRule>
  </conditionalFormatting>
  <conditionalFormatting sqref="P29">
    <cfRule type="colorScale" priority="671">
      <colorScale>
        <cfvo type="min"/>
        <cfvo type="percentile" val="50"/>
        <cfvo type="max"/>
        <color rgb="FFF8696B"/>
        <color rgb="FFFFEB84"/>
        <color rgb="FF63BE7B"/>
      </colorScale>
    </cfRule>
  </conditionalFormatting>
  <conditionalFormatting sqref="P30">
    <cfRule type="colorScale" priority="670">
      <colorScale>
        <cfvo type="min"/>
        <cfvo type="percentile" val="50"/>
        <cfvo type="max"/>
        <color rgb="FFF8696B"/>
        <color rgb="FFFFEB84"/>
        <color rgb="FF63BE7B"/>
      </colorScale>
    </cfRule>
  </conditionalFormatting>
  <conditionalFormatting sqref="P30">
    <cfRule type="colorScale" priority="669">
      <colorScale>
        <cfvo type="min"/>
        <cfvo type="percentile" val="50"/>
        <cfvo type="max"/>
        <color rgb="FFF8696B"/>
        <color rgb="FFFFEB84"/>
        <color rgb="FF63BE7B"/>
      </colorScale>
    </cfRule>
  </conditionalFormatting>
  <conditionalFormatting sqref="P30">
    <cfRule type="colorScale" priority="668">
      <colorScale>
        <cfvo type="min"/>
        <cfvo type="percentile" val="50"/>
        <cfvo type="max"/>
        <color rgb="FFF8696B"/>
        <color rgb="FFFFEB84"/>
        <color rgb="FF63BE7B"/>
      </colorScale>
    </cfRule>
  </conditionalFormatting>
  <conditionalFormatting sqref="P31">
    <cfRule type="colorScale" priority="667">
      <colorScale>
        <cfvo type="min"/>
        <cfvo type="percentile" val="50"/>
        <cfvo type="max"/>
        <color rgb="FFF8696B"/>
        <color rgb="FFFFEB84"/>
        <color rgb="FF63BE7B"/>
      </colorScale>
    </cfRule>
  </conditionalFormatting>
  <conditionalFormatting sqref="P32">
    <cfRule type="colorScale" priority="666">
      <colorScale>
        <cfvo type="min"/>
        <cfvo type="percentile" val="50"/>
        <cfvo type="max"/>
        <color rgb="FFF8696B"/>
        <color rgb="FFFFEB84"/>
        <color rgb="FF63BE7B"/>
      </colorScale>
    </cfRule>
  </conditionalFormatting>
  <conditionalFormatting sqref="P29">
    <cfRule type="colorScale" priority="665">
      <colorScale>
        <cfvo type="min"/>
        <cfvo type="percentile" val="50"/>
        <cfvo type="max"/>
        <color rgb="FFF8696B"/>
        <color rgb="FFFFEB84"/>
        <color rgb="FF63BE7B"/>
      </colorScale>
    </cfRule>
  </conditionalFormatting>
  <conditionalFormatting sqref="P28">
    <cfRule type="colorScale" priority="664">
      <colorScale>
        <cfvo type="min"/>
        <cfvo type="percentile" val="50"/>
        <cfvo type="max"/>
        <color rgb="FFF8696B"/>
        <color rgb="FFFFEB84"/>
        <color rgb="FF63BE7B"/>
      </colorScale>
    </cfRule>
  </conditionalFormatting>
  <conditionalFormatting sqref="P29">
    <cfRule type="colorScale" priority="663">
      <colorScale>
        <cfvo type="min"/>
        <cfvo type="percentile" val="50"/>
        <cfvo type="max"/>
        <color rgb="FFF8696B"/>
        <color rgb="FFFFEB84"/>
        <color rgb="FF63BE7B"/>
      </colorScale>
    </cfRule>
  </conditionalFormatting>
  <conditionalFormatting sqref="P31">
    <cfRule type="colorScale" priority="662">
      <colorScale>
        <cfvo type="min"/>
        <cfvo type="percentile" val="50"/>
        <cfvo type="max"/>
        <color rgb="FFF8696B"/>
        <color rgb="FFFFEB84"/>
        <color rgb="FF63BE7B"/>
      </colorScale>
    </cfRule>
  </conditionalFormatting>
  <conditionalFormatting sqref="P30">
    <cfRule type="colorScale" priority="661">
      <colorScale>
        <cfvo type="min"/>
        <cfvo type="percentile" val="50"/>
        <cfvo type="max"/>
        <color rgb="FFF8696B"/>
        <color rgb="FFFFEB84"/>
        <color rgb="FF63BE7B"/>
      </colorScale>
    </cfRule>
  </conditionalFormatting>
  <conditionalFormatting sqref="P31">
    <cfRule type="colorScale" priority="660">
      <colorScale>
        <cfvo type="min"/>
        <cfvo type="percentile" val="50"/>
        <cfvo type="max"/>
        <color rgb="FFF8696B"/>
        <color rgb="FFFFEB84"/>
        <color rgb="FF63BE7B"/>
      </colorScale>
    </cfRule>
  </conditionalFormatting>
  <conditionalFormatting sqref="P31">
    <cfRule type="colorScale" priority="659">
      <colorScale>
        <cfvo type="min"/>
        <cfvo type="percentile" val="50"/>
        <cfvo type="max"/>
        <color rgb="FFF8696B"/>
        <color rgb="FFFFEB84"/>
        <color rgb="FF63BE7B"/>
      </colorScale>
    </cfRule>
  </conditionalFormatting>
  <conditionalFormatting sqref="P32">
    <cfRule type="colorScale" priority="658">
      <colorScale>
        <cfvo type="min"/>
        <cfvo type="percentile" val="50"/>
        <cfvo type="max"/>
        <color rgb="FFF8696B"/>
        <color rgb="FFFFEB84"/>
        <color rgb="FF63BE7B"/>
      </colorScale>
    </cfRule>
  </conditionalFormatting>
  <conditionalFormatting sqref="P30">
    <cfRule type="colorScale" priority="657">
      <colorScale>
        <cfvo type="min"/>
        <cfvo type="percentile" val="50"/>
        <cfvo type="max"/>
        <color rgb="FFF8696B"/>
        <color rgb="FFFFEB84"/>
        <color rgb="FF63BE7B"/>
      </colorScale>
    </cfRule>
  </conditionalFormatting>
  <conditionalFormatting sqref="P31">
    <cfRule type="colorScale" priority="656">
      <colorScale>
        <cfvo type="min"/>
        <cfvo type="percentile" val="50"/>
        <cfvo type="max"/>
        <color rgb="FFF8696B"/>
        <color rgb="FFFFEB84"/>
        <color rgb="FF63BE7B"/>
      </colorScale>
    </cfRule>
  </conditionalFormatting>
  <conditionalFormatting sqref="P32">
    <cfRule type="colorScale" priority="655">
      <colorScale>
        <cfvo type="min"/>
        <cfvo type="percentile" val="50"/>
        <cfvo type="max"/>
        <color rgb="FFF8696B"/>
        <color rgb="FFFFEB84"/>
        <color rgb="FF63BE7B"/>
      </colorScale>
    </cfRule>
  </conditionalFormatting>
  <conditionalFormatting sqref="P28">
    <cfRule type="colorScale" priority="654">
      <colorScale>
        <cfvo type="min"/>
        <cfvo type="percentile" val="50"/>
        <cfvo type="max"/>
        <color rgb="FFF8696B"/>
        <color rgb="FFFFEB84"/>
        <color rgb="FF63BE7B"/>
      </colorScale>
    </cfRule>
  </conditionalFormatting>
  <conditionalFormatting sqref="P31">
    <cfRule type="colorScale" priority="653">
      <colorScale>
        <cfvo type="min"/>
        <cfvo type="percentile" val="50"/>
        <cfvo type="max"/>
        <color rgb="FFF8696B"/>
        <color rgb="FFFFEB84"/>
        <color rgb="FF63BE7B"/>
      </colorScale>
    </cfRule>
  </conditionalFormatting>
  <conditionalFormatting sqref="P29">
    <cfRule type="colorScale" priority="652">
      <colorScale>
        <cfvo type="min"/>
        <cfvo type="percentile" val="50"/>
        <cfvo type="max"/>
        <color rgb="FFF8696B"/>
        <color rgb="FFFFEB84"/>
        <color rgb="FF63BE7B"/>
      </colorScale>
    </cfRule>
  </conditionalFormatting>
  <conditionalFormatting sqref="P30">
    <cfRule type="colorScale" priority="651">
      <colorScale>
        <cfvo type="min"/>
        <cfvo type="percentile" val="50"/>
        <cfvo type="max"/>
        <color rgb="FFF8696B"/>
        <color rgb="FFFFEB84"/>
        <color rgb="FF63BE7B"/>
      </colorScale>
    </cfRule>
  </conditionalFormatting>
  <conditionalFormatting sqref="P31">
    <cfRule type="colorScale" priority="650">
      <colorScale>
        <cfvo type="min"/>
        <cfvo type="percentile" val="50"/>
        <cfvo type="max"/>
        <color rgb="FFF8696B"/>
        <color rgb="FFFFEB84"/>
        <color rgb="FF63BE7B"/>
      </colorScale>
    </cfRule>
  </conditionalFormatting>
  <conditionalFormatting sqref="P32">
    <cfRule type="colorScale" priority="649">
      <colorScale>
        <cfvo type="min"/>
        <cfvo type="percentile" val="50"/>
        <cfvo type="max"/>
        <color rgb="FFF8696B"/>
        <color rgb="FFFFEB84"/>
        <color rgb="FF63BE7B"/>
      </colorScale>
    </cfRule>
  </conditionalFormatting>
  <conditionalFormatting sqref="P32">
    <cfRule type="colorScale" priority="648">
      <colorScale>
        <cfvo type="min"/>
        <cfvo type="percentile" val="50"/>
        <cfvo type="max"/>
        <color rgb="FFF8696B"/>
        <color rgb="FFFFEB84"/>
        <color rgb="FF63BE7B"/>
      </colorScale>
    </cfRule>
  </conditionalFormatting>
  <conditionalFormatting sqref="P29">
    <cfRule type="colorScale" priority="647">
      <colorScale>
        <cfvo type="min"/>
        <cfvo type="percentile" val="50"/>
        <cfvo type="max"/>
        <color rgb="FFF8696B"/>
        <color rgb="FFFFEB84"/>
        <color rgb="FF63BE7B"/>
      </colorScale>
    </cfRule>
  </conditionalFormatting>
  <conditionalFormatting sqref="P32">
    <cfRule type="colorScale" priority="646">
      <colorScale>
        <cfvo type="min"/>
        <cfvo type="percentile" val="50"/>
        <cfvo type="max"/>
        <color rgb="FFF8696B"/>
        <color rgb="FFFFEB84"/>
        <color rgb="FF63BE7B"/>
      </colorScale>
    </cfRule>
  </conditionalFormatting>
  <conditionalFormatting sqref="P28:P32">
    <cfRule type="colorScale" priority="645">
      <colorScale>
        <cfvo type="min"/>
        <cfvo type="percentile" val="50"/>
        <cfvo type="max"/>
        <color rgb="FFF8696B"/>
        <color rgb="FFFFEB84"/>
        <color rgb="FF63BE7B"/>
      </colorScale>
    </cfRule>
  </conditionalFormatting>
  <conditionalFormatting sqref="P29">
    <cfRule type="colorScale" priority="644">
      <colorScale>
        <cfvo type="min"/>
        <cfvo type="percentile" val="50"/>
        <cfvo type="max"/>
        <color rgb="FFF8696B"/>
        <color rgb="FFFFEB84"/>
        <color rgb="FF63BE7B"/>
      </colorScale>
    </cfRule>
  </conditionalFormatting>
  <conditionalFormatting sqref="P29">
    <cfRule type="colorScale" priority="643">
      <colorScale>
        <cfvo type="min"/>
        <cfvo type="percentile" val="50"/>
        <cfvo type="max"/>
        <color rgb="FFF8696B"/>
        <color rgb="FFFFEB84"/>
        <color rgb="FF63BE7B"/>
      </colorScale>
    </cfRule>
  </conditionalFormatting>
  <conditionalFormatting sqref="P30">
    <cfRule type="colorScale" priority="642">
      <colorScale>
        <cfvo type="min"/>
        <cfvo type="percentile" val="50"/>
        <cfvo type="max"/>
        <color rgb="FFF8696B"/>
        <color rgb="FFFFEB84"/>
        <color rgb="FF63BE7B"/>
      </colorScale>
    </cfRule>
  </conditionalFormatting>
  <conditionalFormatting sqref="P31">
    <cfRule type="colorScale" priority="641">
      <colorScale>
        <cfvo type="min"/>
        <cfvo type="percentile" val="50"/>
        <cfvo type="max"/>
        <color rgb="FFF8696B"/>
        <color rgb="FFFFEB84"/>
        <color rgb="FF63BE7B"/>
      </colorScale>
    </cfRule>
  </conditionalFormatting>
  <conditionalFormatting sqref="P32">
    <cfRule type="colorScale" priority="640">
      <colorScale>
        <cfvo type="min"/>
        <cfvo type="percentile" val="50"/>
        <cfvo type="max"/>
        <color rgb="FFF8696B"/>
        <color rgb="FFFFEB84"/>
        <color rgb="FF63BE7B"/>
      </colorScale>
    </cfRule>
  </conditionalFormatting>
  <conditionalFormatting sqref="P32">
    <cfRule type="colorScale" priority="639">
      <colorScale>
        <cfvo type="min"/>
        <cfvo type="percentile" val="50"/>
        <cfvo type="max"/>
        <color rgb="FFF8696B"/>
        <color rgb="FFFFEB84"/>
        <color rgb="FF63BE7B"/>
      </colorScale>
    </cfRule>
  </conditionalFormatting>
  <conditionalFormatting sqref="P30">
    <cfRule type="colorScale" priority="638">
      <colorScale>
        <cfvo type="min"/>
        <cfvo type="percentile" val="50"/>
        <cfvo type="max"/>
        <color rgb="FFF8696B"/>
        <color rgb="FFFFEB84"/>
        <color rgb="FF63BE7B"/>
      </colorScale>
    </cfRule>
  </conditionalFormatting>
  <conditionalFormatting sqref="P28:P32">
    <cfRule type="colorScale" priority="637">
      <colorScale>
        <cfvo type="min"/>
        <cfvo type="percentile" val="50"/>
        <cfvo type="max"/>
        <color rgb="FFF8696B"/>
        <color rgb="FFFFEB84"/>
        <color rgb="FF63BE7B"/>
      </colorScale>
    </cfRule>
  </conditionalFormatting>
  <conditionalFormatting sqref="P29">
    <cfRule type="colorScale" priority="636">
      <colorScale>
        <cfvo type="min"/>
        <cfvo type="percentile" val="50"/>
        <cfvo type="max"/>
        <color rgb="FFF8696B"/>
        <color rgb="FFFFEB84"/>
        <color rgb="FF63BE7B"/>
      </colorScale>
    </cfRule>
  </conditionalFormatting>
  <conditionalFormatting sqref="P30">
    <cfRule type="colorScale" priority="635">
      <colorScale>
        <cfvo type="min"/>
        <cfvo type="percentile" val="50"/>
        <cfvo type="max"/>
        <color rgb="FFF8696B"/>
        <color rgb="FFFFEB84"/>
        <color rgb="FF63BE7B"/>
      </colorScale>
    </cfRule>
  </conditionalFormatting>
  <conditionalFormatting sqref="P31">
    <cfRule type="colorScale" priority="634">
      <colorScale>
        <cfvo type="min"/>
        <cfvo type="percentile" val="50"/>
        <cfvo type="max"/>
        <color rgb="FFF8696B"/>
        <color rgb="FFFFEB84"/>
        <color rgb="FF63BE7B"/>
      </colorScale>
    </cfRule>
  </conditionalFormatting>
  <conditionalFormatting sqref="P32">
    <cfRule type="colorScale" priority="633">
      <colorScale>
        <cfvo type="min"/>
        <cfvo type="percentile" val="50"/>
        <cfvo type="max"/>
        <color rgb="FFF8696B"/>
        <color rgb="FFFFEB84"/>
        <color rgb="FF63BE7B"/>
      </colorScale>
    </cfRule>
  </conditionalFormatting>
  <conditionalFormatting sqref="P28:P32">
    <cfRule type="colorScale" priority="632">
      <colorScale>
        <cfvo type="min"/>
        <cfvo type="percentile" val="50"/>
        <cfvo type="max"/>
        <color rgb="FFF8696B"/>
        <color rgb="FFFFEB84"/>
        <color rgb="FF63BE7B"/>
      </colorScale>
    </cfRule>
  </conditionalFormatting>
  <conditionalFormatting sqref="P31">
    <cfRule type="colorScale" priority="631">
      <colorScale>
        <cfvo type="min"/>
        <cfvo type="percentile" val="50"/>
        <cfvo type="max"/>
        <color rgb="FFF8696B"/>
        <color rgb="FFFFEB84"/>
        <color rgb="FF63BE7B"/>
      </colorScale>
    </cfRule>
  </conditionalFormatting>
  <conditionalFormatting sqref="P29">
    <cfRule type="colorScale" priority="630">
      <colorScale>
        <cfvo type="min"/>
        <cfvo type="percentile" val="50"/>
        <cfvo type="max"/>
        <color rgb="FFF8696B"/>
        <color rgb="FFFFEB84"/>
        <color rgb="FF63BE7B"/>
      </colorScale>
    </cfRule>
  </conditionalFormatting>
  <conditionalFormatting sqref="P30">
    <cfRule type="colorScale" priority="629">
      <colorScale>
        <cfvo type="min"/>
        <cfvo type="percentile" val="50"/>
        <cfvo type="max"/>
        <color rgb="FFF8696B"/>
        <color rgb="FFFFEB84"/>
        <color rgb="FF63BE7B"/>
      </colorScale>
    </cfRule>
  </conditionalFormatting>
  <conditionalFormatting sqref="P31">
    <cfRule type="colorScale" priority="628">
      <colorScale>
        <cfvo type="min"/>
        <cfvo type="percentile" val="50"/>
        <cfvo type="max"/>
        <color rgb="FFF8696B"/>
        <color rgb="FFFFEB84"/>
        <color rgb="FF63BE7B"/>
      </colorScale>
    </cfRule>
  </conditionalFormatting>
  <conditionalFormatting sqref="P32">
    <cfRule type="colorScale" priority="627">
      <colorScale>
        <cfvo type="min"/>
        <cfvo type="percentile" val="50"/>
        <cfvo type="max"/>
        <color rgb="FFF8696B"/>
        <color rgb="FFFFEB84"/>
        <color rgb="FF63BE7B"/>
      </colorScale>
    </cfRule>
  </conditionalFormatting>
  <conditionalFormatting sqref="P32">
    <cfRule type="colorScale" priority="626">
      <colorScale>
        <cfvo type="min"/>
        <cfvo type="percentile" val="50"/>
        <cfvo type="max"/>
        <color rgb="FFF8696B"/>
        <color rgb="FFFFEB84"/>
        <color rgb="FF63BE7B"/>
      </colorScale>
    </cfRule>
  </conditionalFormatting>
  <conditionalFormatting sqref="P33">
    <cfRule type="colorScale" priority="624">
      <colorScale>
        <cfvo type="min"/>
        <cfvo type="percentile" val="50"/>
        <cfvo type="max"/>
        <color rgb="FFF8696B"/>
        <color rgb="FFFFEB84"/>
        <color rgb="FF63BE7B"/>
      </colorScale>
    </cfRule>
  </conditionalFormatting>
  <conditionalFormatting sqref="P36">
    <cfRule type="colorScale" priority="623">
      <colorScale>
        <cfvo type="min"/>
        <cfvo type="percentile" val="50"/>
        <cfvo type="max"/>
        <color rgb="FFF8696B"/>
        <color rgb="FFFFEB84"/>
        <color rgb="FF63BE7B"/>
      </colorScale>
    </cfRule>
  </conditionalFormatting>
  <conditionalFormatting sqref="P33:P37">
    <cfRule type="colorScale" priority="622">
      <colorScale>
        <cfvo type="min"/>
        <cfvo type="percentile" val="50"/>
        <cfvo type="max"/>
        <color rgb="FFF8696B"/>
        <color rgb="FFFFEB84"/>
        <color rgb="FF63BE7B"/>
      </colorScale>
    </cfRule>
  </conditionalFormatting>
  <conditionalFormatting sqref="P34">
    <cfRule type="colorScale" priority="625">
      <colorScale>
        <cfvo type="min"/>
        <cfvo type="percentile" val="50"/>
        <cfvo type="max"/>
        <color rgb="FFF8696B"/>
        <color rgb="FFFFEB84"/>
        <color rgb="FF63BE7B"/>
      </colorScale>
    </cfRule>
  </conditionalFormatting>
  <conditionalFormatting sqref="P35">
    <cfRule type="colorScale" priority="621">
      <colorScale>
        <cfvo type="min"/>
        <cfvo type="percentile" val="50"/>
        <cfvo type="max"/>
        <color rgb="FFF8696B"/>
        <color rgb="FFFFEB84"/>
        <color rgb="FF63BE7B"/>
      </colorScale>
    </cfRule>
  </conditionalFormatting>
  <conditionalFormatting sqref="P36">
    <cfRule type="colorScale" priority="620">
      <colorScale>
        <cfvo type="min"/>
        <cfvo type="percentile" val="50"/>
        <cfvo type="max"/>
        <color rgb="FFF8696B"/>
        <color rgb="FFFFEB84"/>
        <color rgb="FF63BE7B"/>
      </colorScale>
    </cfRule>
  </conditionalFormatting>
  <conditionalFormatting sqref="P37">
    <cfRule type="colorScale" priority="619">
      <colorScale>
        <cfvo type="min"/>
        <cfvo type="percentile" val="50"/>
        <cfvo type="max"/>
        <color rgb="FFF8696B"/>
        <color rgb="FFFFEB84"/>
        <color rgb="FF63BE7B"/>
      </colorScale>
    </cfRule>
  </conditionalFormatting>
  <conditionalFormatting sqref="P37">
    <cfRule type="colorScale" priority="618">
      <colorScale>
        <cfvo type="min"/>
        <cfvo type="percentile" val="50"/>
        <cfvo type="max"/>
        <color rgb="FFF8696B"/>
        <color rgb="FFFFEB84"/>
        <color rgb="FF63BE7B"/>
      </colorScale>
    </cfRule>
  </conditionalFormatting>
  <conditionalFormatting sqref="P34">
    <cfRule type="colorScale" priority="617">
      <colorScale>
        <cfvo type="min"/>
        <cfvo type="percentile" val="50"/>
        <cfvo type="max"/>
        <color rgb="FFF8696B"/>
        <color rgb="FFFFEB84"/>
        <color rgb="FF63BE7B"/>
      </colorScale>
    </cfRule>
  </conditionalFormatting>
  <conditionalFormatting sqref="P37">
    <cfRule type="colorScale" priority="616">
      <colorScale>
        <cfvo type="min"/>
        <cfvo type="percentile" val="50"/>
        <cfvo type="max"/>
        <color rgb="FFF8696B"/>
        <color rgb="FFFFEB84"/>
        <color rgb="FF63BE7B"/>
      </colorScale>
    </cfRule>
  </conditionalFormatting>
  <conditionalFormatting sqref="P33:P37">
    <cfRule type="colorScale" priority="615">
      <colorScale>
        <cfvo type="min"/>
        <cfvo type="percentile" val="50"/>
        <cfvo type="max"/>
        <color rgb="FFF8696B"/>
        <color rgb="FFFFEB84"/>
        <color rgb="FF63BE7B"/>
      </colorScale>
    </cfRule>
  </conditionalFormatting>
  <conditionalFormatting sqref="P34">
    <cfRule type="colorScale" priority="614">
      <colorScale>
        <cfvo type="min"/>
        <cfvo type="percentile" val="50"/>
        <cfvo type="max"/>
        <color rgb="FFF8696B"/>
        <color rgb="FFFFEB84"/>
        <color rgb="FF63BE7B"/>
      </colorScale>
    </cfRule>
  </conditionalFormatting>
  <conditionalFormatting sqref="P34">
    <cfRule type="colorScale" priority="613">
      <colorScale>
        <cfvo type="min"/>
        <cfvo type="percentile" val="50"/>
        <cfvo type="max"/>
        <color rgb="FFF8696B"/>
        <color rgb="FFFFEB84"/>
        <color rgb="FF63BE7B"/>
      </colorScale>
    </cfRule>
  </conditionalFormatting>
  <conditionalFormatting sqref="P35">
    <cfRule type="colorScale" priority="612">
      <colorScale>
        <cfvo type="min"/>
        <cfvo type="percentile" val="50"/>
        <cfvo type="max"/>
        <color rgb="FFF8696B"/>
        <color rgb="FFFFEB84"/>
        <color rgb="FF63BE7B"/>
      </colorScale>
    </cfRule>
  </conditionalFormatting>
  <conditionalFormatting sqref="P36">
    <cfRule type="colorScale" priority="611">
      <colorScale>
        <cfvo type="min"/>
        <cfvo type="percentile" val="50"/>
        <cfvo type="max"/>
        <color rgb="FFF8696B"/>
        <color rgb="FFFFEB84"/>
        <color rgb="FF63BE7B"/>
      </colorScale>
    </cfRule>
  </conditionalFormatting>
  <conditionalFormatting sqref="P37">
    <cfRule type="colorScale" priority="610">
      <colorScale>
        <cfvo type="min"/>
        <cfvo type="percentile" val="50"/>
        <cfvo type="max"/>
        <color rgb="FFF8696B"/>
        <color rgb="FFFFEB84"/>
        <color rgb="FF63BE7B"/>
      </colorScale>
    </cfRule>
  </conditionalFormatting>
  <conditionalFormatting sqref="P37">
    <cfRule type="colorScale" priority="609">
      <colorScale>
        <cfvo type="min"/>
        <cfvo type="percentile" val="50"/>
        <cfvo type="max"/>
        <color rgb="FFF8696B"/>
        <color rgb="FFFFEB84"/>
        <color rgb="FF63BE7B"/>
      </colorScale>
    </cfRule>
  </conditionalFormatting>
  <conditionalFormatting sqref="P35">
    <cfRule type="colorScale" priority="608">
      <colorScale>
        <cfvo type="min"/>
        <cfvo type="percentile" val="50"/>
        <cfvo type="max"/>
        <color rgb="FFF8696B"/>
        <color rgb="FFFFEB84"/>
        <color rgb="FF63BE7B"/>
      </colorScale>
    </cfRule>
  </conditionalFormatting>
  <conditionalFormatting sqref="P33:P37">
    <cfRule type="colorScale" priority="607">
      <colorScale>
        <cfvo type="min"/>
        <cfvo type="percentile" val="50"/>
        <cfvo type="max"/>
        <color rgb="FFF8696B"/>
        <color rgb="FFFFEB84"/>
        <color rgb="FF63BE7B"/>
      </colorScale>
    </cfRule>
  </conditionalFormatting>
  <conditionalFormatting sqref="P34">
    <cfRule type="colorScale" priority="606">
      <colorScale>
        <cfvo type="min"/>
        <cfvo type="percentile" val="50"/>
        <cfvo type="max"/>
        <color rgb="FFF8696B"/>
        <color rgb="FFFFEB84"/>
        <color rgb="FF63BE7B"/>
      </colorScale>
    </cfRule>
  </conditionalFormatting>
  <conditionalFormatting sqref="P35">
    <cfRule type="colorScale" priority="605">
      <colorScale>
        <cfvo type="min"/>
        <cfvo type="percentile" val="50"/>
        <cfvo type="max"/>
        <color rgb="FFF8696B"/>
        <color rgb="FFFFEB84"/>
        <color rgb="FF63BE7B"/>
      </colorScale>
    </cfRule>
  </conditionalFormatting>
  <conditionalFormatting sqref="P36">
    <cfRule type="colorScale" priority="604">
      <colorScale>
        <cfvo type="min"/>
        <cfvo type="percentile" val="50"/>
        <cfvo type="max"/>
        <color rgb="FFF8696B"/>
        <color rgb="FFFFEB84"/>
        <color rgb="FF63BE7B"/>
      </colorScale>
    </cfRule>
  </conditionalFormatting>
  <conditionalFormatting sqref="P37">
    <cfRule type="colorScale" priority="603">
      <colorScale>
        <cfvo type="min"/>
        <cfvo type="percentile" val="50"/>
        <cfvo type="max"/>
        <color rgb="FFF8696B"/>
        <color rgb="FFFFEB84"/>
        <color rgb="FF63BE7B"/>
      </colorScale>
    </cfRule>
  </conditionalFormatting>
  <conditionalFormatting sqref="P33:P37">
    <cfRule type="colorScale" priority="602">
      <colorScale>
        <cfvo type="min"/>
        <cfvo type="percentile" val="50"/>
        <cfvo type="max"/>
        <color rgb="FFF8696B"/>
        <color rgb="FFFFEB84"/>
        <color rgb="FF63BE7B"/>
      </colorScale>
    </cfRule>
  </conditionalFormatting>
  <conditionalFormatting sqref="P36">
    <cfRule type="colorScale" priority="601">
      <colorScale>
        <cfvo type="min"/>
        <cfvo type="percentile" val="50"/>
        <cfvo type="max"/>
        <color rgb="FFF8696B"/>
        <color rgb="FFFFEB84"/>
        <color rgb="FF63BE7B"/>
      </colorScale>
    </cfRule>
  </conditionalFormatting>
  <conditionalFormatting sqref="P34">
    <cfRule type="colorScale" priority="600">
      <colorScale>
        <cfvo type="min"/>
        <cfvo type="percentile" val="50"/>
        <cfvo type="max"/>
        <color rgb="FFF8696B"/>
        <color rgb="FFFFEB84"/>
        <color rgb="FF63BE7B"/>
      </colorScale>
    </cfRule>
  </conditionalFormatting>
  <conditionalFormatting sqref="P35">
    <cfRule type="colorScale" priority="599">
      <colorScale>
        <cfvo type="min"/>
        <cfvo type="percentile" val="50"/>
        <cfvo type="max"/>
        <color rgb="FFF8696B"/>
        <color rgb="FFFFEB84"/>
        <color rgb="FF63BE7B"/>
      </colorScale>
    </cfRule>
  </conditionalFormatting>
  <conditionalFormatting sqref="P36">
    <cfRule type="colorScale" priority="598">
      <colorScale>
        <cfvo type="min"/>
        <cfvo type="percentile" val="50"/>
        <cfvo type="max"/>
        <color rgb="FFF8696B"/>
        <color rgb="FFFFEB84"/>
        <color rgb="FF63BE7B"/>
      </colorScale>
    </cfRule>
  </conditionalFormatting>
  <conditionalFormatting sqref="P37">
    <cfRule type="colorScale" priority="597">
      <colorScale>
        <cfvo type="min"/>
        <cfvo type="percentile" val="50"/>
        <cfvo type="max"/>
        <color rgb="FFF8696B"/>
        <color rgb="FFFFEB84"/>
        <color rgb="FF63BE7B"/>
      </colorScale>
    </cfRule>
  </conditionalFormatting>
  <conditionalFormatting sqref="P37">
    <cfRule type="colorScale" priority="596">
      <colorScale>
        <cfvo type="min"/>
        <cfvo type="percentile" val="50"/>
        <cfvo type="max"/>
        <color rgb="FFF8696B"/>
        <color rgb="FFFFEB84"/>
        <color rgb="FF63BE7B"/>
      </colorScale>
    </cfRule>
  </conditionalFormatting>
  <conditionalFormatting sqref="P33">
    <cfRule type="colorScale" priority="595">
      <colorScale>
        <cfvo type="min"/>
        <cfvo type="percentile" val="50"/>
        <cfvo type="max"/>
        <color rgb="FFF8696B"/>
        <color rgb="FFFFEB84"/>
        <color rgb="FF63BE7B"/>
      </colorScale>
    </cfRule>
  </conditionalFormatting>
  <conditionalFormatting sqref="P36">
    <cfRule type="colorScale" priority="594">
      <colorScale>
        <cfvo type="min"/>
        <cfvo type="percentile" val="50"/>
        <cfvo type="max"/>
        <color rgb="FFF8696B"/>
        <color rgb="FFFFEB84"/>
        <color rgb="FF63BE7B"/>
      </colorScale>
    </cfRule>
  </conditionalFormatting>
  <conditionalFormatting sqref="P33:P37">
    <cfRule type="colorScale" priority="593">
      <colorScale>
        <cfvo type="min"/>
        <cfvo type="percentile" val="50"/>
        <cfvo type="max"/>
        <color rgb="FFF8696B"/>
        <color rgb="FFFFEB84"/>
        <color rgb="FF63BE7B"/>
      </colorScale>
    </cfRule>
  </conditionalFormatting>
  <conditionalFormatting sqref="P33">
    <cfRule type="colorScale" priority="592">
      <colorScale>
        <cfvo type="min"/>
        <cfvo type="percentile" val="50"/>
        <cfvo type="max"/>
        <color rgb="FFF8696B"/>
        <color rgb="FFFFEB84"/>
        <color rgb="FF63BE7B"/>
      </colorScale>
    </cfRule>
  </conditionalFormatting>
  <conditionalFormatting sqref="P33">
    <cfRule type="colorScale" priority="591">
      <colorScale>
        <cfvo type="min"/>
        <cfvo type="percentile" val="50"/>
        <cfvo type="max"/>
        <color rgb="FFF8696B"/>
        <color rgb="FFFFEB84"/>
        <color rgb="FF63BE7B"/>
      </colorScale>
    </cfRule>
  </conditionalFormatting>
  <conditionalFormatting sqref="P33">
    <cfRule type="colorScale" priority="590">
      <colorScale>
        <cfvo type="min"/>
        <cfvo type="percentile" val="50"/>
        <cfvo type="max"/>
        <color rgb="FFF8696B"/>
        <color rgb="FFFFEB84"/>
        <color rgb="FF63BE7B"/>
      </colorScale>
    </cfRule>
  </conditionalFormatting>
  <conditionalFormatting sqref="P34">
    <cfRule type="colorScale" priority="589">
      <colorScale>
        <cfvo type="min"/>
        <cfvo type="percentile" val="50"/>
        <cfvo type="max"/>
        <color rgb="FFF8696B"/>
        <color rgb="FFFFEB84"/>
        <color rgb="FF63BE7B"/>
      </colorScale>
    </cfRule>
  </conditionalFormatting>
  <conditionalFormatting sqref="P35">
    <cfRule type="colorScale" priority="588">
      <colorScale>
        <cfvo type="min"/>
        <cfvo type="percentile" val="50"/>
        <cfvo type="max"/>
        <color rgb="FFF8696B"/>
        <color rgb="FFFFEB84"/>
        <color rgb="FF63BE7B"/>
      </colorScale>
    </cfRule>
  </conditionalFormatting>
  <conditionalFormatting sqref="P36">
    <cfRule type="colorScale" priority="587">
      <colorScale>
        <cfvo type="min"/>
        <cfvo type="percentile" val="50"/>
        <cfvo type="max"/>
        <color rgb="FFF8696B"/>
        <color rgb="FFFFEB84"/>
        <color rgb="FF63BE7B"/>
      </colorScale>
    </cfRule>
  </conditionalFormatting>
  <conditionalFormatting sqref="P36">
    <cfRule type="colorScale" priority="586">
      <colorScale>
        <cfvo type="min"/>
        <cfvo type="percentile" val="50"/>
        <cfvo type="max"/>
        <color rgb="FFF8696B"/>
        <color rgb="FFFFEB84"/>
        <color rgb="FF63BE7B"/>
      </colorScale>
    </cfRule>
  </conditionalFormatting>
  <conditionalFormatting sqref="P36">
    <cfRule type="colorScale" priority="585">
      <colorScale>
        <cfvo type="min"/>
        <cfvo type="percentile" val="50"/>
        <cfvo type="max"/>
        <color rgb="FFF8696B"/>
        <color rgb="FFFFEB84"/>
        <color rgb="FF63BE7B"/>
      </colorScale>
    </cfRule>
  </conditionalFormatting>
  <conditionalFormatting sqref="P37">
    <cfRule type="colorScale" priority="584">
      <colorScale>
        <cfvo type="min"/>
        <cfvo type="percentile" val="50"/>
        <cfvo type="max"/>
        <color rgb="FFF8696B"/>
        <color rgb="FFFFEB84"/>
        <color rgb="FF63BE7B"/>
      </colorScale>
    </cfRule>
  </conditionalFormatting>
  <conditionalFormatting sqref="P33">
    <cfRule type="colorScale" priority="583">
      <colorScale>
        <cfvo type="min"/>
        <cfvo type="percentile" val="50"/>
        <cfvo type="max"/>
        <color rgb="FFF8696B"/>
        <color rgb="FFFFEB84"/>
        <color rgb="FF63BE7B"/>
      </colorScale>
    </cfRule>
  </conditionalFormatting>
  <conditionalFormatting sqref="P33">
    <cfRule type="colorScale" priority="582">
      <colorScale>
        <cfvo type="min"/>
        <cfvo type="percentile" val="50"/>
        <cfvo type="max"/>
        <color rgb="FFF8696B"/>
        <color rgb="FFFFEB84"/>
        <color rgb="FF63BE7B"/>
      </colorScale>
    </cfRule>
  </conditionalFormatting>
  <conditionalFormatting sqref="P33">
    <cfRule type="colorScale" priority="581">
      <colorScale>
        <cfvo type="min"/>
        <cfvo type="percentile" val="50"/>
        <cfvo type="max"/>
        <color rgb="FFF8696B"/>
        <color rgb="FFFFEB84"/>
        <color rgb="FF63BE7B"/>
      </colorScale>
    </cfRule>
  </conditionalFormatting>
  <conditionalFormatting sqref="P35">
    <cfRule type="colorScale" priority="580">
      <colorScale>
        <cfvo type="min"/>
        <cfvo type="percentile" val="50"/>
        <cfvo type="max"/>
        <color rgb="FFF8696B"/>
        <color rgb="FFFFEB84"/>
        <color rgb="FF63BE7B"/>
      </colorScale>
    </cfRule>
  </conditionalFormatting>
  <conditionalFormatting sqref="P34">
    <cfRule type="colorScale" priority="579">
      <colorScale>
        <cfvo type="min"/>
        <cfvo type="percentile" val="50"/>
        <cfvo type="max"/>
        <color rgb="FFF8696B"/>
        <color rgb="FFFFEB84"/>
        <color rgb="FF63BE7B"/>
      </colorScale>
    </cfRule>
  </conditionalFormatting>
  <conditionalFormatting sqref="P35">
    <cfRule type="colorScale" priority="578">
      <colorScale>
        <cfvo type="min"/>
        <cfvo type="percentile" val="50"/>
        <cfvo type="max"/>
        <color rgb="FFF8696B"/>
        <color rgb="FFFFEB84"/>
        <color rgb="FF63BE7B"/>
      </colorScale>
    </cfRule>
  </conditionalFormatting>
  <conditionalFormatting sqref="P35">
    <cfRule type="colorScale" priority="577">
      <colorScale>
        <cfvo type="min"/>
        <cfvo type="percentile" val="50"/>
        <cfvo type="max"/>
        <color rgb="FFF8696B"/>
        <color rgb="FFFFEB84"/>
        <color rgb="FF63BE7B"/>
      </colorScale>
    </cfRule>
  </conditionalFormatting>
  <conditionalFormatting sqref="P36">
    <cfRule type="colorScale" priority="576">
      <colorScale>
        <cfvo type="min"/>
        <cfvo type="percentile" val="50"/>
        <cfvo type="max"/>
        <color rgb="FFF8696B"/>
        <color rgb="FFFFEB84"/>
        <color rgb="FF63BE7B"/>
      </colorScale>
    </cfRule>
  </conditionalFormatting>
  <conditionalFormatting sqref="P37">
    <cfRule type="colorScale" priority="575">
      <colorScale>
        <cfvo type="min"/>
        <cfvo type="percentile" val="50"/>
        <cfvo type="max"/>
        <color rgb="FFF8696B"/>
        <color rgb="FFFFEB84"/>
        <color rgb="FF63BE7B"/>
      </colorScale>
    </cfRule>
  </conditionalFormatting>
  <conditionalFormatting sqref="P34">
    <cfRule type="colorScale" priority="574">
      <colorScale>
        <cfvo type="min"/>
        <cfvo type="percentile" val="50"/>
        <cfvo type="max"/>
        <color rgb="FFF8696B"/>
        <color rgb="FFFFEB84"/>
        <color rgb="FF63BE7B"/>
      </colorScale>
    </cfRule>
  </conditionalFormatting>
  <conditionalFormatting sqref="P37">
    <cfRule type="colorScale" priority="573">
      <colorScale>
        <cfvo type="min"/>
        <cfvo type="percentile" val="50"/>
        <cfvo type="max"/>
        <color rgb="FFF8696B"/>
        <color rgb="FFFFEB84"/>
        <color rgb="FF63BE7B"/>
      </colorScale>
    </cfRule>
  </conditionalFormatting>
  <conditionalFormatting sqref="P35">
    <cfRule type="colorScale" priority="572">
      <colorScale>
        <cfvo type="min"/>
        <cfvo type="percentile" val="50"/>
        <cfvo type="max"/>
        <color rgb="FFF8696B"/>
        <color rgb="FFFFEB84"/>
        <color rgb="FF63BE7B"/>
      </colorScale>
    </cfRule>
  </conditionalFormatting>
  <conditionalFormatting sqref="P36">
    <cfRule type="colorScale" priority="571">
      <colorScale>
        <cfvo type="min"/>
        <cfvo type="percentile" val="50"/>
        <cfvo type="max"/>
        <color rgb="FFF8696B"/>
        <color rgb="FFFFEB84"/>
        <color rgb="FF63BE7B"/>
      </colorScale>
    </cfRule>
  </conditionalFormatting>
  <conditionalFormatting sqref="P37">
    <cfRule type="colorScale" priority="570">
      <colorScale>
        <cfvo type="min"/>
        <cfvo type="percentile" val="50"/>
        <cfvo type="max"/>
        <color rgb="FFF8696B"/>
        <color rgb="FFFFEB84"/>
        <color rgb="FF63BE7B"/>
      </colorScale>
    </cfRule>
  </conditionalFormatting>
  <conditionalFormatting sqref="P35">
    <cfRule type="colorScale" priority="569">
      <colorScale>
        <cfvo type="min"/>
        <cfvo type="percentile" val="50"/>
        <cfvo type="max"/>
        <color rgb="FFF8696B"/>
        <color rgb="FFFFEB84"/>
        <color rgb="FF63BE7B"/>
      </colorScale>
    </cfRule>
  </conditionalFormatting>
  <conditionalFormatting sqref="P33">
    <cfRule type="colorScale" priority="568">
      <colorScale>
        <cfvo type="min"/>
        <cfvo type="percentile" val="50"/>
        <cfvo type="max"/>
        <color rgb="FFF8696B"/>
        <color rgb="FFFFEB84"/>
        <color rgb="FF63BE7B"/>
      </colorScale>
    </cfRule>
  </conditionalFormatting>
  <conditionalFormatting sqref="P34">
    <cfRule type="colorScale" priority="567">
      <colorScale>
        <cfvo type="min"/>
        <cfvo type="percentile" val="50"/>
        <cfvo type="max"/>
        <color rgb="FFF8696B"/>
        <color rgb="FFFFEB84"/>
        <color rgb="FF63BE7B"/>
      </colorScale>
    </cfRule>
  </conditionalFormatting>
  <conditionalFormatting sqref="P35">
    <cfRule type="colorScale" priority="566">
      <colorScale>
        <cfvo type="min"/>
        <cfvo type="percentile" val="50"/>
        <cfvo type="max"/>
        <color rgb="FFF8696B"/>
        <color rgb="FFFFEB84"/>
        <color rgb="FF63BE7B"/>
      </colorScale>
    </cfRule>
  </conditionalFormatting>
  <conditionalFormatting sqref="P35">
    <cfRule type="colorScale" priority="565">
      <colorScale>
        <cfvo type="min"/>
        <cfvo type="percentile" val="50"/>
        <cfvo type="max"/>
        <color rgb="FFF8696B"/>
        <color rgb="FFFFEB84"/>
        <color rgb="FF63BE7B"/>
      </colorScale>
    </cfRule>
  </conditionalFormatting>
  <conditionalFormatting sqref="P35">
    <cfRule type="colorScale" priority="564">
      <colorScale>
        <cfvo type="min"/>
        <cfvo type="percentile" val="50"/>
        <cfvo type="max"/>
        <color rgb="FFF8696B"/>
        <color rgb="FFFFEB84"/>
        <color rgb="FF63BE7B"/>
      </colorScale>
    </cfRule>
  </conditionalFormatting>
  <conditionalFormatting sqref="P36">
    <cfRule type="colorScale" priority="563">
      <colorScale>
        <cfvo type="min"/>
        <cfvo type="percentile" val="50"/>
        <cfvo type="max"/>
        <color rgb="FFF8696B"/>
        <color rgb="FFFFEB84"/>
        <color rgb="FF63BE7B"/>
      </colorScale>
    </cfRule>
  </conditionalFormatting>
  <conditionalFormatting sqref="P37">
    <cfRule type="colorScale" priority="562">
      <colorScale>
        <cfvo type="min"/>
        <cfvo type="percentile" val="50"/>
        <cfvo type="max"/>
        <color rgb="FFF8696B"/>
        <color rgb="FFFFEB84"/>
        <color rgb="FF63BE7B"/>
      </colorScale>
    </cfRule>
  </conditionalFormatting>
  <conditionalFormatting sqref="P34">
    <cfRule type="colorScale" priority="561">
      <colorScale>
        <cfvo type="min"/>
        <cfvo type="percentile" val="50"/>
        <cfvo type="max"/>
        <color rgb="FFF8696B"/>
        <color rgb="FFFFEB84"/>
        <color rgb="FF63BE7B"/>
      </colorScale>
    </cfRule>
  </conditionalFormatting>
  <conditionalFormatting sqref="P33">
    <cfRule type="colorScale" priority="560">
      <colorScale>
        <cfvo type="min"/>
        <cfvo type="percentile" val="50"/>
        <cfvo type="max"/>
        <color rgb="FFF8696B"/>
        <color rgb="FFFFEB84"/>
        <color rgb="FF63BE7B"/>
      </colorScale>
    </cfRule>
  </conditionalFormatting>
  <conditionalFormatting sqref="P34">
    <cfRule type="colorScale" priority="559">
      <colorScale>
        <cfvo type="min"/>
        <cfvo type="percentile" val="50"/>
        <cfvo type="max"/>
        <color rgb="FFF8696B"/>
        <color rgb="FFFFEB84"/>
        <color rgb="FF63BE7B"/>
      </colorScale>
    </cfRule>
  </conditionalFormatting>
  <conditionalFormatting sqref="P36">
    <cfRule type="colorScale" priority="558">
      <colorScale>
        <cfvo type="min"/>
        <cfvo type="percentile" val="50"/>
        <cfvo type="max"/>
        <color rgb="FFF8696B"/>
        <color rgb="FFFFEB84"/>
        <color rgb="FF63BE7B"/>
      </colorScale>
    </cfRule>
  </conditionalFormatting>
  <conditionalFormatting sqref="P35">
    <cfRule type="colorScale" priority="557">
      <colorScale>
        <cfvo type="min"/>
        <cfvo type="percentile" val="50"/>
        <cfvo type="max"/>
        <color rgb="FFF8696B"/>
        <color rgb="FFFFEB84"/>
        <color rgb="FF63BE7B"/>
      </colorScale>
    </cfRule>
  </conditionalFormatting>
  <conditionalFormatting sqref="P36">
    <cfRule type="colorScale" priority="556">
      <colorScale>
        <cfvo type="min"/>
        <cfvo type="percentile" val="50"/>
        <cfvo type="max"/>
        <color rgb="FFF8696B"/>
        <color rgb="FFFFEB84"/>
        <color rgb="FF63BE7B"/>
      </colorScale>
    </cfRule>
  </conditionalFormatting>
  <conditionalFormatting sqref="P36">
    <cfRule type="colorScale" priority="555">
      <colorScale>
        <cfvo type="min"/>
        <cfvo type="percentile" val="50"/>
        <cfvo type="max"/>
        <color rgb="FFF8696B"/>
        <color rgb="FFFFEB84"/>
        <color rgb="FF63BE7B"/>
      </colorScale>
    </cfRule>
  </conditionalFormatting>
  <conditionalFormatting sqref="P37">
    <cfRule type="colorScale" priority="554">
      <colorScale>
        <cfvo type="min"/>
        <cfvo type="percentile" val="50"/>
        <cfvo type="max"/>
        <color rgb="FFF8696B"/>
        <color rgb="FFFFEB84"/>
        <color rgb="FF63BE7B"/>
      </colorScale>
    </cfRule>
  </conditionalFormatting>
  <conditionalFormatting sqref="P35">
    <cfRule type="colorScale" priority="553">
      <colorScale>
        <cfvo type="min"/>
        <cfvo type="percentile" val="50"/>
        <cfvo type="max"/>
        <color rgb="FFF8696B"/>
        <color rgb="FFFFEB84"/>
        <color rgb="FF63BE7B"/>
      </colorScale>
    </cfRule>
  </conditionalFormatting>
  <conditionalFormatting sqref="P36">
    <cfRule type="colorScale" priority="552">
      <colorScale>
        <cfvo type="min"/>
        <cfvo type="percentile" val="50"/>
        <cfvo type="max"/>
        <color rgb="FFF8696B"/>
        <color rgb="FFFFEB84"/>
        <color rgb="FF63BE7B"/>
      </colorScale>
    </cfRule>
  </conditionalFormatting>
  <conditionalFormatting sqref="P37">
    <cfRule type="colorScale" priority="551">
      <colorScale>
        <cfvo type="min"/>
        <cfvo type="percentile" val="50"/>
        <cfvo type="max"/>
        <color rgb="FFF8696B"/>
        <color rgb="FFFFEB84"/>
        <color rgb="FF63BE7B"/>
      </colorScale>
    </cfRule>
  </conditionalFormatting>
  <conditionalFormatting sqref="P33">
    <cfRule type="colorScale" priority="550">
      <colorScale>
        <cfvo type="min"/>
        <cfvo type="percentile" val="50"/>
        <cfvo type="max"/>
        <color rgb="FFF8696B"/>
        <color rgb="FFFFEB84"/>
        <color rgb="FF63BE7B"/>
      </colorScale>
    </cfRule>
  </conditionalFormatting>
  <conditionalFormatting sqref="P36">
    <cfRule type="colorScale" priority="549">
      <colorScale>
        <cfvo type="min"/>
        <cfvo type="percentile" val="50"/>
        <cfvo type="max"/>
        <color rgb="FFF8696B"/>
        <color rgb="FFFFEB84"/>
        <color rgb="FF63BE7B"/>
      </colorScale>
    </cfRule>
  </conditionalFormatting>
  <conditionalFormatting sqref="P34">
    <cfRule type="colorScale" priority="548">
      <colorScale>
        <cfvo type="min"/>
        <cfvo type="percentile" val="50"/>
        <cfvo type="max"/>
        <color rgb="FFF8696B"/>
        <color rgb="FFFFEB84"/>
        <color rgb="FF63BE7B"/>
      </colorScale>
    </cfRule>
  </conditionalFormatting>
  <conditionalFormatting sqref="P35">
    <cfRule type="colorScale" priority="547">
      <colorScale>
        <cfvo type="min"/>
        <cfvo type="percentile" val="50"/>
        <cfvo type="max"/>
        <color rgb="FFF8696B"/>
        <color rgb="FFFFEB84"/>
        <color rgb="FF63BE7B"/>
      </colorScale>
    </cfRule>
  </conditionalFormatting>
  <conditionalFormatting sqref="P36">
    <cfRule type="colorScale" priority="546">
      <colorScale>
        <cfvo type="min"/>
        <cfvo type="percentile" val="50"/>
        <cfvo type="max"/>
        <color rgb="FFF8696B"/>
        <color rgb="FFFFEB84"/>
        <color rgb="FF63BE7B"/>
      </colorScale>
    </cfRule>
  </conditionalFormatting>
  <conditionalFormatting sqref="P37">
    <cfRule type="colorScale" priority="545">
      <colorScale>
        <cfvo type="min"/>
        <cfvo type="percentile" val="50"/>
        <cfvo type="max"/>
        <color rgb="FFF8696B"/>
        <color rgb="FFFFEB84"/>
        <color rgb="FF63BE7B"/>
      </colorScale>
    </cfRule>
  </conditionalFormatting>
  <conditionalFormatting sqref="P37">
    <cfRule type="colorScale" priority="544">
      <colorScale>
        <cfvo type="min"/>
        <cfvo type="percentile" val="50"/>
        <cfvo type="max"/>
        <color rgb="FFF8696B"/>
        <color rgb="FFFFEB84"/>
        <color rgb="FF63BE7B"/>
      </colorScale>
    </cfRule>
  </conditionalFormatting>
  <conditionalFormatting sqref="P34">
    <cfRule type="colorScale" priority="543">
      <colorScale>
        <cfvo type="min"/>
        <cfvo type="percentile" val="50"/>
        <cfvo type="max"/>
        <color rgb="FFF8696B"/>
        <color rgb="FFFFEB84"/>
        <color rgb="FF63BE7B"/>
      </colorScale>
    </cfRule>
  </conditionalFormatting>
  <conditionalFormatting sqref="P37">
    <cfRule type="colorScale" priority="542">
      <colorScale>
        <cfvo type="min"/>
        <cfvo type="percentile" val="50"/>
        <cfvo type="max"/>
        <color rgb="FFF8696B"/>
        <color rgb="FFFFEB84"/>
        <color rgb="FF63BE7B"/>
      </colorScale>
    </cfRule>
  </conditionalFormatting>
  <conditionalFormatting sqref="P33:P37">
    <cfRule type="colorScale" priority="541">
      <colorScale>
        <cfvo type="min"/>
        <cfvo type="percentile" val="50"/>
        <cfvo type="max"/>
        <color rgb="FFF8696B"/>
        <color rgb="FFFFEB84"/>
        <color rgb="FF63BE7B"/>
      </colorScale>
    </cfRule>
  </conditionalFormatting>
  <conditionalFormatting sqref="P34">
    <cfRule type="colorScale" priority="540">
      <colorScale>
        <cfvo type="min"/>
        <cfvo type="percentile" val="50"/>
        <cfvo type="max"/>
        <color rgb="FFF8696B"/>
        <color rgb="FFFFEB84"/>
        <color rgb="FF63BE7B"/>
      </colorScale>
    </cfRule>
  </conditionalFormatting>
  <conditionalFormatting sqref="P34">
    <cfRule type="colorScale" priority="539">
      <colorScale>
        <cfvo type="min"/>
        <cfvo type="percentile" val="50"/>
        <cfvo type="max"/>
        <color rgb="FFF8696B"/>
        <color rgb="FFFFEB84"/>
        <color rgb="FF63BE7B"/>
      </colorScale>
    </cfRule>
  </conditionalFormatting>
  <conditionalFormatting sqref="P35">
    <cfRule type="colorScale" priority="538">
      <colorScale>
        <cfvo type="min"/>
        <cfvo type="percentile" val="50"/>
        <cfvo type="max"/>
        <color rgb="FFF8696B"/>
        <color rgb="FFFFEB84"/>
        <color rgb="FF63BE7B"/>
      </colorScale>
    </cfRule>
  </conditionalFormatting>
  <conditionalFormatting sqref="P36">
    <cfRule type="colorScale" priority="537">
      <colorScale>
        <cfvo type="min"/>
        <cfvo type="percentile" val="50"/>
        <cfvo type="max"/>
        <color rgb="FFF8696B"/>
        <color rgb="FFFFEB84"/>
        <color rgb="FF63BE7B"/>
      </colorScale>
    </cfRule>
  </conditionalFormatting>
  <conditionalFormatting sqref="P37">
    <cfRule type="colorScale" priority="536">
      <colorScale>
        <cfvo type="min"/>
        <cfvo type="percentile" val="50"/>
        <cfvo type="max"/>
        <color rgb="FFF8696B"/>
        <color rgb="FFFFEB84"/>
        <color rgb="FF63BE7B"/>
      </colorScale>
    </cfRule>
  </conditionalFormatting>
  <conditionalFormatting sqref="P37">
    <cfRule type="colorScale" priority="535">
      <colorScale>
        <cfvo type="min"/>
        <cfvo type="percentile" val="50"/>
        <cfvo type="max"/>
        <color rgb="FFF8696B"/>
        <color rgb="FFFFEB84"/>
        <color rgb="FF63BE7B"/>
      </colorScale>
    </cfRule>
  </conditionalFormatting>
  <conditionalFormatting sqref="P35">
    <cfRule type="colorScale" priority="534">
      <colorScale>
        <cfvo type="min"/>
        <cfvo type="percentile" val="50"/>
        <cfvo type="max"/>
        <color rgb="FFF8696B"/>
        <color rgb="FFFFEB84"/>
        <color rgb="FF63BE7B"/>
      </colorScale>
    </cfRule>
  </conditionalFormatting>
  <conditionalFormatting sqref="P33:P37">
    <cfRule type="colorScale" priority="533">
      <colorScale>
        <cfvo type="min"/>
        <cfvo type="percentile" val="50"/>
        <cfvo type="max"/>
        <color rgb="FFF8696B"/>
        <color rgb="FFFFEB84"/>
        <color rgb="FF63BE7B"/>
      </colorScale>
    </cfRule>
  </conditionalFormatting>
  <conditionalFormatting sqref="P34">
    <cfRule type="colorScale" priority="532">
      <colorScale>
        <cfvo type="min"/>
        <cfvo type="percentile" val="50"/>
        <cfvo type="max"/>
        <color rgb="FFF8696B"/>
        <color rgb="FFFFEB84"/>
        <color rgb="FF63BE7B"/>
      </colorScale>
    </cfRule>
  </conditionalFormatting>
  <conditionalFormatting sqref="P35">
    <cfRule type="colorScale" priority="531">
      <colorScale>
        <cfvo type="min"/>
        <cfvo type="percentile" val="50"/>
        <cfvo type="max"/>
        <color rgb="FFF8696B"/>
        <color rgb="FFFFEB84"/>
        <color rgb="FF63BE7B"/>
      </colorScale>
    </cfRule>
  </conditionalFormatting>
  <conditionalFormatting sqref="P36">
    <cfRule type="colorScale" priority="530">
      <colorScale>
        <cfvo type="min"/>
        <cfvo type="percentile" val="50"/>
        <cfvo type="max"/>
        <color rgb="FFF8696B"/>
        <color rgb="FFFFEB84"/>
        <color rgb="FF63BE7B"/>
      </colorScale>
    </cfRule>
  </conditionalFormatting>
  <conditionalFormatting sqref="P37">
    <cfRule type="colorScale" priority="529">
      <colorScale>
        <cfvo type="min"/>
        <cfvo type="percentile" val="50"/>
        <cfvo type="max"/>
        <color rgb="FFF8696B"/>
        <color rgb="FFFFEB84"/>
        <color rgb="FF63BE7B"/>
      </colorScale>
    </cfRule>
  </conditionalFormatting>
  <conditionalFormatting sqref="P33:P37">
    <cfRule type="colorScale" priority="528">
      <colorScale>
        <cfvo type="min"/>
        <cfvo type="percentile" val="50"/>
        <cfvo type="max"/>
        <color rgb="FFF8696B"/>
        <color rgb="FFFFEB84"/>
        <color rgb="FF63BE7B"/>
      </colorScale>
    </cfRule>
  </conditionalFormatting>
  <conditionalFormatting sqref="P36">
    <cfRule type="colorScale" priority="527">
      <colorScale>
        <cfvo type="min"/>
        <cfvo type="percentile" val="50"/>
        <cfvo type="max"/>
        <color rgb="FFF8696B"/>
        <color rgb="FFFFEB84"/>
        <color rgb="FF63BE7B"/>
      </colorScale>
    </cfRule>
  </conditionalFormatting>
  <conditionalFormatting sqref="P34">
    <cfRule type="colorScale" priority="526">
      <colorScale>
        <cfvo type="min"/>
        <cfvo type="percentile" val="50"/>
        <cfvo type="max"/>
        <color rgb="FFF8696B"/>
        <color rgb="FFFFEB84"/>
        <color rgb="FF63BE7B"/>
      </colorScale>
    </cfRule>
  </conditionalFormatting>
  <conditionalFormatting sqref="P35">
    <cfRule type="colorScale" priority="525">
      <colorScale>
        <cfvo type="min"/>
        <cfvo type="percentile" val="50"/>
        <cfvo type="max"/>
        <color rgb="FFF8696B"/>
        <color rgb="FFFFEB84"/>
        <color rgb="FF63BE7B"/>
      </colorScale>
    </cfRule>
  </conditionalFormatting>
  <conditionalFormatting sqref="P36">
    <cfRule type="colorScale" priority="524">
      <colorScale>
        <cfvo type="min"/>
        <cfvo type="percentile" val="50"/>
        <cfvo type="max"/>
        <color rgb="FFF8696B"/>
        <color rgb="FFFFEB84"/>
        <color rgb="FF63BE7B"/>
      </colorScale>
    </cfRule>
  </conditionalFormatting>
  <conditionalFormatting sqref="P37">
    <cfRule type="colorScale" priority="523">
      <colorScale>
        <cfvo type="min"/>
        <cfvo type="percentile" val="50"/>
        <cfvo type="max"/>
        <color rgb="FFF8696B"/>
        <color rgb="FFFFEB84"/>
        <color rgb="FF63BE7B"/>
      </colorScale>
    </cfRule>
  </conditionalFormatting>
  <conditionalFormatting sqref="P37">
    <cfRule type="colorScale" priority="522">
      <colorScale>
        <cfvo type="min"/>
        <cfvo type="percentile" val="50"/>
        <cfvo type="max"/>
        <color rgb="FFF8696B"/>
        <color rgb="FFFFEB84"/>
        <color rgb="FF63BE7B"/>
      </colorScale>
    </cfRule>
  </conditionalFormatting>
  <conditionalFormatting sqref="P38">
    <cfRule type="colorScale" priority="520">
      <colorScale>
        <cfvo type="min"/>
        <cfvo type="percentile" val="50"/>
        <cfvo type="max"/>
        <color rgb="FFF8696B"/>
        <color rgb="FFFFEB84"/>
        <color rgb="FF63BE7B"/>
      </colorScale>
    </cfRule>
  </conditionalFormatting>
  <conditionalFormatting sqref="P41">
    <cfRule type="colorScale" priority="519">
      <colorScale>
        <cfvo type="min"/>
        <cfvo type="percentile" val="50"/>
        <cfvo type="max"/>
        <color rgb="FFF8696B"/>
        <color rgb="FFFFEB84"/>
        <color rgb="FF63BE7B"/>
      </colorScale>
    </cfRule>
  </conditionalFormatting>
  <conditionalFormatting sqref="P38:P42">
    <cfRule type="colorScale" priority="518">
      <colorScale>
        <cfvo type="min"/>
        <cfvo type="percentile" val="50"/>
        <cfvo type="max"/>
        <color rgb="FFF8696B"/>
        <color rgb="FFFFEB84"/>
        <color rgb="FF63BE7B"/>
      </colorScale>
    </cfRule>
  </conditionalFormatting>
  <conditionalFormatting sqref="P39">
    <cfRule type="colorScale" priority="521">
      <colorScale>
        <cfvo type="min"/>
        <cfvo type="percentile" val="50"/>
        <cfvo type="max"/>
        <color rgb="FFF8696B"/>
        <color rgb="FFFFEB84"/>
        <color rgb="FF63BE7B"/>
      </colorScale>
    </cfRule>
  </conditionalFormatting>
  <conditionalFormatting sqref="P40">
    <cfRule type="colorScale" priority="517">
      <colorScale>
        <cfvo type="min"/>
        <cfvo type="percentile" val="50"/>
        <cfvo type="max"/>
        <color rgb="FFF8696B"/>
        <color rgb="FFFFEB84"/>
        <color rgb="FF63BE7B"/>
      </colorScale>
    </cfRule>
  </conditionalFormatting>
  <conditionalFormatting sqref="P41">
    <cfRule type="colorScale" priority="516">
      <colorScale>
        <cfvo type="min"/>
        <cfvo type="percentile" val="50"/>
        <cfvo type="max"/>
        <color rgb="FFF8696B"/>
        <color rgb="FFFFEB84"/>
        <color rgb="FF63BE7B"/>
      </colorScale>
    </cfRule>
  </conditionalFormatting>
  <conditionalFormatting sqref="P42">
    <cfRule type="colorScale" priority="515">
      <colorScale>
        <cfvo type="min"/>
        <cfvo type="percentile" val="50"/>
        <cfvo type="max"/>
        <color rgb="FFF8696B"/>
        <color rgb="FFFFEB84"/>
        <color rgb="FF63BE7B"/>
      </colorScale>
    </cfRule>
  </conditionalFormatting>
  <conditionalFormatting sqref="P42">
    <cfRule type="colorScale" priority="514">
      <colorScale>
        <cfvo type="min"/>
        <cfvo type="percentile" val="50"/>
        <cfvo type="max"/>
        <color rgb="FFF8696B"/>
        <color rgb="FFFFEB84"/>
        <color rgb="FF63BE7B"/>
      </colorScale>
    </cfRule>
  </conditionalFormatting>
  <conditionalFormatting sqref="P39">
    <cfRule type="colorScale" priority="513">
      <colorScale>
        <cfvo type="min"/>
        <cfvo type="percentile" val="50"/>
        <cfvo type="max"/>
        <color rgb="FFF8696B"/>
        <color rgb="FFFFEB84"/>
        <color rgb="FF63BE7B"/>
      </colorScale>
    </cfRule>
  </conditionalFormatting>
  <conditionalFormatting sqref="P42">
    <cfRule type="colorScale" priority="512">
      <colorScale>
        <cfvo type="min"/>
        <cfvo type="percentile" val="50"/>
        <cfvo type="max"/>
        <color rgb="FFF8696B"/>
        <color rgb="FFFFEB84"/>
        <color rgb="FF63BE7B"/>
      </colorScale>
    </cfRule>
  </conditionalFormatting>
  <conditionalFormatting sqref="P38:P42">
    <cfRule type="colorScale" priority="511">
      <colorScale>
        <cfvo type="min"/>
        <cfvo type="percentile" val="50"/>
        <cfvo type="max"/>
        <color rgb="FFF8696B"/>
        <color rgb="FFFFEB84"/>
        <color rgb="FF63BE7B"/>
      </colorScale>
    </cfRule>
  </conditionalFormatting>
  <conditionalFormatting sqref="P39">
    <cfRule type="colorScale" priority="510">
      <colorScale>
        <cfvo type="min"/>
        <cfvo type="percentile" val="50"/>
        <cfvo type="max"/>
        <color rgb="FFF8696B"/>
        <color rgb="FFFFEB84"/>
        <color rgb="FF63BE7B"/>
      </colorScale>
    </cfRule>
  </conditionalFormatting>
  <conditionalFormatting sqref="P39">
    <cfRule type="colorScale" priority="509">
      <colorScale>
        <cfvo type="min"/>
        <cfvo type="percentile" val="50"/>
        <cfvo type="max"/>
        <color rgb="FFF8696B"/>
        <color rgb="FFFFEB84"/>
        <color rgb="FF63BE7B"/>
      </colorScale>
    </cfRule>
  </conditionalFormatting>
  <conditionalFormatting sqref="P40">
    <cfRule type="colorScale" priority="508">
      <colorScale>
        <cfvo type="min"/>
        <cfvo type="percentile" val="50"/>
        <cfvo type="max"/>
        <color rgb="FFF8696B"/>
        <color rgb="FFFFEB84"/>
        <color rgb="FF63BE7B"/>
      </colorScale>
    </cfRule>
  </conditionalFormatting>
  <conditionalFormatting sqref="P41">
    <cfRule type="colorScale" priority="507">
      <colorScale>
        <cfvo type="min"/>
        <cfvo type="percentile" val="50"/>
        <cfvo type="max"/>
        <color rgb="FFF8696B"/>
        <color rgb="FFFFEB84"/>
        <color rgb="FF63BE7B"/>
      </colorScale>
    </cfRule>
  </conditionalFormatting>
  <conditionalFormatting sqref="P42">
    <cfRule type="colorScale" priority="506">
      <colorScale>
        <cfvo type="min"/>
        <cfvo type="percentile" val="50"/>
        <cfvo type="max"/>
        <color rgb="FFF8696B"/>
        <color rgb="FFFFEB84"/>
        <color rgb="FF63BE7B"/>
      </colorScale>
    </cfRule>
  </conditionalFormatting>
  <conditionalFormatting sqref="P42">
    <cfRule type="colorScale" priority="505">
      <colorScale>
        <cfvo type="min"/>
        <cfvo type="percentile" val="50"/>
        <cfvo type="max"/>
        <color rgb="FFF8696B"/>
        <color rgb="FFFFEB84"/>
        <color rgb="FF63BE7B"/>
      </colorScale>
    </cfRule>
  </conditionalFormatting>
  <conditionalFormatting sqref="P40">
    <cfRule type="colorScale" priority="504">
      <colorScale>
        <cfvo type="min"/>
        <cfvo type="percentile" val="50"/>
        <cfvo type="max"/>
        <color rgb="FFF8696B"/>
        <color rgb="FFFFEB84"/>
        <color rgb="FF63BE7B"/>
      </colorScale>
    </cfRule>
  </conditionalFormatting>
  <conditionalFormatting sqref="P38:P42">
    <cfRule type="colorScale" priority="503">
      <colorScale>
        <cfvo type="min"/>
        <cfvo type="percentile" val="50"/>
        <cfvo type="max"/>
        <color rgb="FFF8696B"/>
        <color rgb="FFFFEB84"/>
        <color rgb="FF63BE7B"/>
      </colorScale>
    </cfRule>
  </conditionalFormatting>
  <conditionalFormatting sqref="P39">
    <cfRule type="colorScale" priority="502">
      <colorScale>
        <cfvo type="min"/>
        <cfvo type="percentile" val="50"/>
        <cfvo type="max"/>
        <color rgb="FFF8696B"/>
        <color rgb="FFFFEB84"/>
        <color rgb="FF63BE7B"/>
      </colorScale>
    </cfRule>
  </conditionalFormatting>
  <conditionalFormatting sqref="P40">
    <cfRule type="colorScale" priority="501">
      <colorScale>
        <cfvo type="min"/>
        <cfvo type="percentile" val="50"/>
        <cfvo type="max"/>
        <color rgb="FFF8696B"/>
        <color rgb="FFFFEB84"/>
        <color rgb="FF63BE7B"/>
      </colorScale>
    </cfRule>
  </conditionalFormatting>
  <conditionalFormatting sqref="P41">
    <cfRule type="colorScale" priority="500">
      <colorScale>
        <cfvo type="min"/>
        <cfvo type="percentile" val="50"/>
        <cfvo type="max"/>
        <color rgb="FFF8696B"/>
        <color rgb="FFFFEB84"/>
        <color rgb="FF63BE7B"/>
      </colorScale>
    </cfRule>
  </conditionalFormatting>
  <conditionalFormatting sqref="P42">
    <cfRule type="colorScale" priority="499">
      <colorScale>
        <cfvo type="min"/>
        <cfvo type="percentile" val="50"/>
        <cfvo type="max"/>
        <color rgb="FFF8696B"/>
        <color rgb="FFFFEB84"/>
        <color rgb="FF63BE7B"/>
      </colorScale>
    </cfRule>
  </conditionalFormatting>
  <conditionalFormatting sqref="P38:P42">
    <cfRule type="colorScale" priority="498">
      <colorScale>
        <cfvo type="min"/>
        <cfvo type="percentile" val="50"/>
        <cfvo type="max"/>
        <color rgb="FFF8696B"/>
        <color rgb="FFFFEB84"/>
        <color rgb="FF63BE7B"/>
      </colorScale>
    </cfRule>
  </conditionalFormatting>
  <conditionalFormatting sqref="P41">
    <cfRule type="colorScale" priority="497">
      <colorScale>
        <cfvo type="min"/>
        <cfvo type="percentile" val="50"/>
        <cfvo type="max"/>
        <color rgb="FFF8696B"/>
        <color rgb="FFFFEB84"/>
        <color rgb="FF63BE7B"/>
      </colorScale>
    </cfRule>
  </conditionalFormatting>
  <conditionalFormatting sqref="P39">
    <cfRule type="colorScale" priority="496">
      <colorScale>
        <cfvo type="min"/>
        <cfvo type="percentile" val="50"/>
        <cfvo type="max"/>
        <color rgb="FFF8696B"/>
        <color rgb="FFFFEB84"/>
        <color rgb="FF63BE7B"/>
      </colorScale>
    </cfRule>
  </conditionalFormatting>
  <conditionalFormatting sqref="P40">
    <cfRule type="colorScale" priority="495">
      <colorScale>
        <cfvo type="min"/>
        <cfvo type="percentile" val="50"/>
        <cfvo type="max"/>
        <color rgb="FFF8696B"/>
        <color rgb="FFFFEB84"/>
        <color rgb="FF63BE7B"/>
      </colorScale>
    </cfRule>
  </conditionalFormatting>
  <conditionalFormatting sqref="P41">
    <cfRule type="colorScale" priority="494">
      <colorScale>
        <cfvo type="min"/>
        <cfvo type="percentile" val="50"/>
        <cfvo type="max"/>
        <color rgb="FFF8696B"/>
        <color rgb="FFFFEB84"/>
        <color rgb="FF63BE7B"/>
      </colorScale>
    </cfRule>
  </conditionalFormatting>
  <conditionalFormatting sqref="P42">
    <cfRule type="colorScale" priority="493">
      <colorScale>
        <cfvo type="min"/>
        <cfvo type="percentile" val="50"/>
        <cfvo type="max"/>
        <color rgb="FFF8696B"/>
        <color rgb="FFFFEB84"/>
        <color rgb="FF63BE7B"/>
      </colorScale>
    </cfRule>
  </conditionalFormatting>
  <conditionalFormatting sqref="P42">
    <cfRule type="colorScale" priority="492">
      <colorScale>
        <cfvo type="min"/>
        <cfvo type="percentile" val="50"/>
        <cfvo type="max"/>
        <color rgb="FFF8696B"/>
        <color rgb="FFFFEB84"/>
        <color rgb="FF63BE7B"/>
      </colorScale>
    </cfRule>
  </conditionalFormatting>
  <conditionalFormatting sqref="P38">
    <cfRule type="colorScale" priority="491">
      <colorScale>
        <cfvo type="min"/>
        <cfvo type="percentile" val="50"/>
        <cfvo type="max"/>
        <color rgb="FFF8696B"/>
        <color rgb="FFFFEB84"/>
        <color rgb="FF63BE7B"/>
      </colorScale>
    </cfRule>
  </conditionalFormatting>
  <conditionalFormatting sqref="P41">
    <cfRule type="colorScale" priority="490">
      <colorScale>
        <cfvo type="min"/>
        <cfvo type="percentile" val="50"/>
        <cfvo type="max"/>
        <color rgb="FFF8696B"/>
        <color rgb="FFFFEB84"/>
        <color rgb="FF63BE7B"/>
      </colorScale>
    </cfRule>
  </conditionalFormatting>
  <conditionalFormatting sqref="P38:P42">
    <cfRule type="colorScale" priority="489">
      <colorScale>
        <cfvo type="min"/>
        <cfvo type="percentile" val="50"/>
        <cfvo type="max"/>
        <color rgb="FFF8696B"/>
        <color rgb="FFFFEB84"/>
        <color rgb="FF63BE7B"/>
      </colorScale>
    </cfRule>
  </conditionalFormatting>
  <conditionalFormatting sqref="P38">
    <cfRule type="colorScale" priority="488">
      <colorScale>
        <cfvo type="min"/>
        <cfvo type="percentile" val="50"/>
        <cfvo type="max"/>
        <color rgb="FFF8696B"/>
        <color rgb="FFFFEB84"/>
        <color rgb="FF63BE7B"/>
      </colorScale>
    </cfRule>
  </conditionalFormatting>
  <conditionalFormatting sqref="P38">
    <cfRule type="colorScale" priority="487">
      <colorScale>
        <cfvo type="min"/>
        <cfvo type="percentile" val="50"/>
        <cfvo type="max"/>
        <color rgb="FFF8696B"/>
        <color rgb="FFFFEB84"/>
        <color rgb="FF63BE7B"/>
      </colorScale>
    </cfRule>
  </conditionalFormatting>
  <conditionalFormatting sqref="P38">
    <cfRule type="colorScale" priority="486">
      <colorScale>
        <cfvo type="min"/>
        <cfvo type="percentile" val="50"/>
        <cfvo type="max"/>
        <color rgb="FFF8696B"/>
        <color rgb="FFFFEB84"/>
        <color rgb="FF63BE7B"/>
      </colorScale>
    </cfRule>
  </conditionalFormatting>
  <conditionalFormatting sqref="P39">
    <cfRule type="colorScale" priority="485">
      <colorScale>
        <cfvo type="min"/>
        <cfvo type="percentile" val="50"/>
        <cfvo type="max"/>
        <color rgb="FFF8696B"/>
        <color rgb="FFFFEB84"/>
        <color rgb="FF63BE7B"/>
      </colorScale>
    </cfRule>
  </conditionalFormatting>
  <conditionalFormatting sqref="P40">
    <cfRule type="colorScale" priority="484">
      <colorScale>
        <cfvo type="min"/>
        <cfvo type="percentile" val="50"/>
        <cfvo type="max"/>
        <color rgb="FFF8696B"/>
        <color rgb="FFFFEB84"/>
        <color rgb="FF63BE7B"/>
      </colorScale>
    </cfRule>
  </conditionalFormatting>
  <conditionalFormatting sqref="P41">
    <cfRule type="colorScale" priority="483">
      <colorScale>
        <cfvo type="min"/>
        <cfvo type="percentile" val="50"/>
        <cfvo type="max"/>
        <color rgb="FFF8696B"/>
        <color rgb="FFFFEB84"/>
        <color rgb="FF63BE7B"/>
      </colorScale>
    </cfRule>
  </conditionalFormatting>
  <conditionalFormatting sqref="P41">
    <cfRule type="colorScale" priority="482">
      <colorScale>
        <cfvo type="min"/>
        <cfvo type="percentile" val="50"/>
        <cfvo type="max"/>
        <color rgb="FFF8696B"/>
        <color rgb="FFFFEB84"/>
        <color rgb="FF63BE7B"/>
      </colorScale>
    </cfRule>
  </conditionalFormatting>
  <conditionalFormatting sqref="P41">
    <cfRule type="colorScale" priority="481">
      <colorScale>
        <cfvo type="min"/>
        <cfvo type="percentile" val="50"/>
        <cfvo type="max"/>
        <color rgb="FFF8696B"/>
        <color rgb="FFFFEB84"/>
        <color rgb="FF63BE7B"/>
      </colorScale>
    </cfRule>
  </conditionalFormatting>
  <conditionalFormatting sqref="P42">
    <cfRule type="colorScale" priority="480">
      <colorScale>
        <cfvo type="min"/>
        <cfvo type="percentile" val="50"/>
        <cfvo type="max"/>
        <color rgb="FFF8696B"/>
        <color rgb="FFFFEB84"/>
        <color rgb="FF63BE7B"/>
      </colorScale>
    </cfRule>
  </conditionalFormatting>
  <conditionalFormatting sqref="P38">
    <cfRule type="colorScale" priority="479">
      <colorScale>
        <cfvo type="min"/>
        <cfvo type="percentile" val="50"/>
        <cfvo type="max"/>
        <color rgb="FFF8696B"/>
        <color rgb="FFFFEB84"/>
        <color rgb="FF63BE7B"/>
      </colorScale>
    </cfRule>
  </conditionalFormatting>
  <conditionalFormatting sqref="P38">
    <cfRule type="colorScale" priority="478">
      <colorScale>
        <cfvo type="min"/>
        <cfvo type="percentile" val="50"/>
        <cfvo type="max"/>
        <color rgb="FFF8696B"/>
        <color rgb="FFFFEB84"/>
        <color rgb="FF63BE7B"/>
      </colorScale>
    </cfRule>
  </conditionalFormatting>
  <conditionalFormatting sqref="P38">
    <cfRule type="colorScale" priority="477">
      <colorScale>
        <cfvo type="min"/>
        <cfvo type="percentile" val="50"/>
        <cfvo type="max"/>
        <color rgb="FFF8696B"/>
        <color rgb="FFFFEB84"/>
        <color rgb="FF63BE7B"/>
      </colorScale>
    </cfRule>
  </conditionalFormatting>
  <conditionalFormatting sqref="P40">
    <cfRule type="colorScale" priority="476">
      <colorScale>
        <cfvo type="min"/>
        <cfvo type="percentile" val="50"/>
        <cfvo type="max"/>
        <color rgb="FFF8696B"/>
        <color rgb="FFFFEB84"/>
        <color rgb="FF63BE7B"/>
      </colorScale>
    </cfRule>
  </conditionalFormatting>
  <conditionalFormatting sqref="P39">
    <cfRule type="colorScale" priority="475">
      <colorScale>
        <cfvo type="min"/>
        <cfvo type="percentile" val="50"/>
        <cfvo type="max"/>
        <color rgb="FFF8696B"/>
        <color rgb="FFFFEB84"/>
        <color rgb="FF63BE7B"/>
      </colorScale>
    </cfRule>
  </conditionalFormatting>
  <conditionalFormatting sqref="P40">
    <cfRule type="colorScale" priority="474">
      <colorScale>
        <cfvo type="min"/>
        <cfvo type="percentile" val="50"/>
        <cfvo type="max"/>
        <color rgb="FFF8696B"/>
        <color rgb="FFFFEB84"/>
        <color rgb="FF63BE7B"/>
      </colorScale>
    </cfRule>
  </conditionalFormatting>
  <conditionalFormatting sqref="P40">
    <cfRule type="colorScale" priority="473">
      <colorScale>
        <cfvo type="min"/>
        <cfvo type="percentile" val="50"/>
        <cfvo type="max"/>
        <color rgb="FFF8696B"/>
        <color rgb="FFFFEB84"/>
        <color rgb="FF63BE7B"/>
      </colorScale>
    </cfRule>
  </conditionalFormatting>
  <conditionalFormatting sqref="P41">
    <cfRule type="colorScale" priority="472">
      <colorScale>
        <cfvo type="min"/>
        <cfvo type="percentile" val="50"/>
        <cfvo type="max"/>
        <color rgb="FFF8696B"/>
        <color rgb="FFFFEB84"/>
        <color rgb="FF63BE7B"/>
      </colorScale>
    </cfRule>
  </conditionalFormatting>
  <conditionalFormatting sqref="P42">
    <cfRule type="colorScale" priority="471">
      <colorScale>
        <cfvo type="min"/>
        <cfvo type="percentile" val="50"/>
        <cfvo type="max"/>
        <color rgb="FFF8696B"/>
        <color rgb="FFFFEB84"/>
        <color rgb="FF63BE7B"/>
      </colorScale>
    </cfRule>
  </conditionalFormatting>
  <conditionalFormatting sqref="P39">
    <cfRule type="colorScale" priority="470">
      <colorScale>
        <cfvo type="min"/>
        <cfvo type="percentile" val="50"/>
        <cfvo type="max"/>
        <color rgb="FFF8696B"/>
        <color rgb="FFFFEB84"/>
        <color rgb="FF63BE7B"/>
      </colorScale>
    </cfRule>
  </conditionalFormatting>
  <conditionalFormatting sqref="P42">
    <cfRule type="colorScale" priority="469">
      <colorScale>
        <cfvo type="min"/>
        <cfvo type="percentile" val="50"/>
        <cfvo type="max"/>
        <color rgb="FFF8696B"/>
        <color rgb="FFFFEB84"/>
        <color rgb="FF63BE7B"/>
      </colorScale>
    </cfRule>
  </conditionalFormatting>
  <conditionalFormatting sqref="P40">
    <cfRule type="colorScale" priority="468">
      <colorScale>
        <cfvo type="min"/>
        <cfvo type="percentile" val="50"/>
        <cfvo type="max"/>
        <color rgb="FFF8696B"/>
        <color rgb="FFFFEB84"/>
        <color rgb="FF63BE7B"/>
      </colorScale>
    </cfRule>
  </conditionalFormatting>
  <conditionalFormatting sqref="P41">
    <cfRule type="colorScale" priority="467">
      <colorScale>
        <cfvo type="min"/>
        <cfvo type="percentile" val="50"/>
        <cfvo type="max"/>
        <color rgb="FFF8696B"/>
        <color rgb="FFFFEB84"/>
        <color rgb="FF63BE7B"/>
      </colorScale>
    </cfRule>
  </conditionalFormatting>
  <conditionalFormatting sqref="P42">
    <cfRule type="colorScale" priority="466">
      <colorScale>
        <cfvo type="min"/>
        <cfvo type="percentile" val="50"/>
        <cfvo type="max"/>
        <color rgb="FFF8696B"/>
        <color rgb="FFFFEB84"/>
        <color rgb="FF63BE7B"/>
      </colorScale>
    </cfRule>
  </conditionalFormatting>
  <conditionalFormatting sqref="P40">
    <cfRule type="colorScale" priority="465">
      <colorScale>
        <cfvo type="min"/>
        <cfvo type="percentile" val="50"/>
        <cfvo type="max"/>
        <color rgb="FFF8696B"/>
        <color rgb="FFFFEB84"/>
        <color rgb="FF63BE7B"/>
      </colorScale>
    </cfRule>
  </conditionalFormatting>
  <conditionalFormatting sqref="P38">
    <cfRule type="colorScale" priority="464">
      <colorScale>
        <cfvo type="min"/>
        <cfvo type="percentile" val="50"/>
        <cfvo type="max"/>
        <color rgb="FFF8696B"/>
        <color rgb="FFFFEB84"/>
        <color rgb="FF63BE7B"/>
      </colorScale>
    </cfRule>
  </conditionalFormatting>
  <conditionalFormatting sqref="P39">
    <cfRule type="colorScale" priority="463">
      <colorScale>
        <cfvo type="min"/>
        <cfvo type="percentile" val="50"/>
        <cfvo type="max"/>
        <color rgb="FFF8696B"/>
        <color rgb="FFFFEB84"/>
        <color rgb="FF63BE7B"/>
      </colorScale>
    </cfRule>
  </conditionalFormatting>
  <conditionalFormatting sqref="P40">
    <cfRule type="colorScale" priority="462">
      <colorScale>
        <cfvo type="min"/>
        <cfvo type="percentile" val="50"/>
        <cfvo type="max"/>
        <color rgb="FFF8696B"/>
        <color rgb="FFFFEB84"/>
        <color rgb="FF63BE7B"/>
      </colorScale>
    </cfRule>
  </conditionalFormatting>
  <conditionalFormatting sqref="P40">
    <cfRule type="colorScale" priority="461">
      <colorScale>
        <cfvo type="min"/>
        <cfvo type="percentile" val="50"/>
        <cfvo type="max"/>
        <color rgb="FFF8696B"/>
        <color rgb="FFFFEB84"/>
        <color rgb="FF63BE7B"/>
      </colorScale>
    </cfRule>
  </conditionalFormatting>
  <conditionalFormatting sqref="P40">
    <cfRule type="colorScale" priority="460">
      <colorScale>
        <cfvo type="min"/>
        <cfvo type="percentile" val="50"/>
        <cfvo type="max"/>
        <color rgb="FFF8696B"/>
        <color rgb="FFFFEB84"/>
        <color rgb="FF63BE7B"/>
      </colorScale>
    </cfRule>
  </conditionalFormatting>
  <conditionalFormatting sqref="P41">
    <cfRule type="colorScale" priority="459">
      <colorScale>
        <cfvo type="min"/>
        <cfvo type="percentile" val="50"/>
        <cfvo type="max"/>
        <color rgb="FFF8696B"/>
        <color rgb="FFFFEB84"/>
        <color rgb="FF63BE7B"/>
      </colorScale>
    </cfRule>
  </conditionalFormatting>
  <conditionalFormatting sqref="P42">
    <cfRule type="colorScale" priority="458">
      <colorScale>
        <cfvo type="min"/>
        <cfvo type="percentile" val="50"/>
        <cfvo type="max"/>
        <color rgb="FFF8696B"/>
        <color rgb="FFFFEB84"/>
        <color rgb="FF63BE7B"/>
      </colorScale>
    </cfRule>
  </conditionalFormatting>
  <conditionalFormatting sqref="P39">
    <cfRule type="colorScale" priority="457">
      <colorScale>
        <cfvo type="min"/>
        <cfvo type="percentile" val="50"/>
        <cfvo type="max"/>
        <color rgb="FFF8696B"/>
        <color rgb="FFFFEB84"/>
        <color rgb="FF63BE7B"/>
      </colorScale>
    </cfRule>
  </conditionalFormatting>
  <conditionalFormatting sqref="P38">
    <cfRule type="colorScale" priority="456">
      <colorScale>
        <cfvo type="min"/>
        <cfvo type="percentile" val="50"/>
        <cfvo type="max"/>
        <color rgb="FFF8696B"/>
        <color rgb="FFFFEB84"/>
        <color rgb="FF63BE7B"/>
      </colorScale>
    </cfRule>
  </conditionalFormatting>
  <conditionalFormatting sqref="P39">
    <cfRule type="colorScale" priority="455">
      <colorScale>
        <cfvo type="min"/>
        <cfvo type="percentile" val="50"/>
        <cfvo type="max"/>
        <color rgb="FFF8696B"/>
        <color rgb="FFFFEB84"/>
        <color rgb="FF63BE7B"/>
      </colorScale>
    </cfRule>
  </conditionalFormatting>
  <conditionalFormatting sqref="P41">
    <cfRule type="colorScale" priority="454">
      <colorScale>
        <cfvo type="min"/>
        <cfvo type="percentile" val="50"/>
        <cfvo type="max"/>
        <color rgb="FFF8696B"/>
        <color rgb="FFFFEB84"/>
        <color rgb="FF63BE7B"/>
      </colorScale>
    </cfRule>
  </conditionalFormatting>
  <conditionalFormatting sqref="P40">
    <cfRule type="colorScale" priority="453">
      <colorScale>
        <cfvo type="min"/>
        <cfvo type="percentile" val="50"/>
        <cfvo type="max"/>
        <color rgb="FFF8696B"/>
        <color rgb="FFFFEB84"/>
        <color rgb="FF63BE7B"/>
      </colorScale>
    </cfRule>
  </conditionalFormatting>
  <conditionalFormatting sqref="P41">
    <cfRule type="colorScale" priority="452">
      <colorScale>
        <cfvo type="min"/>
        <cfvo type="percentile" val="50"/>
        <cfvo type="max"/>
        <color rgb="FFF8696B"/>
        <color rgb="FFFFEB84"/>
        <color rgb="FF63BE7B"/>
      </colorScale>
    </cfRule>
  </conditionalFormatting>
  <conditionalFormatting sqref="P41">
    <cfRule type="colorScale" priority="451">
      <colorScale>
        <cfvo type="min"/>
        <cfvo type="percentile" val="50"/>
        <cfvo type="max"/>
        <color rgb="FFF8696B"/>
        <color rgb="FFFFEB84"/>
        <color rgb="FF63BE7B"/>
      </colorScale>
    </cfRule>
  </conditionalFormatting>
  <conditionalFormatting sqref="P42">
    <cfRule type="colorScale" priority="450">
      <colorScale>
        <cfvo type="min"/>
        <cfvo type="percentile" val="50"/>
        <cfvo type="max"/>
        <color rgb="FFF8696B"/>
        <color rgb="FFFFEB84"/>
        <color rgb="FF63BE7B"/>
      </colorScale>
    </cfRule>
  </conditionalFormatting>
  <conditionalFormatting sqref="P40">
    <cfRule type="colorScale" priority="449">
      <colorScale>
        <cfvo type="min"/>
        <cfvo type="percentile" val="50"/>
        <cfvo type="max"/>
        <color rgb="FFF8696B"/>
        <color rgb="FFFFEB84"/>
        <color rgb="FF63BE7B"/>
      </colorScale>
    </cfRule>
  </conditionalFormatting>
  <conditionalFormatting sqref="P41">
    <cfRule type="colorScale" priority="448">
      <colorScale>
        <cfvo type="min"/>
        <cfvo type="percentile" val="50"/>
        <cfvo type="max"/>
        <color rgb="FFF8696B"/>
        <color rgb="FFFFEB84"/>
        <color rgb="FF63BE7B"/>
      </colorScale>
    </cfRule>
  </conditionalFormatting>
  <conditionalFormatting sqref="P42">
    <cfRule type="colorScale" priority="447">
      <colorScale>
        <cfvo type="min"/>
        <cfvo type="percentile" val="50"/>
        <cfvo type="max"/>
        <color rgb="FFF8696B"/>
        <color rgb="FFFFEB84"/>
        <color rgb="FF63BE7B"/>
      </colorScale>
    </cfRule>
  </conditionalFormatting>
  <conditionalFormatting sqref="P38">
    <cfRule type="colorScale" priority="446">
      <colorScale>
        <cfvo type="min"/>
        <cfvo type="percentile" val="50"/>
        <cfvo type="max"/>
        <color rgb="FFF8696B"/>
        <color rgb="FFFFEB84"/>
        <color rgb="FF63BE7B"/>
      </colorScale>
    </cfRule>
  </conditionalFormatting>
  <conditionalFormatting sqref="P41">
    <cfRule type="colorScale" priority="445">
      <colorScale>
        <cfvo type="min"/>
        <cfvo type="percentile" val="50"/>
        <cfvo type="max"/>
        <color rgb="FFF8696B"/>
        <color rgb="FFFFEB84"/>
        <color rgb="FF63BE7B"/>
      </colorScale>
    </cfRule>
  </conditionalFormatting>
  <conditionalFormatting sqref="P39">
    <cfRule type="colorScale" priority="444">
      <colorScale>
        <cfvo type="min"/>
        <cfvo type="percentile" val="50"/>
        <cfvo type="max"/>
        <color rgb="FFF8696B"/>
        <color rgb="FFFFEB84"/>
        <color rgb="FF63BE7B"/>
      </colorScale>
    </cfRule>
  </conditionalFormatting>
  <conditionalFormatting sqref="P40">
    <cfRule type="colorScale" priority="443">
      <colorScale>
        <cfvo type="min"/>
        <cfvo type="percentile" val="50"/>
        <cfvo type="max"/>
        <color rgb="FFF8696B"/>
        <color rgb="FFFFEB84"/>
        <color rgb="FF63BE7B"/>
      </colorScale>
    </cfRule>
  </conditionalFormatting>
  <conditionalFormatting sqref="P41">
    <cfRule type="colorScale" priority="442">
      <colorScale>
        <cfvo type="min"/>
        <cfvo type="percentile" val="50"/>
        <cfvo type="max"/>
        <color rgb="FFF8696B"/>
        <color rgb="FFFFEB84"/>
        <color rgb="FF63BE7B"/>
      </colorScale>
    </cfRule>
  </conditionalFormatting>
  <conditionalFormatting sqref="P42">
    <cfRule type="colorScale" priority="441">
      <colorScale>
        <cfvo type="min"/>
        <cfvo type="percentile" val="50"/>
        <cfvo type="max"/>
        <color rgb="FFF8696B"/>
        <color rgb="FFFFEB84"/>
        <color rgb="FF63BE7B"/>
      </colorScale>
    </cfRule>
  </conditionalFormatting>
  <conditionalFormatting sqref="P42">
    <cfRule type="colorScale" priority="440">
      <colorScale>
        <cfvo type="min"/>
        <cfvo type="percentile" val="50"/>
        <cfvo type="max"/>
        <color rgb="FFF8696B"/>
        <color rgb="FFFFEB84"/>
        <color rgb="FF63BE7B"/>
      </colorScale>
    </cfRule>
  </conditionalFormatting>
  <conditionalFormatting sqref="P39">
    <cfRule type="colorScale" priority="439">
      <colorScale>
        <cfvo type="min"/>
        <cfvo type="percentile" val="50"/>
        <cfvo type="max"/>
        <color rgb="FFF8696B"/>
        <color rgb="FFFFEB84"/>
        <color rgb="FF63BE7B"/>
      </colorScale>
    </cfRule>
  </conditionalFormatting>
  <conditionalFormatting sqref="P42">
    <cfRule type="colorScale" priority="438">
      <colorScale>
        <cfvo type="min"/>
        <cfvo type="percentile" val="50"/>
        <cfvo type="max"/>
        <color rgb="FFF8696B"/>
        <color rgb="FFFFEB84"/>
        <color rgb="FF63BE7B"/>
      </colorScale>
    </cfRule>
  </conditionalFormatting>
  <conditionalFormatting sqref="P38:P42">
    <cfRule type="colorScale" priority="437">
      <colorScale>
        <cfvo type="min"/>
        <cfvo type="percentile" val="50"/>
        <cfvo type="max"/>
        <color rgb="FFF8696B"/>
        <color rgb="FFFFEB84"/>
        <color rgb="FF63BE7B"/>
      </colorScale>
    </cfRule>
  </conditionalFormatting>
  <conditionalFormatting sqref="P39">
    <cfRule type="colorScale" priority="436">
      <colorScale>
        <cfvo type="min"/>
        <cfvo type="percentile" val="50"/>
        <cfvo type="max"/>
        <color rgb="FFF8696B"/>
        <color rgb="FFFFEB84"/>
        <color rgb="FF63BE7B"/>
      </colorScale>
    </cfRule>
  </conditionalFormatting>
  <conditionalFormatting sqref="P39">
    <cfRule type="colorScale" priority="435">
      <colorScale>
        <cfvo type="min"/>
        <cfvo type="percentile" val="50"/>
        <cfvo type="max"/>
        <color rgb="FFF8696B"/>
        <color rgb="FFFFEB84"/>
        <color rgb="FF63BE7B"/>
      </colorScale>
    </cfRule>
  </conditionalFormatting>
  <conditionalFormatting sqref="P40">
    <cfRule type="colorScale" priority="434">
      <colorScale>
        <cfvo type="min"/>
        <cfvo type="percentile" val="50"/>
        <cfvo type="max"/>
        <color rgb="FFF8696B"/>
        <color rgb="FFFFEB84"/>
        <color rgb="FF63BE7B"/>
      </colorScale>
    </cfRule>
  </conditionalFormatting>
  <conditionalFormatting sqref="P41">
    <cfRule type="colorScale" priority="433">
      <colorScale>
        <cfvo type="min"/>
        <cfvo type="percentile" val="50"/>
        <cfvo type="max"/>
        <color rgb="FFF8696B"/>
        <color rgb="FFFFEB84"/>
        <color rgb="FF63BE7B"/>
      </colorScale>
    </cfRule>
  </conditionalFormatting>
  <conditionalFormatting sqref="P42">
    <cfRule type="colorScale" priority="432">
      <colorScale>
        <cfvo type="min"/>
        <cfvo type="percentile" val="50"/>
        <cfvo type="max"/>
        <color rgb="FFF8696B"/>
        <color rgb="FFFFEB84"/>
        <color rgb="FF63BE7B"/>
      </colorScale>
    </cfRule>
  </conditionalFormatting>
  <conditionalFormatting sqref="P42">
    <cfRule type="colorScale" priority="431">
      <colorScale>
        <cfvo type="min"/>
        <cfvo type="percentile" val="50"/>
        <cfvo type="max"/>
        <color rgb="FFF8696B"/>
        <color rgb="FFFFEB84"/>
        <color rgb="FF63BE7B"/>
      </colorScale>
    </cfRule>
  </conditionalFormatting>
  <conditionalFormatting sqref="P40">
    <cfRule type="colorScale" priority="430">
      <colorScale>
        <cfvo type="min"/>
        <cfvo type="percentile" val="50"/>
        <cfvo type="max"/>
        <color rgb="FFF8696B"/>
        <color rgb="FFFFEB84"/>
        <color rgb="FF63BE7B"/>
      </colorScale>
    </cfRule>
  </conditionalFormatting>
  <conditionalFormatting sqref="P38:P42">
    <cfRule type="colorScale" priority="429">
      <colorScale>
        <cfvo type="min"/>
        <cfvo type="percentile" val="50"/>
        <cfvo type="max"/>
        <color rgb="FFF8696B"/>
        <color rgb="FFFFEB84"/>
        <color rgb="FF63BE7B"/>
      </colorScale>
    </cfRule>
  </conditionalFormatting>
  <conditionalFormatting sqref="P39">
    <cfRule type="colorScale" priority="428">
      <colorScale>
        <cfvo type="min"/>
        <cfvo type="percentile" val="50"/>
        <cfvo type="max"/>
        <color rgb="FFF8696B"/>
        <color rgb="FFFFEB84"/>
        <color rgb="FF63BE7B"/>
      </colorScale>
    </cfRule>
  </conditionalFormatting>
  <conditionalFormatting sqref="P40">
    <cfRule type="colorScale" priority="427">
      <colorScale>
        <cfvo type="min"/>
        <cfvo type="percentile" val="50"/>
        <cfvo type="max"/>
        <color rgb="FFF8696B"/>
        <color rgb="FFFFEB84"/>
        <color rgb="FF63BE7B"/>
      </colorScale>
    </cfRule>
  </conditionalFormatting>
  <conditionalFormatting sqref="P41">
    <cfRule type="colorScale" priority="426">
      <colorScale>
        <cfvo type="min"/>
        <cfvo type="percentile" val="50"/>
        <cfvo type="max"/>
        <color rgb="FFF8696B"/>
        <color rgb="FFFFEB84"/>
        <color rgb="FF63BE7B"/>
      </colorScale>
    </cfRule>
  </conditionalFormatting>
  <conditionalFormatting sqref="P42">
    <cfRule type="colorScale" priority="425">
      <colorScale>
        <cfvo type="min"/>
        <cfvo type="percentile" val="50"/>
        <cfvo type="max"/>
        <color rgb="FFF8696B"/>
        <color rgb="FFFFEB84"/>
        <color rgb="FF63BE7B"/>
      </colorScale>
    </cfRule>
  </conditionalFormatting>
  <conditionalFormatting sqref="P38:P42">
    <cfRule type="colorScale" priority="424">
      <colorScale>
        <cfvo type="min"/>
        <cfvo type="percentile" val="50"/>
        <cfvo type="max"/>
        <color rgb="FFF8696B"/>
        <color rgb="FFFFEB84"/>
        <color rgb="FF63BE7B"/>
      </colorScale>
    </cfRule>
  </conditionalFormatting>
  <conditionalFormatting sqref="P41">
    <cfRule type="colorScale" priority="423">
      <colorScale>
        <cfvo type="min"/>
        <cfvo type="percentile" val="50"/>
        <cfvo type="max"/>
        <color rgb="FFF8696B"/>
        <color rgb="FFFFEB84"/>
        <color rgb="FF63BE7B"/>
      </colorScale>
    </cfRule>
  </conditionalFormatting>
  <conditionalFormatting sqref="P39">
    <cfRule type="colorScale" priority="422">
      <colorScale>
        <cfvo type="min"/>
        <cfvo type="percentile" val="50"/>
        <cfvo type="max"/>
        <color rgb="FFF8696B"/>
        <color rgb="FFFFEB84"/>
        <color rgb="FF63BE7B"/>
      </colorScale>
    </cfRule>
  </conditionalFormatting>
  <conditionalFormatting sqref="P40">
    <cfRule type="colorScale" priority="421">
      <colorScale>
        <cfvo type="min"/>
        <cfvo type="percentile" val="50"/>
        <cfvo type="max"/>
        <color rgb="FFF8696B"/>
        <color rgb="FFFFEB84"/>
        <color rgb="FF63BE7B"/>
      </colorScale>
    </cfRule>
  </conditionalFormatting>
  <conditionalFormatting sqref="P41">
    <cfRule type="colorScale" priority="420">
      <colorScale>
        <cfvo type="min"/>
        <cfvo type="percentile" val="50"/>
        <cfvo type="max"/>
        <color rgb="FFF8696B"/>
        <color rgb="FFFFEB84"/>
        <color rgb="FF63BE7B"/>
      </colorScale>
    </cfRule>
  </conditionalFormatting>
  <conditionalFormatting sqref="P42">
    <cfRule type="colorScale" priority="419">
      <colorScale>
        <cfvo type="min"/>
        <cfvo type="percentile" val="50"/>
        <cfvo type="max"/>
        <color rgb="FFF8696B"/>
        <color rgb="FFFFEB84"/>
        <color rgb="FF63BE7B"/>
      </colorScale>
    </cfRule>
  </conditionalFormatting>
  <conditionalFormatting sqref="P42">
    <cfRule type="colorScale" priority="418">
      <colorScale>
        <cfvo type="min"/>
        <cfvo type="percentile" val="50"/>
        <cfvo type="max"/>
        <color rgb="FFF8696B"/>
        <color rgb="FFFFEB84"/>
        <color rgb="FF63BE7B"/>
      </colorScale>
    </cfRule>
  </conditionalFormatting>
  <conditionalFormatting sqref="P43">
    <cfRule type="colorScale" priority="416">
      <colorScale>
        <cfvo type="min"/>
        <cfvo type="percentile" val="50"/>
        <cfvo type="max"/>
        <color rgb="FFF8696B"/>
        <color rgb="FFFFEB84"/>
        <color rgb="FF63BE7B"/>
      </colorScale>
    </cfRule>
  </conditionalFormatting>
  <conditionalFormatting sqref="P46">
    <cfRule type="colorScale" priority="415">
      <colorScale>
        <cfvo type="min"/>
        <cfvo type="percentile" val="50"/>
        <cfvo type="max"/>
        <color rgb="FFF8696B"/>
        <color rgb="FFFFEB84"/>
        <color rgb="FF63BE7B"/>
      </colorScale>
    </cfRule>
  </conditionalFormatting>
  <conditionalFormatting sqref="P43:P47">
    <cfRule type="colorScale" priority="414">
      <colorScale>
        <cfvo type="min"/>
        <cfvo type="percentile" val="50"/>
        <cfvo type="max"/>
        <color rgb="FFF8696B"/>
        <color rgb="FFFFEB84"/>
        <color rgb="FF63BE7B"/>
      </colorScale>
    </cfRule>
  </conditionalFormatting>
  <conditionalFormatting sqref="P44">
    <cfRule type="colorScale" priority="417">
      <colorScale>
        <cfvo type="min"/>
        <cfvo type="percentile" val="50"/>
        <cfvo type="max"/>
        <color rgb="FFF8696B"/>
        <color rgb="FFFFEB84"/>
        <color rgb="FF63BE7B"/>
      </colorScale>
    </cfRule>
  </conditionalFormatting>
  <conditionalFormatting sqref="P45">
    <cfRule type="colorScale" priority="413">
      <colorScale>
        <cfvo type="min"/>
        <cfvo type="percentile" val="50"/>
        <cfvo type="max"/>
        <color rgb="FFF8696B"/>
        <color rgb="FFFFEB84"/>
        <color rgb="FF63BE7B"/>
      </colorScale>
    </cfRule>
  </conditionalFormatting>
  <conditionalFormatting sqref="P46">
    <cfRule type="colorScale" priority="412">
      <colorScale>
        <cfvo type="min"/>
        <cfvo type="percentile" val="50"/>
        <cfvo type="max"/>
        <color rgb="FFF8696B"/>
        <color rgb="FFFFEB84"/>
        <color rgb="FF63BE7B"/>
      </colorScale>
    </cfRule>
  </conditionalFormatting>
  <conditionalFormatting sqref="P47">
    <cfRule type="colorScale" priority="411">
      <colorScale>
        <cfvo type="min"/>
        <cfvo type="percentile" val="50"/>
        <cfvo type="max"/>
        <color rgb="FFF8696B"/>
        <color rgb="FFFFEB84"/>
        <color rgb="FF63BE7B"/>
      </colorScale>
    </cfRule>
  </conditionalFormatting>
  <conditionalFormatting sqref="P47">
    <cfRule type="colorScale" priority="410">
      <colorScale>
        <cfvo type="min"/>
        <cfvo type="percentile" val="50"/>
        <cfvo type="max"/>
        <color rgb="FFF8696B"/>
        <color rgb="FFFFEB84"/>
        <color rgb="FF63BE7B"/>
      </colorScale>
    </cfRule>
  </conditionalFormatting>
  <conditionalFormatting sqref="P44">
    <cfRule type="colorScale" priority="409">
      <colorScale>
        <cfvo type="min"/>
        <cfvo type="percentile" val="50"/>
        <cfvo type="max"/>
        <color rgb="FFF8696B"/>
        <color rgb="FFFFEB84"/>
        <color rgb="FF63BE7B"/>
      </colorScale>
    </cfRule>
  </conditionalFormatting>
  <conditionalFormatting sqref="P47">
    <cfRule type="colorScale" priority="408">
      <colorScale>
        <cfvo type="min"/>
        <cfvo type="percentile" val="50"/>
        <cfvo type="max"/>
        <color rgb="FFF8696B"/>
        <color rgb="FFFFEB84"/>
        <color rgb="FF63BE7B"/>
      </colorScale>
    </cfRule>
  </conditionalFormatting>
  <conditionalFormatting sqref="P43:P47">
    <cfRule type="colorScale" priority="407">
      <colorScale>
        <cfvo type="min"/>
        <cfvo type="percentile" val="50"/>
        <cfvo type="max"/>
        <color rgb="FFF8696B"/>
        <color rgb="FFFFEB84"/>
        <color rgb="FF63BE7B"/>
      </colorScale>
    </cfRule>
  </conditionalFormatting>
  <conditionalFormatting sqref="P44">
    <cfRule type="colorScale" priority="406">
      <colorScale>
        <cfvo type="min"/>
        <cfvo type="percentile" val="50"/>
        <cfvo type="max"/>
        <color rgb="FFF8696B"/>
        <color rgb="FFFFEB84"/>
        <color rgb="FF63BE7B"/>
      </colorScale>
    </cfRule>
  </conditionalFormatting>
  <conditionalFormatting sqref="P44">
    <cfRule type="colorScale" priority="405">
      <colorScale>
        <cfvo type="min"/>
        <cfvo type="percentile" val="50"/>
        <cfvo type="max"/>
        <color rgb="FFF8696B"/>
        <color rgb="FFFFEB84"/>
        <color rgb="FF63BE7B"/>
      </colorScale>
    </cfRule>
  </conditionalFormatting>
  <conditionalFormatting sqref="P45">
    <cfRule type="colorScale" priority="404">
      <colorScale>
        <cfvo type="min"/>
        <cfvo type="percentile" val="50"/>
        <cfvo type="max"/>
        <color rgb="FFF8696B"/>
        <color rgb="FFFFEB84"/>
        <color rgb="FF63BE7B"/>
      </colorScale>
    </cfRule>
  </conditionalFormatting>
  <conditionalFormatting sqref="P46">
    <cfRule type="colorScale" priority="403">
      <colorScale>
        <cfvo type="min"/>
        <cfvo type="percentile" val="50"/>
        <cfvo type="max"/>
        <color rgb="FFF8696B"/>
        <color rgb="FFFFEB84"/>
        <color rgb="FF63BE7B"/>
      </colorScale>
    </cfRule>
  </conditionalFormatting>
  <conditionalFormatting sqref="P47">
    <cfRule type="colorScale" priority="402">
      <colorScale>
        <cfvo type="min"/>
        <cfvo type="percentile" val="50"/>
        <cfvo type="max"/>
        <color rgb="FFF8696B"/>
        <color rgb="FFFFEB84"/>
        <color rgb="FF63BE7B"/>
      </colorScale>
    </cfRule>
  </conditionalFormatting>
  <conditionalFormatting sqref="P47">
    <cfRule type="colorScale" priority="401">
      <colorScale>
        <cfvo type="min"/>
        <cfvo type="percentile" val="50"/>
        <cfvo type="max"/>
        <color rgb="FFF8696B"/>
        <color rgb="FFFFEB84"/>
        <color rgb="FF63BE7B"/>
      </colorScale>
    </cfRule>
  </conditionalFormatting>
  <conditionalFormatting sqref="P45">
    <cfRule type="colorScale" priority="400">
      <colorScale>
        <cfvo type="min"/>
        <cfvo type="percentile" val="50"/>
        <cfvo type="max"/>
        <color rgb="FFF8696B"/>
        <color rgb="FFFFEB84"/>
        <color rgb="FF63BE7B"/>
      </colorScale>
    </cfRule>
  </conditionalFormatting>
  <conditionalFormatting sqref="P43:P47">
    <cfRule type="colorScale" priority="399">
      <colorScale>
        <cfvo type="min"/>
        <cfvo type="percentile" val="50"/>
        <cfvo type="max"/>
        <color rgb="FFF8696B"/>
        <color rgb="FFFFEB84"/>
        <color rgb="FF63BE7B"/>
      </colorScale>
    </cfRule>
  </conditionalFormatting>
  <conditionalFormatting sqref="P44">
    <cfRule type="colorScale" priority="398">
      <colorScale>
        <cfvo type="min"/>
        <cfvo type="percentile" val="50"/>
        <cfvo type="max"/>
        <color rgb="FFF8696B"/>
        <color rgb="FFFFEB84"/>
        <color rgb="FF63BE7B"/>
      </colorScale>
    </cfRule>
  </conditionalFormatting>
  <conditionalFormatting sqref="P45">
    <cfRule type="colorScale" priority="397">
      <colorScale>
        <cfvo type="min"/>
        <cfvo type="percentile" val="50"/>
        <cfvo type="max"/>
        <color rgb="FFF8696B"/>
        <color rgb="FFFFEB84"/>
        <color rgb="FF63BE7B"/>
      </colorScale>
    </cfRule>
  </conditionalFormatting>
  <conditionalFormatting sqref="P46">
    <cfRule type="colorScale" priority="396">
      <colorScale>
        <cfvo type="min"/>
        <cfvo type="percentile" val="50"/>
        <cfvo type="max"/>
        <color rgb="FFF8696B"/>
        <color rgb="FFFFEB84"/>
        <color rgb="FF63BE7B"/>
      </colorScale>
    </cfRule>
  </conditionalFormatting>
  <conditionalFormatting sqref="P47">
    <cfRule type="colorScale" priority="395">
      <colorScale>
        <cfvo type="min"/>
        <cfvo type="percentile" val="50"/>
        <cfvo type="max"/>
        <color rgb="FFF8696B"/>
        <color rgb="FFFFEB84"/>
        <color rgb="FF63BE7B"/>
      </colorScale>
    </cfRule>
  </conditionalFormatting>
  <conditionalFormatting sqref="P43:P47">
    <cfRule type="colorScale" priority="394">
      <colorScale>
        <cfvo type="min"/>
        <cfvo type="percentile" val="50"/>
        <cfvo type="max"/>
        <color rgb="FFF8696B"/>
        <color rgb="FFFFEB84"/>
        <color rgb="FF63BE7B"/>
      </colorScale>
    </cfRule>
  </conditionalFormatting>
  <conditionalFormatting sqref="P46">
    <cfRule type="colorScale" priority="393">
      <colorScale>
        <cfvo type="min"/>
        <cfvo type="percentile" val="50"/>
        <cfvo type="max"/>
        <color rgb="FFF8696B"/>
        <color rgb="FFFFEB84"/>
        <color rgb="FF63BE7B"/>
      </colorScale>
    </cfRule>
  </conditionalFormatting>
  <conditionalFormatting sqref="P44">
    <cfRule type="colorScale" priority="392">
      <colorScale>
        <cfvo type="min"/>
        <cfvo type="percentile" val="50"/>
        <cfvo type="max"/>
        <color rgb="FFF8696B"/>
        <color rgb="FFFFEB84"/>
        <color rgb="FF63BE7B"/>
      </colorScale>
    </cfRule>
  </conditionalFormatting>
  <conditionalFormatting sqref="P45">
    <cfRule type="colorScale" priority="391">
      <colorScale>
        <cfvo type="min"/>
        <cfvo type="percentile" val="50"/>
        <cfvo type="max"/>
        <color rgb="FFF8696B"/>
        <color rgb="FFFFEB84"/>
        <color rgb="FF63BE7B"/>
      </colorScale>
    </cfRule>
  </conditionalFormatting>
  <conditionalFormatting sqref="P46">
    <cfRule type="colorScale" priority="390">
      <colorScale>
        <cfvo type="min"/>
        <cfvo type="percentile" val="50"/>
        <cfvo type="max"/>
        <color rgb="FFF8696B"/>
        <color rgb="FFFFEB84"/>
        <color rgb="FF63BE7B"/>
      </colorScale>
    </cfRule>
  </conditionalFormatting>
  <conditionalFormatting sqref="P47">
    <cfRule type="colorScale" priority="389">
      <colorScale>
        <cfvo type="min"/>
        <cfvo type="percentile" val="50"/>
        <cfvo type="max"/>
        <color rgb="FFF8696B"/>
        <color rgb="FFFFEB84"/>
        <color rgb="FF63BE7B"/>
      </colorScale>
    </cfRule>
  </conditionalFormatting>
  <conditionalFormatting sqref="P47">
    <cfRule type="colorScale" priority="388">
      <colorScale>
        <cfvo type="min"/>
        <cfvo type="percentile" val="50"/>
        <cfvo type="max"/>
        <color rgb="FFF8696B"/>
        <color rgb="FFFFEB84"/>
        <color rgb="FF63BE7B"/>
      </colorScale>
    </cfRule>
  </conditionalFormatting>
  <conditionalFormatting sqref="P43">
    <cfRule type="colorScale" priority="387">
      <colorScale>
        <cfvo type="min"/>
        <cfvo type="percentile" val="50"/>
        <cfvo type="max"/>
        <color rgb="FFF8696B"/>
        <color rgb="FFFFEB84"/>
        <color rgb="FF63BE7B"/>
      </colorScale>
    </cfRule>
  </conditionalFormatting>
  <conditionalFormatting sqref="P46">
    <cfRule type="colorScale" priority="386">
      <colorScale>
        <cfvo type="min"/>
        <cfvo type="percentile" val="50"/>
        <cfvo type="max"/>
        <color rgb="FFF8696B"/>
        <color rgb="FFFFEB84"/>
        <color rgb="FF63BE7B"/>
      </colorScale>
    </cfRule>
  </conditionalFormatting>
  <conditionalFormatting sqref="P43:P47">
    <cfRule type="colorScale" priority="385">
      <colorScale>
        <cfvo type="min"/>
        <cfvo type="percentile" val="50"/>
        <cfvo type="max"/>
        <color rgb="FFF8696B"/>
        <color rgb="FFFFEB84"/>
        <color rgb="FF63BE7B"/>
      </colorScale>
    </cfRule>
  </conditionalFormatting>
  <conditionalFormatting sqref="P43">
    <cfRule type="colorScale" priority="384">
      <colorScale>
        <cfvo type="min"/>
        <cfvo type="percentile" val="50"/>
        <cfvo type="max"/>
        <color rgb="FFF8696B"/>
        <color rgb="FFFFEB84"/>
        <color rgb="FF63BE7B"/>
      </colorScale>
    </cfRule>
  </conditionalFormatting>
  <conditionalFormatting sqref="P43">
    <cfRule type="colorScale" priority="383">
      <colorScale>
        <cfvo type="min"/>
        <cfvo type="percentile" val="50"/>
        <cfvo type="max"/>
        <color rgb="FFF8696B"/>
        <color rgb="FFFFEB84"/>
        <color rgb="FF63BE7B"/>
      </colorScale>
    </cfRule>
  </conditionalFormatting>
  <conditionalFormatting sqref="P43">
    <cfRule type="colorScale" priority="382">
      <colorScale>
        <cfvo type="min"/>
        <cfvo type="percentile" val="50"/>
        <cfvo type="max"/>
        <color rgb="FFF8696B"/>
        <color rgb="FFFFEB84"/>
        <color rgb="FF63BE7B"/>
      </colorScale>
    </cfRule>
  </conditionalFormatting>
  <conditionalFormatting sqref="P44">
    <cfRule type="colorScale" priority="381">
      <colorScale>
        <cfvo type="min"/>
        <cfvo type="percentile" val="50"/>
        <cfvo type="max"/>
        <color rgb="FFF8696B"/>
        <color rgb="FFFFEB84"/>
        <color rgb="FF63BE7B"/>
      </colorScale>
    </cfRule>
  </conditionalFormatting>
  <conditionalFormatting sqref="P45">
    <cfRule type="colorScale" priority="380">
      <colorScale>
        <cfvo type="min"/>
        <cfvo type="percentile" val="50"/>
        <cfvo type="max"/>
        <color rgb="FFF8696B"/>
        <color rgb="FFFFEB84"/>
        <color rgb="FF63BE7B"/>
      </colorScale>
    </cfRule>
  </conditionalFormatting>
  <conditionalFormatting sqref="P46">
    <cfRule type="colorScale" priority="379">
      <colorScale>
        <cfvo type="min"/>
        <cfvo type="percentile" val="50"/>
        <cfvo type="max"/>
        <color rgb="FFF8696B"/>
        <color rgb="FFFFEB84"/>
        <color rgb="FF63BE7B"/>
      </colorScale>
    </cfRule>
  </conditionalFormatting>
  <conditionalFormatting sqref="P46">
    <cfRule type="colorScale" priority="378">
      <colorScale>
        <cfvo type="min"/>
        <cfvo type="percentile" val="50"/>
        <cfvo type="max"/>
        <color rgb="FFF8696B"/>
        <color rgb="FFFFEB84"/>
        <color rgb="FF63BE7B"/>
      </colorScale>
    </cfRule>
  </conditionalFormatting>
  <conditionalFormatting sqref="P46">
    <cfRule type="colorScale" priority="377">
      <colorScale>
        <cfvo type="min"/>
        <cfvo type="percentile" val="50"/>
        <cfvo type="max"/>
        <color rgb="FFF8696B"/>
        <color rgb="FFFFEB84"/>
        <color rgb="FF63BE7B"/>
      </colorScale>
    </cfRule>
  </conditionalFormatting>
  <conditionalFormatting sqref="P47">
    <cfRule type="colorScale" priority="376">
      <colorScale>
        <cfvo type="min"/>
        <cfvo type="percentile" val="50"/>
        <cfvo type="max"/>
        <color rgb="FFF8696B"/>
        <color rgb="FFFFEB84"/>
        <color rgb="FF63BE7B"/>
      </colorScale>
    </cfRule>
  </conditionalFormatting>
  <conditionalFormatting sqref="P43">
    <cfRule type="colorScale" priority="375">
      <colorScale>
        <cfvo type="min"/>
        <cfvo type="percentile" val="50"/>
        <cfvo type="max"/>
        <color rgb="FFF8696B"/>
        <color rgb="FFFFEB84"/>
        <color rgb="FF63BE7B"/>
      </colorScale>
    </cfRule>
  </conditionalFormatting>
  <conditionalFormatting sqref="P43">
    <cfRule type="colorScale" priority="374">
      <colorScale>
        <cfvo type="min"/>
        <cfvo type="percentile" val="50"/>
        <cfvo type="max"/>
        <color rgb="FFF8696B"/>
        <color rgb="FFFFEB84"/>
        <color rgb="FF63BE7B"/>
      </colorScale>
    </cfRule>
  </conditionalFormatting>
  <conditionalFormatting sqref="P43">
    <cfRule type="colorScale" priority="373">
      <colorScale>
        <cfvo type="min"/>
        <cfvo type="percentile" val="50"/>
        <cfvo type="max"/>
        <color rgb="FFF8696B"/>
        <color rgb="FFFFEB84"/>
        <color rgb="FF63BE7B"/>
      </colorScale>
    </cfRule>
  </conditionalFormatting>
  <conditionalFormatting sqref="P45">
    <cfRule type="colorScale" priority="372">
      <colorScale>
        <cfvo type="min"/>
        <cfvo type="percentile" val="50"/>
        <cfvo type="max"/>
        <color rgb="FFF8696B"/>
        <color rgb="FFFFEB84"/>
        <color rgb="FF63BE7B"/>
      </colorScale>
    </cfRule>
  </conditionalFormatting>
  <conditionalFormatting sqref="P44">
    <cfRule type="colorScale" priority="371">
      <colorScale>
        <cfvo type="min"/>
        <cfvo type="percentile" val="50"/>
        <cfvo type="max"/>
        <color rgb="FFF8696B"/>
        <color rgb="FFFFEB84"/>
        <color rgb="FF63BE7B"/>
      </colorScale>
    </cfRule>
  </conditionalFormatting>
  <conditionalFormatting sqref="P45">
    <cfRule type="colorScale" priority="370">
      <colorScale>
        <cfvo type="min"/>
        <cfvo type="percentile" val="50"/>
        <cfvo type="max"/>
        <color rgb="FFF8696B"/>
        <color rgb="FFFFEB84"/>
        <color rgb="FF63BE7B"/>
      </colorScale>
    </cfRule>
  </conditionalFormatting>
  <conditionalFormatting sqref="P45">
    <cfRule type="colorScale" priority="369">
      <colorScale>
        <cfvo type="min"/>
        <cfvo type="percentile" val="50"/>
        <cfvo type="max"/>
        <color rgb="FFF8696B"/>
        <color rgb="FFFFEB84"/>
        <color rgb="FF63BE7B"/>
      </colorScale>
    </cfRule>
  </conditionalFormatting>
  <conditionalFormatting sqref="P46">
    <cfRule type="colorScale" priority="368">
      <colorScale>
        <cfvo type="min"/>
        <cfvo type="percentile" val="50"/>
        <cfvo type="max"/>
        <color rgb="FFF8696B"/>
        <color rgb="FFFFEB84"/>
        <color rgb="FF63BE7B"/>
      </colorScale>
    </cfRule>
  </conditionalFormatting>
  <conditionalFormatting sqref="P47">
    <cfRule type="colorScale" priority="367">
      <colorScale>
        <cfvo type="min"/>
        <cfvo type="percentile" val="50"/>
        <cfvo type="max"/>
        <color rgb="FFF8696B"/>
        <color rgb="FFFFEB84"/>
        <color rgb="FF63BE7B"/>
      </colorScale>
    </cfRule>
  </conditionalFormatting>
  <conditionalFormatting sqref="P44">
    <cfRule type="colorScale" priority="366">
      <colorScale>
        <cfvo type="min"/>
        <cfvo type="percentile" val="50"/>
        <cfvo type="max"/>
        <color rgb="FFF8696B"/>
        <color rgb="FFFFEB84"/>
        <color rgb="FF63BE7B"/>
      </colorScale>
    </cfRule>
  </conditionalFormatting>
  <conditionalFormatting sqref="P47">
    <cfRule type="colorScale" priority="365">
      <colorScale>
        <cfvo type="min"/>
        <cfvo type="percentile" val="50"/>
        <cfvo type="max"/>
        <color rgb="FFF8696B"/>
        <color rgb="FFFFEB84"/>
        <color rgb="FF63BE7B"/>
      </colorScale>
    </cfRule>
  </conditionalFormatting>
  <conditionalFormatting sqref="P45">
    <cfRule type="colorScale" priority="364">
      <colorScale>
        <cfvo type="min"/>
        <cfvo type="percentile" val="50"/>
        <cfvo type="max"/>
        <color rgb="FFF8696B"/>
        <color rgb="FFFFEB84"/>
        <color rgb="FF63BE7B"/>
      </colorScale>
    </cfRule>
  </conditionalFormatting>
  <conditionalFormatting sqref="P46">
    <cfRule type="colorScale" priority="363">
      <colorScale>
        <cfvo type="min"/>
        <cfvo type="percentile" val="50"/>
        <cfvo type="max"/>
        <color rgb="FFF8696B"/>
        <color rgb="FFFFEB84"/>
        <color rgb="FF63BE7B"/>
      </colorScale>
    </cfRule>
  </conditionalFormatting>
  <conditionalFormatting sqref="P47">
    <cfRule type="colorScale" priority="362">
      <colorScale>
        <cfvo type="min"/>
        <cfvo type="percentile" val="50"/>
        <cfvo type="max"/>
        <color rgb="FFF8696B"/>
        <color rgb="FFFFEB84"/>
        <color rgb="FF63BE7B"/>
      </colorScale>
    </cfRule>
  </conditionalFormatting>
  <conditionalFormatting sqref="P45">
    <cfRule type="colorScale" priority="361">
      <colorScale>
        <cfvo type="min"/>
        <cfvo type="percentile" val="50"/>
        <cfvo type="max"/>
        <color rgb="FFF8696B"/>
        <color rgb="FFFFEB84"/>
        <color rgb="FF63BE7B"/>
      </colorScale>
    </cfRule>
  </conditionalFormatting>
  <conditionalFormatting sqref="P43">
    <cfRule type="colorScale" priority="360">
      <colorScale>
        <cfvo type="min"/>
        <cfvo type="percentile" val="50"/>
        <cfvo type="max"/>
        <color rgb="FFF8696B"/>
        <color rgb="FFFFEB84"/>
        <color rgb="FF63BE7B"/>
      </colorScale>
    </cfRule>
  </conditionalFormatting>
  <conditionalFormatting sqref="P44">
    <cfRule type="colorScale" priority="359">
      <colorScale>
        <cfvo type="min"/>
        <cfvo type="percentile" val="50"/>
        <cfvo type="max"/>
        <color rgb="FFF8696B"/>
        <color rgb="FFFFEB84"/>
        <color rgb="FF63BE7B"/>
      </colorScale>
    </cfRule>
  </conditionalFormatting>
  <conditionalFormatting sqref="P45">
    <cfRule type="colorScale" priority="358">
      <colorScale>
        <cfvo type="min"/>
        <cfvo type="percentile" val="50"/>
        <cfvo type="max"/>
        <color rgb="FFF8696B"/>
        <color rgb="FFFFEB84"/>
        <color rgb="FF63BE7B"/>
      </colorScale>
    </cfRule>
  </conditionalFormatting>
  <conditionalFormatting sqref="P45">
    <cfRule type="colorScale" priority="357">
      <colorScale>
        <cfvo type="min"/>
        <cfvo type="percentile" val="50"/>
        <cfvo type="max"/>
        <color rgb="FFF8696B"/>
        <color rgb="FFFFEB84"/>
        <color rgb="FF63BE7B"/>
      </colorScale>
    </cfRule>
  </conditionalFormatting>
  <conditionalFormatting sqref="P45">
    <cfRule type="colorScale" priority="356">
      <colorScale>
        <cfvo type="min"/>
        <cfvo type="percentile" val="50"/>
        <cfvo type="max"/>
        <color rgb="FFF8696B"/>
        <color rgb="FFFFEB84"/>
        <color rgb="FF63BE7B"/>
      </colorScale>
    </cfRule>
  </conditionalFormatting>
  <conditionalFormatting sqref="P46">
    <cfRule type="colorScale" priority="355">
      <colorScale>
        <cfvo type="min"/>
        <cfvo type="percentile" val="50"/>
        <cfvo type="max"/>
        <color rgb="FFF8696B"/>
        <color rgb="FFFFEB84"/>
        <color rgb="FF63BE7B"/>
      </colorScale>
    </cfRule>
  </conditionalFormatting>
  <conditionalFormatting sqref="P47">
    <cfRule type="colorScale" priority="354">
      <colorScale>
        <cfvo type="min"/>
        <cfvo type="percentile" val="50"/>
        <cfvo type="max"/>
        <color rgb="FFF8696B"/>
        <color rgb="FFFFEB84"/>
        <color rgb="FF63BE7B"/>
      </colorScale>
    </cfRule>
  </conditionalFormatting>
  <conditionalFormatting sqref="P44">
    <cfRule type="colorScale" priority="353">
      <colorScale>
        <cfvo type="min"/>
        <cfvo type="percentile" val="50"/>
        <cfvo type="max"/>
        <color rgb="FFF8696B"/>
        <color rgb="FFFFEB84"/>
        <color rgb="FF63BE7B"/>
      </colorScale>
    </cfRule>
  </conditionalFormatting>
  <conditionalFormatting sqref="P43">
    <cfRule type="colorScale" priority="352">
      <colorScale>
        <cfvo type="min"/>
        <cfvo type="percentile" val="50"/>
        <cfvo type="max"/>
        <color rgb="FFF8696B"/>
        <color rgb="FFFFEB84"/>
        <color rgb="FF63BE7B"/>
      </colorScale>
    </cfRule>
  </conditionalFormatting>
  <conditionalFormatting sqref="P44">
    <cfRule type="colorScale" priority="351">
      <colorScale>
        <cfvo type="min"/>
        <cfvo type="percentile" val="50"/>
        <cfvo type="max"/>
        <color rgb="FFF8696B"/>
        <color rgb="FFFFEB84"/>
        <color rgb="FF63BE7B"/>
      </colorScale>
    </cfRule>
  </conditionalFormatting>
  <conditionalFormatting sqref="P46">
    <cfRule type="colorScale" priority="350">
      <colorScale>
        <cfvo type="min"/>
        <cfvo type="percentile" val="50"/>
        <cfvo type="max"/>
        <color rgb="FFF8696B"/>
        <color rgb="FFFFEB84"/>
        <color rgb="FF63BE7B"/>
      </colorScale>
    </cfRule>
  </conditionalFormatting>
  <conditionalFormatting sqref="P45">
    <cfRule type="colorScale" priority="349">
      <colorScale>
        <cfvo type="min"/>
        <cfvo type="percentile" val="50"/>
        <cfvo type="max"/>
        <color rgb="FFF8696B"/>
        <color rgb="FFFFEB84"/>
        <color rgb="FF63BE7B"/>
      </colorScale>
    </cfRule>
  </conditionalFormatting>
  <conditionalFormatting sqref="P46">
    <cfRule type="colorScale" priority="348">
      <colorScale>
        <cfvo type="min"/>
        <cfvo type="percentile" val="50"/>
        <cfvo type="max"/>
        <color rgb="FFF8696B"/>
        <color rgb="FFFFEB84"/>
        <color rgb="FF63BE7B"/>
      </colorScale>
    </cfRule>
  </conditionalFormatting>
  <conditionalFormatting sqref="P46">
    <cfRule type="colorScale" priority="347">
      <colorScale>
        <cfvo type="min"/>
        <cfvo type="percentile" val="50"/>
        <cfvo type="max"/>
        <color rgb="FFF8696B"/>
        <color rgb="FFFFEB84"/>
        <color rgb="FF63BE7B"/>
      </colorScale>
    </cfRule>
  </conditionalFormatting>
  <conditionalFormatting sqref="P47">
    <cfRule type="colorScale" priority="346">
      <colorScale>
        <cfvo type="min"/>
        <cfvo type="percentile" val="50"/>
        <cfvo type="max"/>
        <color rgb="FFF8696B"/>
        <color rgb="FFFFEB84"/>
        <color rgb="FF63BE7B"/>
      </colorScale>
    </cfRule>
  </conditionalFormatting>
  <conditionalFormatting sqref="P45">
    <cfRule type="colorScale" priority="345">
      <colorScale>
        <cfvo type="min"/>
        <cfvo type="percentile" val="50"/>
        <cfvo type="max"/>
        <color rgb="FFF8696B"/>
        <color rgb="FFFFEB84"/>
        <color rgb="FF63BE7B"/>
      </colorScale>
    </cfRule>
  </conditionalFormatting>
  <conditionalFormatting sqref="P46">
    <cfRule type="colorScale" priority="344">
      <colorScale>
        <cfvo type="min"/>
        <cfvo type="percentile" val="50"/>
        <cfvo type="max"/>
        <color rgb="FFF8696B"/>
        <color rgb="FFFFEB84"/>
        <color rgb="FF63BE7B"/>
      </colorScale>
    </cfRule>
  </conditionalFormatting>
  <conditionalFormatting sqref="P47">
    <cfRule type="colorScale" priority="343">
      <colorScale>
        <cfvo type="min"/>
        <cfvo type="percentile" val="50"/>
        <cfvo type="max"/>
        <color rgb="FFF8696B"/>
        <color rgb="FFFFEB84"/>
        <color rgb="FF63BE7B"/>
      </colorScale>
    </cfRule>
  </conditionalFormatting>
  <conditionalFormatting sqref="P43">
    <cfRule type="colorScale" priority="342">
      <colorScale>
        <cfvo type="min"/>
        <cfvo type="percentile" val="50"/>
        <cfvo type="max"/>
        <color rgb="FFF8696B"/>
        <color rgb="FFFFEB84"/>
        <color rgb="FF63BE7B"/>
      </colorScale>
    </cfRule>
  </conditionalFormatting>
  <conditionalFormatting sqref="P46">
    <cfRule type="colorScale" priority="341">
      <colorScale>
        <cfvo type="min"/>
        <cfvo type="percentile" val="50"/>
        <cfvo type="max"/>
        <color rgb="FFF8696B"/>
        <color rgb="FFFFEB84"/>
        <color rgb="FF63BE7B"/>
      </colorScale>
    </cfRule>
  </conditionalFormatting>
  <conditionalFormatting sqref="P44">
    <cfRule type="colorScale" priority="340">
      <colorScale>
        <cfvo type="min"/>
        <cfvo type="percentile" val="50"/>
        <cfvo type="max"/>
        <color rgb="FFF8696B"/>
        <color rgb="FFFFEB84"/>
        <color rgb="FF63BE7B"/>
      </colorScale>
    </cfRule>
  </conditionalFormatting>
  <conditionalFormatting sqref="P45">
    <cfRule type="colorScale" priority="339">
      <colorScale>
        <cfvo type="min"/>
        <cfvo type="percentile" val="50"/>
        <cfvo type="max"/>
        <color rgb="FFF8696B"/>
        <color rgb="FFFFEB84"/>
        <color rgb="FF63BE7B"/>
      </colorScale>
    </cfRule>
  </conditionalFormatting>
  <conditionalFormatting sqref="P46">
    <cfRule type="colorScale" priority="338">
      <colorScale>
        <cfvo type="min"/>
        <cfvo type="percentile" val="50"/>
        <cfvo type="max"/>
        <color rgb="FFF8696B"/>
        <color rgb="FFFFEB84"/>
        <color rgb="FF63BE7B"/>
      </colorScale>
    </cfRule>
  </conditionalFormatting>
  <conditionalFormatting sqref="P47">
    <cfRule type="colorScale" priority="337">
      <colorScale>
        <cfvo type="min"/>
        <cfvo type="percentile" val="50"/>
        <cfvo type="max"/>
        <color rgb="FFF8696B"/>
        <color rgb="FFFFEB84"/>
        <color rgb="FF63BE7B"/>
      </colorScale>
    </cfRule>
  </conditionalFormatting>
  <conditionalFormatting sqref="P47">
    <cfRule type="colorScale" priority="336">
      <colorScale>
        <cfvo type="min"/>
        <cfvo type="percentile" val="50"/>
        <cfvo type="max"/>
        <color rgb="FFF8696B"/>
        <color rgb="FFFFEB84"/>
        <color rgb="FF63BE7B"/>
      </colorScale>
    </cfRule>
  </conditionalFormatting>
  <conditionalFormatting sqref="P44">
    <cfRule type="colorScale" priority="335">
      <colorScale>
        <cfvo type="min"/>
        <cfvo type="percentile" val="50"/>
        <cfvo type="max"/>
        <color rgb="FFF8696B"/>
        <color rgb="FFFFEB84"/>
        <color rgb="FF63BE7B"/>
      </colorScale>
    </cfRule>
  </conditionalFormatting>
  <conditionalFormatting sqref="P47">
    <cfRule type="colorScale" priority="334">
      <colorScale>
        <cfvo type="min"/>
        <cfvo type="percentile" val="50"/>
        <cfvo type="max"/>
        <color rgb="FFF8696B"/>
        <color rgb="FFFFEB84"/>
        <color rgb="FF63BE7B"/>
      </colorScale>
    </cfRule>
  </conditionalFormatting>
  <conditionalFormatting sqref="P43:P47">
    <cfRule type="colorScale" priority="333">
      <colorScale>
        <cfvo type="min"/>
        <cfvo type="percentile" val="50"/>
        <cfvo type="max"/>
        <color rgb="FFF8696B"/>
        <color rgb="FFFFEB84"/>
        <color rgb="FF63BE7B"/>
      </colorScale>
    </cfRule>
  </conditionalFormatting>
  <conditionalFormatting sqref="P44">
    <cfRule type="colorScale" priority="332">
      <colorScale>
        <cfvo type="min"/>
        <cfvo type="percentile" val="50"/>
        <cfvo type="max"/>
        <color rgb="FFF8696B"/>
        <color rgb="FFFFEB84"/>
        <color rgb="FF63BE7B"/>
      </colorScale>
    </cfRule>
  </conditionalFormatting>
  <conditionalFormatting sqref="P44">
    <cfRule type="colorScale" priority="331">
      <colorScale>
        <cfvo type="min"/>
        <cfvo type="percentile" val="50"/>
        <cfvo type="max"/>
        <color rgb="FFF8696B"/>
        <color rgb="FFFFEB84"/>
        <color rgb="FF63BE7B"/>
      </colorScale>
    </cfRule>
  </conditionalFormatting>
  <conditionalFormatting sqref="P45">
    <cfRule type="colorScale" priority="330">
      <colorScale>
        <cfvo type="min"/>
        <cfvo type="percentile" val="50"/>
        <cfvo type="max"/>
        <color rgb="FFF8696B"/>
        <color rgb="FFFFEB84"/>
        <color rgb="FF63BE7B"/>
      </colorScale>
    </cfRule>
  </conditionalFormatting>
  <conditionalFormatting sqref="P46">
    <cfRule type="colorScale" priority="329">
      <colorScale>
        <cfvo type="min"/>
        <cfvo type="percentile" val="50"/>
        <cfvo type="max"/>
        <color rgb="FFF8696B"/>
        <color rgb="FFFFEB84"/>
        <color rgb="FF63BE7B"/>
      </colorScale>
    </cfRule>
  </conditionalFormatting>
  <conditionalFormatting sqref="P47">
    <cfRule type="colorScale" priority="328">
      <colorScale>
        <cfvo type="min"/>
        <cfvo type="percentile" val="50"/>
        <cfvo type="max"/>
        <color rgb="FFF8696B"/>
        <color rgb="FFFFEB84"/>
        <color rgb="FF63BE7B"/>
      </colorScale>
    </cfRule>
  </conditionalFormatting>
  <conditionalFormatting sqref="P47">
    <cfRule type="colorScale" priority="327">
      <colorScale>
        <cfvo type="min"/>
        <cfvo type="percentile" val="50"/>
        <cfvo type="max"/>
        <color rgb="FFF8696B"/>
        <color rgb="FFFFEB84"/>
        <color rgb="FF63BE7B"/>
      </colorScale>
    </cfRule>
  </conditionalFormatting>
  <conditionalFormatting sqref="P45">
    <cfRule type="colorScale" priority="326">
      <colorScale>
        <cfvo type="min"/>
        <cfvo type="percentile" val="50"/>
        <cfvo type="max"/>
        <color rgb="FFF8696B"/>
        <color rgb="FFFFEB84"/>
        <color rgb="FF63BE7B"/>
      </colorScale>
    </cfRule>
  </conditionalFormatting>
  <conditionalFormatting sqref="P43:P47">
    <cfRule type="colorScale" priority="325">
      <colorScale>
        <cfvo type="min"/>
        <cfvo type="percentile" val="50"/>
        <cfvo type="max"/>
        <color rgb="FFF8696B"/>
        <color rgb="FFFFEB84"/>
        <color rgb="FF63BE7B"/>
      </colorScale>
    </cfRule>
  </conditionalFormatting>
  <conditionalFormatting sqref="P44">
    <cfRule type="colorScale" priority="324">
      <colorScale>
        <cfvo type="min"/>
        <cfvo type="percentile" val="50"/>
        <cfvo type="max"/>
        <color rgb="FFF8696B"/>
        <color rgb="FFFFEB84"/>
        <color rgb="FF63BE7B"/>
      </colorScale>
    </cfRule>
  </conditionalFormatting>
  <conditionalFormatting sqref="P45">
    <cfRule type="colorScale" priority="323">
      <colorScale>
        <cfvo type="min"/>
        <cfvo type="percentile" val="50"/>
        <cfvo type="max"/>
        <color rgb="FFF8696B"/>
        <color rgb="FFFFEB84"/>
        <color rgb="FF63BE7B"/>
      </colorScale>
    </cfRule>
  </conditionalFormatting>
  <conditionalFormatting sqref="P46">
    <cfRule type="colorScale" priority="322">
      <colorScale>
        <cfvo type="min"/>
        <cfvo type="percentile" val="50"/>
        <cfvo type="max"/>
        <color rgb="FFF8696B"/>
        <color rgb="FFFFEB84"/>
        <color rgb="FF63BE7B"/>
      </colorScale>
    </cfRule>
  </conditionalFormatting>
  <conditionalFormatting sqref="P47">
    <cfRule type="colorScale" priority="321">
      <colorScale>
        <cfvo type="min"/>
        <cfvo type="percentile" val="50"/>
        <cfvo type="max"/>
        <color rgb="FFF8696B"/>
        <color rgb="FFFFEB84"/>
        <color rgb="FF63BE7B"/>
      </colorScale>
    </cfRule>
  </conditionalFormatting>
  <conditionalFormatting sqref="P43:P47">
    <cfRule type="colorScale" priority="320">
      <colorScale>
        <cfvo type="min"/>
        <cfvo type="percentile" val="50"/>
        <cfvo type="max"/>
        <color rgb="FFF8696B"/>
        <color rgb="FFFFEB84"/>
        <color rgb="FF63BE7B"/>
      </colorScale>
    </cfRule>
  </conditionalFormatting>
  <conditionalFormatting sqref="P46">
    <cfRule type="colorScale" priority="319">
      <colorScale>
        <cfvo type="min"/>
        <cfvo type="percentile" val="50"/>
        <cfvo type="max"/>
        <color rgb="FFF8696B"/>
        <color rgb="FFFFEB84"/>
        <color rgb="FF63BE7B"/>
      </colorScale>
    </cfRule>
  </conditionalFormatting>
  <conditionalFormatting sqref="P44">
    <cfRule type="colorScale" priority="318">
      <colorScale>
        <cfvo type="min"/>
        <cfvo type="percentile" val="50"/>
        <cfvo type="max"/>
        <color rgb="FFF8696B"/>
        <color rgb="FFFFEB84"/>
        <color rgb="FF63BE7B"/>
      </colorScale>
    </cfRule>
  </conditionalFormatting>
  <conditionalFormatting sqref="P45">
    <cfRule type="colorScale" priority="317">
      <colorScale>
        <cfvo type="min"/>
        <cfvo type="percentile" val="50"/>
        <cfvo type="max"/>
        <color rgb="FFF8696B"/>
        <color rgb="FFFFEB84"/>
        <color rgb="FF63BE7B"/>
      </colorScale>
    </cfRule>
  </conditionalFormatting>
  <conditionalFormatting sqref="P46">
    <cfRule type="colorScale" priority="316">
      <colorScale>
        <cfvo type="min"/>
        <cfvo type="percentile" val="50"/>
        <cfvo type="max"/>
        <color rgb="FFF8696B"/>
        <color rgb="FFFFEB84"/>
        <color rgb="FF63BE7B"/>
      </colorScale>
    </cfRule>
  </conditionalFormatting>
  <conditionalFormatting sqref="P47">
    <cfRule type="colorScale" priority="315">
      <colorScale>
        <cfvo type="min"/>
        <cfvo type="percentile" val="50"/>
        <cfvo type="max"/>
        <color rgb="FFF8696B"/>
        <color rgb="FFFFEB84"/>
        <color rgb="FF63BE7B"/>
      </colorScale>
    </cfRule>
  </conditionalFormatting>
  <conditionalFormatting sqref="P47">
    <cfRule type="colorScale" priority="314">
      <colorScale>
        <cfvo type="min"/>
        <cfvo type="percentile" val="50"/>
        <cfvo type="max"/>
        <color rgb="FFF8696B"/>
        <color rgb="FFFFEB84"/>
        <color rgb="FF63BE7B"/>
      </colorScale>
    </cfRule>
  </conditionalFormatting>
  <conditionalFormatting sqref="P48">
    <cfRule type="colorScale" priority="312">
      <colorScale>
        <cfvo type="min"/>
        <cfvo type="percentile" val="50"/>
        <cfvo type="max"/>
        <color rgb="FFF8696B"/>
        <color rgb="FFFFEB84"/>
        <color rgb="FF63BE7B"/>
      </colorScale>
    </cfRule>
  </conditionalFormatting>
  <conditionalFormatting sqref="P51">
    <cfRule type="colorScale" priority="311">
      <colorScale>
        <cfvo type="min"/>
        <cfvo type="percentile" val="50"/>
        <cfvo type="max"/>
        <color rgb="FFF8696B"/>
        <color rgb="FFFFEB84"/>
        <color rgb="FF63BE7B"/>
      </colorScale>
    </cfRule>
  </conditionalFormatting>
  <conditionalFormatting sqref="P48:P52">
    <cfRule type="colorScale" priority="310">
      <colorScale>
        <cfvo type="min"/>
        <cfvo type="percentile" val="50"/>
        <cfvo type="max"/>
        <color rgb="FFF8696B"/>
        <color rgb="FFFFEB84"/>
        <color rgb="FF63BE7B"/>
      </colorScale>
    </cfRule>
  </conditionalFormatting>
  <conditionalFormatting sqref="P49">
    <cfRule type="colorScale" priority="313">
      <colorScale>
        <cfvo type="min"/>
        <cfvo type="percentile" val="50"/>
        <cfvo type="max"/>
        <color rgb="FFF8696B"/>
        <color rgb="FFFFEB84"/>
        <color rgb="FF63BE7B"/>
      </colorScale>
    </cfRule>
  </conditionalFormatting>
  <conditionalFormatting sqref="P50">
    <cfRule type="colorScale" priority="309">
      <colorScale>
        <cfvo type="min"/>
        <cfvo type="percentile" val="50"/>
        <cfvo type="max"/>
        <color rgb="FFF8696B"/>
        <color rgb="FFFFEB84"/>
        <color rgb="FF63BE7B"/>
      </colorScale>
    </cfRule>
  </conditionalFormatting>
  <conditionalFormatting sqref="P51">
    <cfRule type="colorScale" priority="308">
      <colorScale>
        <cfvo type="min"/>
        <cfvo type="percentile" val="50"/>
        <cfvo type="max"/>
        <color rgb="FFF8696B"/>
        <color rgb="FFFFEB84"/>
        <color rgb="FF63BE7B"/>
      </colorScale>
    </cfRule>
  </conditionalFormatting>
  <conditionalFormatting sqref="P52">
    <cfRule type="colorScale" priority="307">
      <colorScale>
        <cfvo type="min"/>
        <cfvo type="percentile" val="50"/>
        <cfvo type="max"/>
        <color rgb="FFF8696B"/>
        <color rgb="FFFFEB84"/>
        <color rgb="FF63BE7B"/>
      </colorScale>
    </cfRule>
  </conditionalFormatting>
  <conditionalFormatting sqref="P52">
    <cfRule type="colorScale" priority="306">
      <colorScale>
        <cfvo type="min"/>
        <cfvo type="percentile" val="50"/>
        <cfvo type="max"/>
        <color rgb="FFF8696B"/>
        <color rgb="FFFFEB84"/>
        <color rgb="FF63BE7B"/>
      </colorScale>
    </cfRule>
  </conditionalFormatting>
  <conditionalFormatting sqref="P49">
    <cfRule type="colorScale" priority="305">
      <colorScale>
        <cfvo type="min"/>
        <cfvo type="percentile" val="50"/>
        <cfvo type="max"/>
        <color rgb="FFF8696B"/>
        <color rgb="FFFFEB84"/>
        <color rgb="FF63BE7B"/>
      </colorScale>
    </cfRule>
  </conditionalFormatting>
  <conditionalFormatting sqref="P52">
    <cfRule type="colorScale" priority="304">
      <colorScale>
        <cfvo type="min"/>
        <cfvo type="percentile" val="50"/>
        <cfvo type="max"/>
        <color rgb="FFF8696B"/>
        <color rgb="FFFFEB84"/>
        <color rgb="FF63BE7B"/>
      </colorScale>
    </cfRule>
  </conditionalFormatting>
  <conditionalFormatting sqref="P48:P52">
    <cfRule type="colorScale" priority="303">
      <colorScale>
        <cfvo type="min"/>
        <cfvo type="percentile" val="50"/>
        <cfvo type="max"/>
        <color rgb="FFF8696B"/>
        <color rgb="FFFFEB84"/>
        <color rgb="FF63BE7B"/>
      </colorScale>
    </cfRule>
  </conditionalFormatting>
  <conditionalFormatting sqref="P49">
    <cfRule type="colorScale" priority="302">
      <colorScale>
        <cfvo type="min"/>
        <cfvo type="percentile" val="50"/>
        <cfvo type="max"/>
        <color rgb="FFF8696B"/>
        <color rgb="FFFFEB84"/>
        <color rgb="FF63BE7B"/>
      </colorScale>
    </cfRule>
  </conditionalFormatting>
  <conditionalFormatting sqref="P49">
    <cfRule type="colorScale" priority="301">
      <colorScale>
        <cfvo type="min"/>
        <cfvo type="percentile" val="50"/>
        <cfvo type="max"/>
        <color rgb="FFF8696B"/>
        <color rgb="FFFFEB84"/>
        <color rgb="FF63BE7B"/>
      </colorScale>
    </cfRule>
  </conditionalFormatting>
  <conditionalFormatting sqref="P50">
    <cfRule type="colorScale" priority="300">
      <colorScale>
        <cfvo type="min"/>
        <cfvo type="percentile" val="50"/>
        <cfvo type="max"/>
        <color rgb="FFF8696B"/>
        <color rgb="FFFFEB84"/>
        <color rgb="FF63BE7B"/>
      </colorScale>
    </cfRule>
  </conditionalFormatting>
  <conditionalFormatting sqref="P51">
    <cfRule type="colorScale" priority="299">
      <colorScale>
        <cfvo type="min"/>
        <cfvo type="percentile" val="50"/>
        <cfvo type="max"/>
        <color rgb="FFF8696B"/>
        <color rgb="FFFFEB84"/>
        <color rgb="FF63BE7B"/>
      </colorScale>
    </cfRule>
  </conditionalFormatting>
  <conditionalFormatting sqref="P52">
    <cfRule type="colorScale" priority="298">
      <colorScale>
        <cfvo type="min"/>
        <cfvo type="percentile" val="50"/>
        <cfvo type="max"/>
        <color rgb="FFF8696B"/>
        <color rgb="FFFFEB84"/>
        <color rgb="FF63BE7B"/>
      </colorScale>
    </cfRule>
  </conditionalFormatting>
  <conditionalFormatting sqref="P52">
    <cfRule type="colorScale" priority="297">
      <colorScale>
        <cfvo type="min"/>
        <cfvo type="percentile" val="50"/>
        <cfvo type="max"/>
        <color rgb="FFF8696B"/>
        <color rgb="FFFFEB84"/>
        <color rgb="FF63BE7B"/>
      </colorScale>
    </cfRule>
  </conditionalFormatting>
  <conditionalFormatting sqref="P50">
    <cfRule type="colorScale" priority="296">
      <colorScale>
        <cfvo type="min"/>
        <cfvo type="percentile" val="50"/>
        <cfvo type="max"/>
        <color rgb="FFF8696B"/>
        <color rgb="FFFFEB84"/>
        <color rgb="FF63BE7B"/>
      </colorScale>
    </cfRule>
  </conditionalFormatting>
  <conditionalFormatting sqref="P48:P52">
    <cfRule type="colorScale" priority="295">
      <colorScale>
        <cfvo type="min"/>
        <cfvo type="percentile" val="50"/>
        <cfvo type="max"/>
        <color rgb="FFF8696B"/>
        <color rgb="FFFFEB84"/>
        <color rgb="FF63BE7B"/>
      </colorScale>
    </cfRule>
  </conditionalFormatting>
  <conditionalFormatting sqref="P49">
    <cfRule type="colorScale" priority="294">
      <colorScale>
        <cfvo type="min"/>
        <cfvo type="percentile" val="50"/>
        <cfvo type="max"/>
        <color rgb="FFF8696B"/>
        <color rgb="FFFFEB84"/>
        <color rgb="FF63BE7B"/>
      </colorScale>
    </cfRule>
  </conditionalFormatting>
  <conditionalFormatting sqref="P50">
    <cfRule type="colorScale" priority="293">
      <colorScale>
        <cfvo type="min"/>
        <cfvo type="percentile" val="50"/>
        <cfvo type="max"/>
        <color rgb="FFF8696B"/>
        <color rgb="FFFFEB84"/>
        <color rgb="FF63BE7B"/>
      </colorScale>
    </cfRule>
  </conditionalFormatting>
  <conditionalFormatting sqref="P51">
    <cfRule type="colorScale" priority="292">
      <colorScale>
        <cfvo type="min"/>
        <cfvo type="percentile" val="50"/>
        <cfvo type="max"/>
        <color rgb="FFF8696B"/>
        <color rgb="FFFFEB84"/>
        <color rgb="FF63BE7B"/>
      </colorScale>
    </cfRule>
  </conditionalFormatting>
  <conditionalFormatting sqref="P52">
    <cfRule type="colorScale" priority="291">
      <colorScale>
        <cfvo type="min"/>
        <cfvo type="percentile" val="50"/>
        <cfvo type="max"/>
        <color rgb="FFF8696B"/>
        <color rgb="FFFFEB84"/>
        <color rgb="FF63BE7B"/>
      </colorScale>
    </cfRule>
  </conditionalFormatting>
  <conditionalFormatting sqref="P48:P52">
    <cfRule type="colorScale" priority="290">
      <colorScale>
        <cfvo type="min"/>
        <cfvo type="percentile" val="50"/>
        <cfvo type="max"/>
        <color rgb="FFF8696B"/>
        <color rgb="FFFFEB84"/>
        <color rgb="FF63BE7B"/>
      </colorScale>
    </cfRule>
  </conditionalFormatting>
  <conditionalFormatting sqref="P51">
    <cfRule type="colorScale" priority="289">
      <colorScale>
        <cfvo type="min"/>
        <cfvo type="percentile" val="50"/>
        <cfvo type="max"/>
        <color rgb="FFF8696B"/>
        <color rgb="FFFFEB84"/>
        <color rgb="FF63BE7B"/>
      </colorScale>
    </cfRule>
  </conditionalFormatting>
  <conditionalFormatting sqref="P49">
    <cfRule type="colorScale" priority="288">
      <colorScale>
        <cfvo type="min"/>
        <cfvo type="percentile" val="50"/>
        <cfvo type="max"/>
        <color rgb="FFF8696B"/>
        <color rgb="FFFFEB84"/>
        <color rgb="FF63BE7B"/>
      </colorScale>
    </cfRule>
  </conditionalFormatting>
  <conditionalFormatting sqref="P50">
    <cfRule type="colorScale" priority="287">
      <colorScale>
        <cfvo type="min"/>
        <cfvo type="percentile" val="50"/>
        <cfvo type="max"/>
        <color rgb="FFF8696B"/>
        <color rgb="FFFFEB84"/>
        <color rgb="FF63BE7B"/>
      </colorScale>
    </cfRule>
  </conditionalFormatting>
  <conditionalFormatting sqref="P51">
    <cfRule type="colorScale" priority="286">
      <colorScale>
        <cfvo type="min"/>
        <cfvo type="percentile" val="50"/>
        <cfvo type="max"/>
        <color rgb="FFF8696B"/>
        <color rgb="FFFFEB84"/>
        <color rgb="FF63BE7B"/>
      </colorScale>
    </cfRule>
  </conditionalFormatting>
  <conditionalFormatting sqref="P52">
    <cfRule type="colorScale" priority="285">
      <colorScale>
        <cfvo type="min"/>
        <cfvo type="percentile" val="50"/>
        <cfvo type="max"/>
        <color rgb="FFF8696B"/>
        <color rgb="FFFFEB84"/>
        <color rgb="FF63BE7B"/>
      </colorScale>
    </cfRule>
  </conditionalFormatting>
  <conditionalFormatting sqref="P52">
    <cfRule type="colorScale" priority="284">
      <colorScale>
        <cfvo type="min"/>
        <cfvo type="percentile" val="50"/>
        <cfvo type="max"/>
        <color rgb="FFF8696B"/>
        <color rgb="FFFFEB84"/>
        <color rgb="FF63BE7B"/>
      </colorScale>
    </cfRule>
  </conditionalFormatting>
  <conditionalFormatting sqref="P48">
    <cfRule type="colorScale" priority="283">
      <colorScale>
        <cfvo type="min"/>
        <cfvo type="percentile" val="50"/>
        <cfvo type="max"/>
        <color rgb="FFF8696B"/>
        <color rgb="FFFFEB84"/>
        <color rgb="FF63BE7B"/>
      </colorScale>
    </cfRule>
  </conditionalFormatting>
  <conditionalFormatting sqref="P51">
    <cfRule type="colorScale" priority="282">
      <colorScale>
        <cfvo type="min"/>
        <cfvo type="percentile" val="50"/>
        <cfvo type="max"/>
        <color rgb="FFF8696B"/>
        <color rgb="FFFFEB84"/>
        <color rgb="FF63BE7B"/>
      </colorScale>
    </cfRule>
  </conditionalFormatting>
  <conditionalFormatting sqref="P48:P52">
    <cfRule type="colorScale" priority="281">
      <colorScale>
        <cfvo type="min"/>
        <cfvo type="percentile" val="50"/>
        <cfvo type="max"/>
        <color rgb="FFF8696B"/>
        <color rgb="FFFFEB84"/>
        <color rgb="FF63BE7B"/>
      </colorScale>
    </cfRule>
  </conditionalFormatting>
  <conditionalFormatting sqref="P48">
    <cfRule type="colorScale" priority="280">
      <colorScale>
        <cfvo type="min"/>
        <cfvo type="percentile" val="50"/>
        <cfvo type="max"/>
        <color rgb="FFF8696B"/>
        <color rgb="FFFFEB84"/>
        <color rgb="FF63BE7B"/>
      </colorScale>
    </cfRule>
  </conditionalFormatting>
  <conditionalFormatting sqref="P48">
    <cfRule type="colorScale" priority="279">
      <colorScale>
        <cfvo type="min"/>
        <cfvo type="percentile" val="50"/>
        <cfvo type="max"/>
        <color rgb="FFF8696B"/>
        <color rgb="FFFFEB84"/>
        <color rgb="FF63BE7B"/>
      </colorScale>
    </cfRule>
  </conditionalFormatting>
  <conditionalFormatting sqref="P48">
    <cfRule type="colorScale" priority="278">
      <colorScale>
        <cfvo type="min"/>
        <cfvo type="percentile" val="50"/>
        <cfvo type="max"/>
        <color rgb="FFF8696B"/>
        <color rgb="FFFFEB84"/>
        <color rgb="FF63BE7B"/>
      </colorScale>
    </cfRule>
  </conditionalFormatting>
  <conditionalFormatting sqref="P49">
    <cfRule type="colorScale" priority="277">
      <colorScale>
        <cfvo type="min"/>
        <cfvo type="percentile" val="50"/>
        <cfvo type="max"/>
        <color rgb="FFF8696B"/>
        <color rgb="FFFFEB84"/>
        <color rgb="FF63BE7B"/>
      </colorScale>
    </cfRule>
  </conditionalFormatting>
  <conditionalFormatting sqref="P50">
    <cfRule type="colorScale" priority="276">
      <colorScale>
        <cfvo type="min"/>
        <cfvo type="percentile" val="50"/>
        <cfvo type="max"/>
        <color rgb="FFF8696B"/>
        <color rgb="FFFFEB84"/>
        <color rgb="FF63BE7B"/>
      </colorScale>
    </cfRule>
  </conditionalFormatting>
  <conditionalFormatting sqref="P51">
    <cfRule type="colorScale" priority="275">
      <colorScale>
        <cfvo type="min"/>
        <cfvo type="percentile" val="50"/>
        <cfvo type="max"/>
        <color rgb="FFF8696B"/>
        <color rgb="FFFFEB84"/>
        <color rgb="FF63BE7B"/>
      </colorScale>
    </cfRule>
  </conditionalFormatting>
  <conditionalFormatting sqref="P51">
    <cfRule type="colorScale" priority="274">
      <colorScale>
        <cfvo type="min"/>
        <cfvo type="percentile" val="50"/>
        <cfvo type="max"/>
        <color rgb="FFF8696B"/>
        <color rgb="FFFFEB84"/>
        <color rgb="FF63BE7B"/>
      </colorScale>
    </cfRule>
  </conditionalFormatting>
  <conditionalFormatting sqref="P51">
    <cfRule type="colorScale" priority="273">
      <colorScale>
        <cfvo type="min"/>
        <cfvo type="percentile" val="50"/>
        <cfvo type="max"/>
        <color rgb="FFF8696B"/>
        <color rgb="FFFFEB84"/>
        <color rgb="FF63BE7B"/>
      </colorScale>
    </cfRule>
  </conditionalFormatting>
  <conditionalFormatting sqref="P52">
    <cfRule type="colorScale" priority="272">
      <colorScale>
        <cfvo type="min"/>
        <cfvo type="percentile" val="50"/>
        <cfvo type="max"/>
        <color rgb="FFF8696B"/>
        <color rgb="FFFFEB84"/>
        <color rgb="FF63BE7B"/>
      </colorScale>
    </cfRule>
  </conditionalFormatting>
  <conditionalFormatting sqref="P48">
    <cfRule type="colorScale" priority="271">
      <colorScale>
        <cfvo type="min"/>
        <cfvo type="percentile" val="50"/>
        <cfvo type="max"/>
        <color rgb="FFF8696B"/>
        <color rgb="FFFFEB84"/>
        <color rgb="FF63BE7B"/>
      </colorScale>
    </cfRule>
  </conditionalFormatting>
  <conditionalFormatting sqref="P48">
    <cfRule type="colorScale" priority="270">
      <colorScale>
        <cfvo type="min"/>
        <cfvo type="percentile" val="50"/>
        <cfvo type="max"/>
        <color rgb="FFF8696B"/>
        <color rgb="FFFFEB84"/>
        <color rgb="FF63BE7B"/>
      </colorScale>
    </cfRule>
  </conditionalFormatting>
  <conditionalFormatting sqref="P48">
    <cfRule type="colorScale" priority="269">
      <colorScale>
        <cfvo type="min"/>
        <cfvo type="percentile" val="50"/>
        <cfvo type="max"/>
        <color rgb="FFF8696B"/>
        <color rgb="FFFFEB84"/>
        <color rgb="FF63BE7B"/>
      </colorScale>
    </cfRule>
  </conditionalFormatting>
  <conditionalFormatting sqref="P50">
    <cfRule type="colorScale" priority="268">
      <colorScale>
        <cfvo type="min"/>
        <cfvo type="percentile" val="50"/>
        <cfvo type="max"/>
        <color rgb="FFF8696B"/>
        <color rgb="FFFFEB84"/>
        <color rgb="FF63BE7B"/>
      </colorScale>
    </cfRule>
  </conditionalFormatting>
  <conditionalFormatting sqref="P49">
    <cfRule type="colorScale" priority="267">
      <colorScale>
        <cfvo type="min"/>
        <cfvo type="percentile" val="50"/>
        <cfvo type="max"/>
        <color rgb="FFF8696B"/>
        <color rgb="FFFFEB84"/>
        <color rgb="FF63BE7B"/>
      </colorScale>
    </cfRule>
  </conditionalFormatting>
  <conditionalFormatting sqref="P50">
    <cfRule type="colorScale" priority="266">
      <colorScale>
        <cfvo type="min"/>
        <cfvo type="percentile" val="50"/>
        <cfvo type="max"/>
        <color rgb="FFF8696B"/>
        <color rgb="FFFFEB84"/>
        <color rgb="FF63BE7B"/>
      </colorScale>
    </cfRule>
  </conditionalFormatting>
  <conditionalFormatting sqref="P50">
    <cfRule type="colorScale" priority="265">
      <colorScale>
        <cfvo type="min"/>
        <cfvo type="percentile" val="50"/>
        <cfvo type="max"/>
        <color rgb="FFF8696B"/>
        <color rgb="FFFFEB84"/>
        <color rgb="FF63BE7B"/>
      </colorScale>
    </cfRule>
  </conditionalFormatting>
  <conditionalFormatting sqref="P51">
    <cfRule type="colorScale" priority="264">
      <colorScale>
        <cfvo type="min"/>
        <cfvo type="percentile" val="50"/>
        <cfvo type="max"/>
        <color rgb="FFF8696B"/>
        <color rgb="FFFFEB84"/>
        <color rgb="FF63BE7B"/>
      </colorScale>
    </cfRule>
  </conditionalFormatting>
  <conditionalFormatting sqref="P52">
    <cfRule type="colorScale" priority="263">
      <colorScale>
        <cfvo type="min"/>
        <cfvo type="percentile" val="50"/>
        <cfvo type="max"/>
        <color rgb="FFF8696B"/>
        <color rgb="FFFFEB84"/>
        <color rgb="FF63BE7B"/>
      </colorScale>
    </cfRule>
  </conditionalFormatting>
  <conditionalFormatting sqref="P49">
    <cfRule type="colorScale" priority="262">
      <colorScale>
        <cfvo type="min"/>
        <cfvo type="percentile" val="50"/>
        <cfvo type="max"/>
        <color rgb="FFF8696B"/>
        <color rgb="FFFFEB84"/>
        <color rgb="FF63BE7B"/>
      </colorScale>
    </cfRule>
  </conditionalFormatting>
  <conditionalFormatting sqref="P52">
    <cfRule type="colorScale" priority="261">
      <colorScale>
        <cfvo type="min"/>
        <cfvo type="percentile" val="50"/>
        <cfvo type="max"/>
        <color rgb="FFF8696B"/>
        <color rgb="FFFFEB84"/>
        <color rgb="FF63BE7B"/>
      </colorScale>
    </cfRule>
  </conditionalFormatting>
  <conditionalFormatting sqref="P50">
    <cfRule type="colorScale" priority="260">
      <colorScale>
        <cfvo type="min"/>
        <cfvo type="percentile" val="50"/>
        <cfvo type="max"/>
        <color rgb="FFF8696B"/>
        <color rgb="FFFFEB84"/>
        <color rgb="FF63BE7B"/>
      </colorScale>
    </cfRule>
  </conditionalFormatting>
  <conditionalFormatting sqref="P51">
    <cfRule type="colorScale" priority="259">
      <colorScale>
        <cfvo type="min"/>
        <cfvo type="percentile" val="50"/>
        <cfvo type="max"/>
        <color rgb="FFF8696B"/>
        <color rgb="FFFFEB84"/>
        <color rgb="FF63BE7B"/>
      </colorScale>
    </cfRule>
  </conditionalFormatting>
  <conditionalFormatting sqref="P52">
    <cfRule type="colorScale" priority="258">
      <colorScale>
        <cfvo type="min"/>
        <cfvo type="percentile" val="50"/>
        <cfvo type="max"/>
        <color rgb="FFF8696B"/>
        <color rgb="FFFFEB84"/>
        <color rgb="FF63BE7B"/>
      </colorScale>
    </cfRule>
  </conditionalFormatting>
  <conditionalFormatting sqref="P50">
    <cfRule type="colorScale" priority="257">
      <colorScale>
        <cfvo type="min"/>
        <cfvo type="percentile" val="50"/>
        <cfvo type="max"/>
        <color rgb="FFF8696B"/>
        <color rgb="FFFFEB84"/>
        <color rgb="FF63BE7B"/>
      </colorScale>
    </cfRule>
  </conditionalFormatting>
  <conditionalFormatting sqref="P48">
    <cfRule type="colorScale" priority="256">
      <colorScale>
        <cfvo type="min"/>
        <cfvo type="percentile" val="50"/>
        <cfvo type="max"/>
        <color rgb="FFF8696B"/>
        <color rgb="FFFFEB84"/>
        <color rgb="FF63BE7B"/>
      </colorScale>
    </cfRule>
  </conditionalFormatting>
  <conditionalFormatting sqref="P49">
    <cfRule type="colorScale" priority="255">
      <colorScale>
        <cfvo type="min"/>
        <cfvo type="percentile" val="50"/>
        <cfvo type="max"/>
        <color rgb="FFF8696B"/>
        <color rgb="FFFFEB84"/>
        <color rgb="FF63BE7B"/>
      </colorScale>
    </cfRule>
  </conditionalFormatting>
  <conditionalFormatting sqref="P50">
    <cfRule type="colorScale" priority="254">
      <colorScale>
        <cfvo type="min"/>
        <cfvo type="percentile" val="50"/>
        <cfvo type="max"/>
        <color rgb="FFF8696B"/>
        <color rgb="FFFFEB84"/>
        <color rgb="FF63BE7B"/>
      </colorScale>
    </cfRule>
  </conditionalFormatting>
  <conditionalFormatting sqref="P50">
    <cfRule type="colorScale" priority="253">
      <colorScale>
        <cfvo type="min"/>
        <cfvo type="percentile" val="50"/>
        <cfvo type="max"/>
        <color rgb="FFF8696B"/>
        <color rgb="FFFFEB84"/>
        <color rgb="FF63BE7B"/>
      </colorScale>
    </cfRule>
  </conditionalFormatting>
  <conditionalFormatting sqref="P50">
    <cfRule type="colorScale" priority="252">
      <colorScale>
        <cfvo type="min"/>
        <cfvo type="percentile" val="50"/>
        <cfvo type="max"/>
        <color rgb="FFF8696B"/>
        <color rgb="FFFFEB84"/>
        <color rgb="FF63BE7B"/>
      </colorScale>
    </cfRule>
  </conditionalFormatting>
  <conditionalFormatting sqref="P51">
    <cfRule type="colorScale" priority="251">
      <colorScale>
        <cfvo type="min"/>
        <cfvo type="percentile" val="50"/>
        <cfvo type="max"/>
        <color rgb="FFF8696B"/>
        <color rgb="FFFFEB84"/>
        <color rgb="FF63BE7B"/>
      </colorScale>
    </cfRule>
  </conditionalFormatting>
  <conditionalFormatting sqref="P52">
    <cfRule type="colorScale" priority="250">
      <colorScale>
        <cfvo type="min"/>
        <cfvo type="percentile" val="50"/>
        <cfvo type="max"/>
        <color rgb="FFF8696B"/>
        <color rgb="FFFFEB84"/>
        <color rgb="FF63BE7B"/>
      </colorScale>
    </cfRule>
  </conditionalFormatting>
  <conditionalFormatting sqref="P49">
    <cfRule type="colorScale" priority="249">
      <colorScale>
        <cfvo type="min"/>
        <cfvo type="percentile" val="50"/>
        <cfvo type="max"/>
        <color rgb="FFF8696B"/>
        <color rgb="FFFFEB84"/>
        <color rgb="FF63BE7B"/>
      </colorScale>
    </cfRule>
  </conditionalFormatting>
  <conditionalFormatting sqref="P48">
    <cfRule type="colorScale" priority="248">
      <colorScale>
        <cfvo type="min"/>
        <cfvo type="percentile" val="50"/>
        <cfvo type="max"/>
        <color rgb="FFF8696B"/>
        <color rgb="FFFFEB84"/>
        <color rgb="FF63BE7B"/>
      </colorScale>
    </cfRule>
  </conditionalFormatting>
  <conditionalFormatting sqref="P49">
    <cfRule type="colorScale" priority="247">
      <colorScale>
        <cfvo type="min"/>
        <cfvo type="percentile" val="50"/>
        <cfvo type="max"/>
        <color rgb="FFF8696B"/>
        <color rgb="FFFFEB84"/>
        <color rgb="FF63BE7B"/>
      </colorScale>
    </cfRule>
  </conditionalFormatting>
  <conditionalFormatting sqref="P51">
    <cfRule type="colorScale" priority="246">
      <colorScale>
        <cfvo type="min"/>
        <cfvo type="percentile" val="50"/>
        <cfvo type="max"/>
        <color rgb="FFF8696B"/>
        <color rgb="FFFFEB84"/>
        <color rgb="FF63BE7B"/>
      </colorScale>
    </cfRule>
  </conditionalFormatting>
  <conditionalFormatting sqref="P50">
    <cfRule type="colorScale" priority="245">
      <colorScale>
        <cfvo type="min"/>
        <cfvo type="percentile" val="50"/>
        <cfvo type="max"/>
        <color rgb="FFF8696B"/>
        <color rgb="FFFFEB84"/>
        <color rgb="FF63BE7B"/>
      </colorScale>
    </cfRule>
  </conditionalFormatting>
  <conditionalFormatting sqref="P51">
    <cfRule type="colorScale" priority="244">
      <colorScale>
        <cfvo type="min"/>
        <cfvo type="percentile" val="50"/>
        <cfvo type="max"/>
        <color rgb="FFF8696B"/>
        <color rgb="FFFFEB84"/>
        <color rgb="FF63BE7B"/>
      </colorScale>
    </cfRule>
  </conditionalFormatting>
  <conditionalFormatting sqref="P51">
    <cfRule type="colorScale" priority="243">
      <colorScale>
        <cfvo type="min"/>
        <cfvo type="percentile" val="50"/>
        <cfvo type="max"/>
        <color rgb="FFF8696B"/>
        <color rgb="FFFFEB84"/>
        <color rgb="FF63BE7B"/>
      </colorScale>
    </cfRule>
  </conditionalFormatting>
  <conditionalFormatting sqref="P52">
    <cfRule type="colorScale" priority="242">
      <colorScale>
        <cfvo type="min"/>
        <cfvo type="percentile" val="50"/>
        <cfvo type="max"/>
        <color rgb="FFF8696B"/>
        <color rgb="FFFFEB84"/>
        <color rgb="FF63BE7B"/>
      </colorScale>
    </cfRule>
  </conditionalFormatting>
  <conditionalFormatting sqref="P50">
    <cfRule type="colorScale" priority="241">
      <colorScale>
        <cfvo type="min"/>
        <cfvo type="percentile" val="50"/>
        <cfvo type="max"/>
        <color rgb="FFF8696B"/>
        <color rgb="FFFFEB84"/>
        <color rgb="FF63BE7B"/>
      </colorScale>
    </cfRule>
  </conditionalFormatting>
  <conditionalFormatting sqref="P51">
    <cfRule type="colorScale" priority="240">
      <colorScale>
        <cfvo type="min"/>
        <cfvo type="percentile" val="50"/>
        <cfvo type="max"/>
        <color rgb="FFF8696B"/>
        <color rgb="FFFFEB84"/>
        <color rgb="FF63BE7B"/>
      </colorScale>
    </cfRule>
  </conditionalFormatting>
  <conditionalFormatting sqref="P52">
    <cfRule type="colorScale" priority="239">
      <colorScale>
        <cfvo type="min"/>
        <cfvo type="percentile" val="50"/>
        <cfvo type="max"/>
        <color rgb="FFF8696B"/>
        <color rgb="FFFFEB84"/>
        <color rgb="FF63BE7B"/>
      </colorScale>
    </cfRule>
  </conditionalFormatting>
  <conditionalFormatting sqref="P48">
    <cfRule type="colorScale" priority="238">
      <colorScale>
        <cfvo type="min"/>
        <cfvo type="percentile" val="50"/>
        <cfvo type="max"/>
        <color rgb="FFF8696B"/>
        <color rgb="FFFFEB84"/>
        <color rgb="FF63BE7B"/>
      </colorScale>
    </cfRule>
  </conditionalFormatting>
  <conditionalFormatting sqref="P51">
    <cfRule type="colorScale" priority="237">
      <colorScale>
        <cfvo type="min"/>
        <cfvo type="percentile" val="50"/>
        <cfvo type="max"/>
        <color rgb="FFF8696B"/>
        <color rgb="FFFFEB84"/>
        <color rgb="FF63BE7B"/>
      </colorScale>
    </cfRule>
  </conditionalFormatting>
  <conditionalFormatting sqref="P49">
    <cfRule type="colorScale" priority="236">
      <colorScale>
        <cfvo type="min"/>
        <cfvo type="percentile" val="50"/>
        <cfvo type="max"/>
        <color rgb="FFF8696B"/>
        <color rgb="FFFFEB84"/>
        <color rgb="FF63BE7B"/>
      </colorScale>
    </cfRule>
  </conditionalFormatting>
  <conditionalFormatting sqref="P50">
    <cfRule type="colorScale" priority="235">
      <colorScale>
        <cfvo type="min"/>
        <cfvo type="percentile" val="50"/>
        <cfvo type="max"/>
        <color rgb="FFF8696B"/>
        <color rgb="FFFFEB84"/>
        <color rgb="FF63BE7B"/>
      </colorScale>
    </cfRule>
  </conditionalFormatting>
  <conditionalFormatting sqref="P51">
    <cfRule type="colorScale" priority="234">
      <colorScale>
        <cfvo type="min"/>
        <cfvo type="percentile" val="50"/>
        <cfvo type="max"/>
        <color rgb="FFF8696B"/>
        <color rgb="FFFFEB84"/>
        <color rgb="FF63BE7B"/>
      </colorScale>
    </cfRule>
  </conditionalFormatting>
  <conditionalFormatting sqref="P52">
    <cfRule type="colorScale" priority="233">
      <colorScale>
        <cfvo type="min"/>
        <cfvo type="percentile" val="50"/>
        <cfvo type="max"/>
        <color rgb="FFF8696B"/>
        <color rgb="FFFFEB84"/>
        <color rgb="FF63BE7B"/>
      </colorScale>
    </cfRule>
  </conditionalFormatting>
  <conditionalFormatting sqref="P52">
    <cfRule type="colorScale" priority="232">
      <colorScale>
        <cfvo type="min"/>
        <cfvo type="percentile" val="50"/>
        <cfvo type="max"/>
        <color rgb="FFF8696B"/>
        <color rgb="FFFFEB84"/>
        <color rgb="FF63BE7B"/>
      </colorScale>
    </cfRule>
  </conditionalFormatting>
  <conditionalFormatting sqref="P49">
    <cfRule type="colorScale" priority="231">
      <colorScale>
        <cfvo type="min"/>
        <cfvo type="percentile" val="50"/>
        <cfvo type="max"/>
        <color rgb="FFF8696B"/>
        <color rgb="FFFFEB84"/>
        <color rgb="FF63BE7B"/>
      </colorScale>
    </cfRule>
  </conditionalFormatting>
  <conditionalFormatting sqref="P52">
    <cfRule type="colorScale" priority="230">
      <colorScale>
        <cfvo type="min"/>
        <cfvo type="percentile" val="50"/>
        <cfvo type="max"/>
        <color rgb="FFF8696B"/>
        <color rgb="FFFFEB84"/>
        <color rgb="FF63BE7B"/>
      </colorScale>
    </cfRule>
  </conditionalFormatting>
  <conditionalFormatting sqref="P48:P52">
    <cfRule type="colorScale" priority="229">
      <colorScale>
        <cfvo type="min"/>
        <cfvo type="percentile" val="50"/>
        <cfvo type="max"/>
        <color rgb="FFF8696B"/>
        <color rgb="FFFFEB84"/>
        <color rgb="FF63BE7B"/>
      </colorScale>
    </cfRule>
  </conditionalFormatting>
  <conditionalFormatting sqref="P49">
    <cfRule type="colorScale" priority="228">
      <colorScale>
        <cfvo type="min"/>
        <cfvo type="percentile" val="50"/>
        <cfvo type="max"/>
        <color rgb="FFF8696B"/>
        <color rgb="FFFFEB84"/>
        <color rgb="FF63BE7B"/>
      </colorScale>
    </cfRule>
  </conditionalFormatting>
  <conditionalFormatting sqref="P49">
    <cfRule type="colorScale" priority="227">
      <colorScale>
        <cfvo type="min"/>
        <cfvo type="percentile" val="50"/>
        <cfvo type="max"/>
        <color rgb="FFF8696B"/>
        <color rgb="FFFFEB84"/>
        <color rgb="FF63BE7B"/>
      </colorScale>
    </cfRule>
  </conditionalFormatting>
  <conditionalFormatting sqref="P50">
    <cfRule type="colorScale" priority="226">
      <colorScale>
        <cfvo type="min"/>
        <cfvo type="percentile" val="50"/>
        <cfvo type="max"/>
        <color rgb="FFF8696B"/>
        <color rgb="FFFFEB84"/>
        <color rgb="FF63BE7B"/>
      </colorScale>
    </cfRule>
  </conditionalFormatting>
  <conditionalFormatting sqref="P51">
    <cfRule type="colorScale" priority="225">
      <colorScale>
        <cfvo type="min"/>
        <cfvo type="percentile" val="50"/>
        <cfvo type="max"/>
        <color rgb="FFF8696B"/>
        <color rgb="FFFFEB84"/>
        <color rgb="FF63BE7B"/>
      </colorScale>
    </cfRule>
  </conditionalFormatting>
  <conditionalFormatting sqref="P52">
    <cfRule type="colorScale" priority="224">
      <colorScale>
        <cfvo type="min"/>
        <cfvo type="percentile" val="50"/>
        <cfvo type="max"/>
        <color rgb="FFF8696B"/>
        <color rgb="FFFFEB84"/>
        <color rgb="FF63BE7B"/>
      </colorScale>
    </cfRule>
  </conditionalFormatting>
  <conditionalFormatting sqref="P52">
    <cfRule type="colorScale" priority="223">
      <colorScale>
        <cfvo type="min"/>
        <cfvo type="percentile" val="50"/>
        <cfvo type="max"/>
        <color rgb="FFF8696B"/>
        <color rgb="FFFFEB84"/>
        <color rgb="FF63BE7B"/>
      </colorScale>
    </cfRule>
  </conditionalFormatting>
  <conditionalFormatting sqref="P50">
    <cfRule type="colorScale" priority="222">
      <colorScale>
        <cfvo type="min"/>
        <cfvo type="percentile" val="50"/>
        <cfvo type="max"/>
        <color rgb="FFF8696B"/>
        <color rgb="FFFFEB84"/>
        <color rgb="FF63BE7B"/>
      </colorScale>
    </cfRule>
  </conditionalFormatting>
  <conditionalFormatting sqref="P48:P52">
    <cfRule type="colorScale" priority="221">
      <colorScale>
        <cfvo type="min"/>
        <cfvo type="percentile" val="50"/>
        <cfvo type="max"/>
        <color rgb="FFF8696B"/>
        <color rgb="FFFFEB84"/>
        <color rgb="FF63BE7B"/>
      </colorScale>
    </cfRule>
  </conditionalFormatting>
  <conditionalFormatting sqref="P49">
    <cfRule type="colorScale" priority="220">
      <colorScale>
        <cfvo type="min"/>
        <cfvo type="percentile" val="50"/>
        <cfvo type="max"/>
        <color rgb="FFF8696B"/>
        <color rgb="FFFFEB84"/>
        <color rgb="FF63BE7B"/>
      </colorScale>
    </cfRule>
  </conditionalFormatting>
  <conditionalFormatting sqref="P50">
    <cfRule type="colorScale" priority="219">
      <colorScale>
        <cfvo type="min"/>
        <cfvo type="percentile" val="50"/>
        <cfvo type="max"/>
        <color rgb="FFF8696B"/>
        <color rgb="FFFFEB84"/>
        <color rgb="FF63BE7B"/>
      </colorScale>
    </cfRule>
  </conditionalFormatting>
  <conditionalFormatting sqref="P51">
    <cfRule type="colorScale" priority="218">
      <colorScale>
        <cfvo type="min"/>
        <cfvo type="percentile" val="50"/>
        <cfvo type="max"/>
        <color rgb="FFF8696B"/>
        <color rgb="FFFFEB84"/>
        <color rgb="FF63BE7B"/>
      </colorScale>
    </cfRule>
  </conditionalFormatting>
  <conditionalFormatting sqref="P52">
    <cfRule type="colorScale" priority="217">
      <colorScale>
        <cfvo type="min"/>
        <cfvo type="percentile" val="50"/>
        <cfvo type="max"/>
        <color rgb="FFF8696B"/>
        <color rgb="FFFFEB84"/>
        <color rgb="FF63BE7B"/>
      </colorScale>
    </cfRule>
  </conditionalFormatting>
  <conditionalFormatting sqref="P48:P52">
    <cfRule type="colorScale" priority="216">
      <colorScale>
        <cfvo type="min"/>
        <cfvo type="percentile" val="50"/>
        <cfvo type="max"/>
        <color rgb="FFF8696B"/>
        <color rgb="FFFFEB84"/>
        <color rgb="FF63BE7B"/>
      </colorScale>
    </cfRule>
  </conditionalFormatting>
  <conditionalFormatting sqref="P51">
    <cfRule type="colorScale" priority="215">
      <colorScale>
        <cfvo type="min"/>
        <cfvo type="percentile" val="50"/>
        <cfvo type="max"/>
        <color rgb="FFF8696B"/>
        <color rgb="FFFFEB84"/>
        <color rgb="FF63BE7B"/>
      </colorScale>
    </cfRule>
  </conditionalFormatting>
  <conditionalFormatting sqref="P49">
    <cfRule type="colorScale" priority="214">
      <colorScale>
        <cfvo type="min"/>
        <cfvo type="percentile" val="50"/>
        <cfvo type="max"/>
        <color rgb="FFF8696B"/>
        <color rgb="FFFFEB84"/>
        <color rgb="FF63BE7B"/>
      </colorScale>
    </cfRule>
  </conditionalFormatting>
  <conditionalFormatting sqref="P50">
    <cfRule type="colorScale" priority="213">
      <colorScale>
        <cfvo type="min"/>
        <cfvo type="percentile" val="50"/>
        <cfvo type="max"/>
        <color rgb="FFF8696B"/>
        <color rgb="FFFFEB84"/>
        <color rgb="FF63BE7B"/>
      </colorScale>
    </cfRule>
  </conditionalFormatting>
  <conditionalFormatting sqref="P51">
    <cfRule type="colorScale" priority="212">
      <colorScale>
        <cfvo type="min"/>
        <cfvo type="percentile" val="50"/>
        <cfvo type="max"/>
        <color rgb="FFF8696B"/>
        <color rgb="FFFFEB84"/>
        <color rgb="FF63BE7B"/>
      </colorScale>
    </cfRule>
  </conditionalFormatting>
  <conditionalFormatting sqref="P52">
    <cfRule type="colorScale" priority="211">
      <colorScale>
        <cfvo type="min"/>
        <cfvo type="percentile" val="50"/>
        <cfvo type="max"/>
        <color rgb="FFF8696B"/>
        <color rgb="FFFFEB84"/>
        <color rgb="FF63BE7B"/>
      </colorScale>
    </cfRule>
  </conditionalFormatting>
  <conditionalFormatting sqref="P52">
    <cfRule type="colorScale" priority="210">
      <colorScale>
        <cfvo type="min"/>
        <cfvo type="percentile" val="50"/>
        <cfvo type="max"/>
        <color rgb="FFF8696B"/>
        <color rgb="FFFFEB84"/>
        <color rgb="FF63BE7B"/>
      </colorScale>
    </cfRule>
  </conditionalFormatting>
  <conditionalFormatting sqref="P53">
    <cfRule type="colorScale" priority="208">
      <colorScale>
        <cfvo type="min"/>
        <cfvo type="percentile" val="50"/>
        <cfvo type="max"/>
        <color rgb="FFF8696B"/>
        <color rgb="FFFFEB84"/>
        <color rgb="FF63BE7B"/>
      </colorScale>
    </cfRule>
  </conditionalFormatting>
  <conditionalFormatting sqref="P56">
    <cfRule type="colorScale" priority="207">
      <colorScale>
        <cfvo type="min"/>
        <cfvo type="percentile" val="50"/>
        <cfvo type="max"/>
        <color rgb="FFF8696B"/>
        <color rgb="FFFFEB84"/>
        <color rgb="FF63BE7B"/>
      </colorScale>
    </cfRule>
  </conditionalFormatting>
  <conditionalFormatting sqref="P53:P57">
    <cfRule type="colorScale" priority="206">
      <colorScale>
        <cfvo type="min"/>
        <cfvo type="percentile" val="50"/>
        <cfvo type="max"/>
        <color rgb="FFF8696B"/>
        <color rgb="FFFFEB84"/>
        <color rgb="FF63BE7B"/>
      </colorScale>
    </cfRule>
  </conditionalFormatting>
  <conditionalFormatting sqref="P54">
    <cfRule type="colorScale" priority="209">
      <colorScale>
        <cfvo type="min"/>
        <cfvo type="percentile" val="50"/>
        <cfvo type="max"/>
        <color rgb="FFF8696B"/>
        <color rgb="FFFFEB84"/>
        <color rgb="FF63BE7B"/>
      </colorScale>
    </cfRule>
  </conditionalFormatting>
  <conditionalFormatting sqref="P55">
    <cfRule type="colorScale" priority="205">
      <colorScale>
        <cfvo type="min"/>
        <cfvo type="percentile" val="50"/>
        <cfvo type="max"/>
        <color rgb="FFF8696B"/>
        <color rgb="FFFFEB84"/>
        <color rgb="FF63BE7B"/>
      </colorScale>
    </cfRule>
  </conditionalFormatting>
  <conditionalFormatting sqref="P56">
    <cfRule type="colorScale" priority="204">
      <colorScale>
        <cfvo type="min"/>
        <cfvo type="percentile" val="50"/>
        <cfvo type="max"/>
        <color rgb="FFF8696B"/>
        <color rgb="FFFFEB84"/>
        <color rgb="FF63BE7B"/>
      </colorScale>
    </cfRule>
  </conditionalFormatting>
  <conditionalFormatting sqref="P57">
    <cfRule type="colorScale" priority="203">
      <colorScale>
        <cfvo type="min"/>
        <cfvo type="percentile" val="50"/>
        <cfvo type="max"/>
        <color rgb="FFF8696B"/>
        <color rgb="FFFFEB84"/>
        <color rgb="FF63BE7B"/>
      </colorScale>
    </cfRule>
  </conditionalFormatting>
  <conditionalFormatting sqref="P57">
    <cfRule type="colorScale" priority="202">
      <colorScale>
        <cfvo type="min"/>
        <cfvo type="percentile" val="50"/>
        <cfvo type="max"/>
        <color rgb="FFF8696B"/>
        <color rgb="FFFFEB84"/>
        <color rgb="FF63BE7B"/>
      </colorScale>
    </cfRule>
  </conditionalFormatting>
  <conditionalFormatting sqref="P54">
    <cfRule type="colorScale" priority="201">
      <colorScale>
        <cfvo type="min"/>
        <cfvo type="percentile" val="50"/>
        <cfvo type="max"/>
        <color rgb="FFF8696B"/>
        <color rgb="FFFFEB84"/>
        <color rgb="FF63BE7B"/>
      </colorScale>
    </cfRule>
  </conditionalFormatting>
  <conditionalFormatting sqref="P57">
    <cfRule type="colorScale" priority="200">
      <colorScale>
        <cfvo type="min"/>
        <cfvo type="percentile" val="50"/>
        <cfvo type="max"/>
        <color rgb="FFF8696B"/>
        <color rgb="FFFFEB84"/>
        <color rgb="FF63BE7B"/>
      </colorScale>
    </cfRule>
  </conditionalFormatting>
  <conditionalFormatting sqref="P53:P57">
    <cfRule type="colorScale" priority="199">
      <colorScale>
        <cfvo type="min"/>
        <cfvo type="percentile" val="50"/>
        <cfvo type="max"/>
        <color rgb="FFF8696B"/>
        <color rgb="FFFFEB84"/>
        <color rgb="FF63BE7B"/>
      </colorScale>
    </cfRule>
  </conditionalFormatting>
  <conditionalFormatting sqref="P54">
    <cfRule type="colorScale" priority="198">
      <colorScale>
        <cfvo type="min"/>
        <cfvo type="percentile" val="50"/>
        <cfvo type="max"/>
        <color rgb="FFF8696B"/>
        <color rgb="FFFFEB84"/>
        <color rgb="FF63BE7B"/>
      </colorScale>
    </cfRule>
  </conditionalFormatting>
  <conditionalFormatting sqref="P54">
    <cfRule type="colorScale" priority="197">
      <colorScale>
        <cfvo type="min"/>
        <cfvo type="percentile" val="50"/>
        <cfvo type="max"/>
        <color rgb="FFF8696B"/>
        <color rgb="FFFFEB84"/>
        <color rgb="FF63BE7B"/>
      </colorScale>
    </cfRule>
  </conditionalFormatting>
  <conditionalFormatting sqref="P55">
    <cfRule type="colorScale" priority="196">
      <colorScale>
        <cfvo type="min"/>
        <cfvo type="percentile" val="50"/>
        <cfvo type="max"/>
        <color rgb="FFF8696B"/>
        <color rgb="FFFFEB84"/>
        <color rgb="FF63BE7B"/>
      </colorScale>
    </cfRule>
  </conditionalFormatting>
  <conditionalFormatting sqref="P56">
    <cfRule type="colorScale" priority="195">
      <colorScale>
        <cfvo type="min"/>
        <cfvo type="percentile" val="50"/>
        <cfvo type="max"/>
        <color rgb="FFF8696B"/>
        <color rgb="FFFFEB84"/>
        <color rgb="FF63BE7B"/>
      </colorScale>
    </cfRule>
  </conditionalFormatting>
  <conditionalFormatting sqref="P57">
    <cfRule type="colorScale" priority="194">
      <colorScale>
        <cfvo type="min"/>
        <cfvo type="percentile" val="50"/>
        <cfvo type="max"/>
        <color rgb="FFF8696B"/>
        <color rgb="FFFFEB84"/>
        <color rgb="FF63BE7B"/>
      </colorScale>
    </cfRule>
  </conditionalFormatting>
  <conditionalFormatting sqref="P57">
    <cfRule type="colorScale" priority="193">
      <colorScale>
        <cfvo type="min"/>
        <cfvo type="percentile" val="50"/>
        <cfvo type="max"/>
        <color rgb="FFF8696B"/>
        <color rgb="FFFFEB84"/>
        <color rgb="FF63BE7B"/>
      </colorScale>
    </cfRule>
  </conditionalFormatting>
  <conditionalFormatting sqref="P55">
    <cfRule type="colorScale" priority="192">
      <colorScale>
        <cfvo type="min"/>
        <cfvo type="percentile" val="50"/>
        <cfvo type="max"/>
        <color rgb="FFF8696B"/>
        <color rgb="FFFFEB84"/>
        <color rgb="FF63BE7B"/>
      </colorScale>
    </cfRule>
  </conditionalFormatting>
  <conditionalFormatting sqref="P53:P57">
    <cfRule type="colorScale" priority="191">
      <colorScale>
        <cfvo type="min"/>
        <cfvo type="percentile" val="50"/>
        <cfvo type="max"/>
        <color rgb="FFF8696B"/>
        <color rgb="FFFFEB84"/>
        <color rgb="FF63BE7B"/>
      </colorScale>
    </cfRule>
  </conditionalFormatting>
  <conditionalFormatting sqref="P54">
    <cfRule type="colorScale" priority="190">
      <colorScale>
        <cfvo type="min"/>
        <cfvo type="percentile" val="50"/>
        <cfvo type="max"/>
        <color rgb="FFF8696B"/>
        <color rgb="FFFFEB84"/>
        <color rgb="FF63BE7B"/>
      </colorScale>
    </cfRule>
  </conditionalFormatting>
  <conditionalFormatting sqref="P55">
    <cfRule type="colorScale" priority="189">
      <colorScale>
        <cfvo type="min"/>
        <cfvo type="percentile" val="50"/>
        <cfvo type="max"/>
        <color rgb="FFF8696B"/>
        <color rgb="FFFFEB84"/>
        <color rgb="FF63BE7B"/>
      </colorScale>
    </cfRule>
  </conditionalFormatting>
  <conditionalFormatting sqref="P56">
    <cfRule type="colorScale" priority="188">
      <colorScale>
        <cfvo type="min"/>
        <cfvo type="percentile" val="50"/>
        <cfvo type="max"/>
        <color rgb="FFF8696B"/>
        <color rgb="FFFFEB84"/>
        <color rgb="FF63BE7B"/>
      </colorScale>
    </cfRule>
  </conditionalFormatting>
  <conditionalFormatting sqref="P57">
    <cfRule type="colorScale" priority="187">
      <colorScale>
        <cfvo type="min"/>
        <cfvo type="percentile" val="50"/>
        <cfvo type="max"/>
        <color rgb="FFF8696B"/>
        <color rgb="FFFFEB84"/>
        <color rgb="FF63BE7B"/>
      </colorScale>
    </cfRule>
  </conditionalFormatting>
  <conditionalFormatting sqref="P53:P57">
    <cfRule type="colorScale" priority="186">
      <colorScale>
        <cfvo type="min"/>
        <cfvo type="percentile" val="50"/>
        <cfvo type="max"/>
        <color rgb="FFF8696B"/>
        <color rgb="FFFFEB84"/>
        <color rgb="FF63BE7B"/>
      </colorScale>
    </cfRule>
  </conditionalFormatting>
  <conditionalFormatting sqref="P56">
    <cfRule type="colorScale" priority="185">
      <colorScale>
        <cfvo type="min"/>
        <cfvo type="percentile" val="50"/>
        <cfvo type="max"/>
        <color rgb="FFF8696B"/>
        <color rgb="FFFFEB84"/>
        <color rgb="FF63BE7B"/>
      </colorScale>
    </cfRule>
  </conditionalFormatting>
  <conditionalFormatting sqref="P54">
    <cfRule type="colorScale" priority="184">
      <colorScale>
        <cfvo type="min"/>
        <cfvo type="percentile" val="50"/>
        <cfvo type="max"/>
        <color rgb="FFF8696B"/>
        <color rgb="FFFFEB84"/>
        <color rgb="FF63BE7B"/>
      </colorScale>
    </cfRule>
  </conditionalFormatting>
  <conditionalFormatting sqref="P55">
    <cfRule type="colorScale" priority="183">
      <colorScale>
        <cfvo type="min"/>
        <cfvo type="percentile" val="50"/>
        <cfvo type="max"/>
        <color rgb="FFF8696B"/>
        <color rgb="FFFFEB84"/>
        <color rgb="FF63BE7B"/>
      </colorScale>
    </cfRule>
  </conditionalFormatting>
  <conditionalFormatting sqref="P56">
    <cfRule type="colorScale" priority="182">
      <colorScale>
        <cfvo type="min"/>
        <cfvo type="percentile" val="50"/>
        <cfvo type="max"/>
        <color rgb="FFF8696B"/>
        <color rgb="FFFFEB84"/>
        <color rgb="FF63BE7B"/>
      </colorScale>
    </cfRule>
  </conditionalFormatting>
  <conditionalFormatting sqref="P57">
    <cfRule type="colorScale" priority="181">
      <colorScale>
        <cfvo type="min"/>
        <cfvo type="percentile" val="50"/>
        <cfvo type="max"/>
        <color rgb="FFF8696B"/>
        <color rgb="FFFFEB84"/>
        <color rgb="FF63BE7B"/>
      </colorScale>
    </cfRule>
  </conditionalFormatting>
  <conditionalFormatting sqref="P57">
    <cfRule type="colorScale" priority="180">
      <colorScale>
        <cfvo type="min"/>
        <cfvo type="percentile" val="50"/>
        <cfvo type="max"/>
        <color rgb="FFF8696B"/>
        <color rgb="FFFFEB84"/>
        <color rgb="FF63BE7B"/>
      </colorScale>
    </cfRule>
  </conditionalFormatting>
  <conditionalFormatting sqref="P53">
    <cfRule type="colorScale" priority="179">
      <colorScale>
        <cfvo type="min"/>
        <cfvo type="percentile" val="50"/>
        <cfvo type="max"/>
        <color rgb="FFF8696B"/>
        <color rgb="FFFFEB84"/>
        <color rgb="FF63BE7B"/>
      </colorScale>
    </cfRule>
  </conditionalFormatting>
  <conditionalFormatting sqref="P56">
    <cfRule type="colorScale" priority="178">
      <colorScale>
        <cfvo type="min"/>
        <cfvo type="percentile" val="50"/>
        <cfvo type="max"/>
        <color rgb="FFF8696B"/>
        <color rgb="FFFFEB84"/>
        <color rgb="FF63BE7B"/>
      </colorScale>
    </cfRule>
  </conditionalFormatting>
  <conditionalFormatting sqref="P53:P57">
    <cfRule type="colorScale" priority="177">
      <colorScale>
        <cfvo type="min"/>
        <cfvo type="percentile" val="50"/>
        <cfvo type="max"/>
        <color rgb="FFF8696B"/>
        <color rgb="FFFFEB84"/>
        <color rgb="FF63BE7B"/>
      </colorScale>
    </cfRule>
  </conditionalFormatting>
  <conditionalFormatting sqref="P53">
    <cfRule type="colorScale" priority="176">
      <colorScale>
        <cfvo type="min"/>
        <cfvo type="percentile" val="50"/>
        <cfvo type="max"/>
        <color rgb="FFF8696B"/>
        <color rgb="FFFFEB84"/>
        <color rgb="FF63BE7B"/>
      </colorScale>
    </cfRule>
  </conditionalFormatting>
  <conditionalFormatting sqref="P53">
    <cfRule type="colorScale" priority="175">
      <colorScale>
        <cfvo type="min"/>
        <cfvo type="percentile" val="50"/>
        <cfvo type="max"/>
        <color rgb="FFF8696B"/>
        <color rgb="FFFFEB84"/>
        <color rgb="FF63BE7B"/>
      </colorScale>
    </cfRule>
  </conditionalFormatting>
  <conditionalFormatting sqref="P53">
    <cfRule type="colorScale" priority="174">
      <colorScale>
        <cfvo type="min"/>
        <cfvo type="percentile" val="50"/>
        <cfvo type="max"/>
        <color rgb="FFF8696B"/>
        <color rgb="FFFFEB84"/>
        <color rgb="FF63BE7B"/>
      </colorScale>
    </cfRule>
  </conditionalFormatting>
  <conditionalFormatting sqref="P54">
    <cfRule type="colorScale" priority="173">
      <colorScale>
        <cfvo type="min"/>
        <cfvo type="percentile" val="50"/>
        <cfvo type="max"/>
        <color rgb="FFF8696B"/>
        <color rgb="FFFFEB84"/>
        <color rgb="FF63BE7B"/>
      </colorScale>
    </cfRule>
  </conditionalFormatting>
  <conditionalFormatting sqref="P55">
    <cfRule type="colorScale" priority="172">
      <colorScale>
        <cfvo type="min"/>
        <cfvo type="percentile" val="50"/>
        <cfvo type="max"/>
        <color rgb="FFF8696B"/>
        <color rgb="FFFFEB84"/>
        <color rgb="FF63BE7B"/>
      </colorScale>
    </cfRule>
  </conditionalFormatting>
  <conditionalFormatting sqref="P56">
    <cfRule type="colorScale" priority="171">
      <colorScale>
        <cfvo type="min"/>
        <cfvo type="percentile" val="50"/>
        <cfvo type="max"/>
        <color rgb="FFF8696B"/>
        <color rgb="FFFFEB84"/>
        <color rgb="FF63BE7B"/>
      </colorScale>
    </cfRule>
  </conditionalFormatting>
  <conditionalFormatting sqref="P56">
    <cfRule type="colorScale" priority="170">
      <colorScale>
        <cfvo type="min"/>
        <cfvo type="percentile" val="50"/>
        <cfvo type="max"/>
        <color rgb="FFF8696B"/>
        <color rgb="FFFFEB84"/>
        <color rgb="FF63BE7B"/>
      </colorScale>
    </cfRule>
  </conditionalFormatting>
  <conditionalFormatting sqref="P56">
    <cfRule type="colorScale" priority="169">
      <colorScale>
        <cfvo type="min"/>
        <cfvo type="percentile" val="50"/>
        <cfvo type="max"/>
        <color rgb="FFF8696B"/>
        <color rgb="FFFFEB84"/>
        <color rgb="FF63BE7B"/>
      </colorScale>
    </cfRule>
  </conditionalFormatting>
  <conditionalFormatting sqref="P57">
    <cfRule type="colorScale" priority="168">
      <colorScale>
        <cfvo type="min"/>
        <cfvo type="percentile" val="50"/>
        <cfvo type="max"/>
        <color rgb="FFF8696B"/>
        <color rgb="FFFFEB84"/>
        <color rgb="FF63BE7B"/>
      </colorScale>
    </cfRule>
  </conditionalFormatting>
  <conditionalFormatting sqref="P53">
    <cfRule type="colorScale" priority="167">
      <colorScale>
        <cfvo type="min"/>
        <cfvo type="percentile" val="50"/>
        <cfvo type="max"/>
        <color rgb="FFF8696B"/>
        <color rgb="FFFFEB84"/>
        <color rgb="FF63BE7B"/>
      </colorScale>
    </cfRule>
  </conditionalFormatting>
  <conditionalFormatting sqref="P53">
    <cfRule type="colorScale" priority="166">
      <colorScale>
        <cfvo type="min"/>
        <cfvo type="percentile" val="50"/>
        <cfvo type="max"/>
        <color rgb="FFF8696B"/>
        <color rgb="FFFFEB84"/>
        <color rgb="FF63BE7B"/>
      </colorScale>
    </cfRule>
  </conditionalFormatting>
  <conditionalFormatting sqref="P53">
    <cfRule type="colorScale" priority="165">
      <colorScale>
        <cfvo type="min"/>
        <cfvo type="percentile" val="50"/>
        <cfvo type="max"/>
        <color rgb="FFF8696B"/>
        <color rgb="FFFFEB84"/>
        <color rgb="FF63BE7B"/>
      </colorScale>
    </cfRule>
  </conditionalFormatting>
  <conditionalFormatting sqref="P55">
    <cfRule type="colorScale" priority="164">
      <colorScale>
        <cfvo type="min"/>
        <cfvo type="percentile" val="50"/>
        <cfvo type="max"/>
        <color rgb="FFF8696B"/>
        <color rgb="FFFFEB84"/>
        <color rgb="FF63BE7B"/>
      </colorScale>
    </cfRule>
  </conditionalFormatting>
  <conditionalFormatting sqref="P54">
    <cfRule type="colorScale" priority="163">
      <colorScale>
        <cfvo type="min"/>
        <cfvo type="percentile" val="50"/>
        <cfvo type="max"/>
        <color rgb="FFF8696B"/>
        <color rgb="FFFFEB84"/>
        <color rgb="FF63BE7B"/>
      </colorScale>
    </cfRule>
  </conditionalFormatting>
  <conditionalFormatting sqref="P55">
    <cfRule type="colorScale" priority="162">
      <colorScale>
        <cfvo type="min"/>
        <cfvo type="percentile" val="50"/>
        <cfvo type="max"/>
        <color rgb="FFF8696B"/>
        <color rgb="FFFFEB84"/>
        <color rgb="FF63BE7B"/>
      </colorScale>
    </cfRule>
  </conditionalFormatting>
  <conditionalFormatting sqref="P55">
    <cfRule type="colorScale" priority="161">
      <colorScale>
        <cfvo type="min"/>
        <cfvo type="percentile" val="50"/>
        <cfvo type="max"/>
        <color rgb="FFF8696B"/>
        <color rgb="FFFFEB84"/>
        <color rgb="FF63BE7B"/>
      </colorScale>
    </cfRule>
  </conditionalFormatting>
  <conditionalFormatting sqref="P56">
    <cfRule type="colorScale" priority="160">
      <colorScale>
        <cfvo type="min"/>
        <cfvo type="percentile" val="50"/>
        <cfvo type="max"/>
        <color rgb="FFF8696B"/>
        <color rgb="FFFFEB84"/>
        <color rgb="FF63BE7B"/>
      </colorScale>
    </cfRule>
  </conditionalFormatting>
  <conditionalFormatting sqref="P57">
    <cfRule type="colorScale" priority="159">
      <colorScale>
        <cfvo type="min"/>
        <cfvo type="percentile" val="50"/>
        <cfvo type="max"/>
        <color rgb="FFF8696B"/>
        <color rgb="FFFFEB84"/>
        <color rgb="FF63BE7B"/>
      </colorScale>
    </cfRule>
  </conditionalFormatting>
  <conditionalFormatting sqref="P54">
    <cfRule type="colorScale" priority="158">
      <colorScale>
        <cfvo type="min"/>
        <cfvo type="percentile" val="50"/>
        <cfvo type="max"/>
        <color rgb="FFF8696B"/>
        <color rgb="FFFFEB84"/>
        <color rgb="FF63BE7B"/>
      </colorScale>
    </cfRule>
  </conditionalFormatting>
  <conditionalFormatting sqref="P57">
    <cfRule type="colorScale" priority="157">
      <colorScale>
        <cfvo type="min"/>
        <cfvo type="percentile" val="50"/>
        <cfvo type="max"/>
        <color rgb="FFF8696B"/>
        <color rgb="FFFFEB84"/>
        <color rgb="FF63BE7B"/>
      </colorScale>
    </cfRule>
  </conditionalFormatting>
  <conditionalFormatting sqref="P55">
    <cfRule type="colorScale" priority="156">
      <colorScale>
        <cfvo type="min"/>
        <cfvo type="percentile" val="50"/>
        <cfvo type="max"/>
        <color rgb="FFF8696B"/>
        <color rgb="FFFFEB84"/>
        <color rgb="FF63BE7B"/>
      </colorScale>
    </cfRule>
  </conditionalFormatting>
  <conditionalFormatting sqref="P56">
    <cfRule type="colorScale" priority="155">
      <colorScale>
        <cfvo type="min"/>
        <cfvo type="percentile" val="50"/>
        <cfvo type="max"/>
        <color rgb="FFF8696B"/>
        <color rgb="FFFFEB84"/>
        <color rgb="FF63BE7B"/>
      </colorScale>
    </cfRule>
  </conditionalFormatting>
  <conditionalFormatting sqref="P57">
    <cfRule type="colorScale" priority="154">
      <colorScale>
        <cfvo type="min"/>
        <cfvo type="percentile" val="50"/>
        <cfvo type="max"/>
        <color rgb="FFF8696B"/>
        <color rgb="FFFFEB84"/>
        <color rgb="FF63BE7B"/>
      </colorScale>
    </cfRule>
  </conditionalFormatting>
  <conditionalFormatting sqref="P55">
    <cfRule type="colorScale" priority="153">
      <colorScale>
        <cfvo type="min"/>
        <cfvo type="percentile" val="50"/>
        <cfvo type="max"/>
        <color rgb="FFF8696B"/>
        <color rgb="FFFFEB84"/>
        <color rgb="FF63BE7B"/>
      </colorScale>
    </cfRule>
  </conditionalFormatting>
  <conditionalFormatting sqref="P53">
    <cfRule type="colorScale" priority="152">
      <colorScale>
        <cfvo type="min"/>
        <cfvo type="percentile" val="50"/>
        <cfvo type="max"/>
        <color rgb="FFF8696B"/>
        <color rgb="FFFFEB84"/>
        <color rgb="FF63BE7B"/>
      </colorScale>
    </cfRule>
  </conditionalFormatting>
  <conditionalFormatting sqref="P54">
    <cfRule type="colorScale" priority="151">
      <colorScale>
        <cfvo type="min"/>
        <cfvo type="percentile" val="50"/>
        <cfvo type="max"/>
        <color rgb="FFF8696B"/>
        <color rgb="FFFFEB84"/>
        <color rgb="FF63BE7B"/>
      </colorScale>
    </cfRule>
  </conditionalFormatting>
  <conditionalFormatting sqref="P55">
    <cfRule type="colorScale" priority="150">
      <colorScale>
        <cfvo type="min"/>
        <cfvo type="percentile" val="50"/>
        <cfvo type="max"/>
        <color rgb="FFF8696B"/>
        <color rgb="FFFFEB84"/>
        <color rgb="FF63BE7B"/>
      </colorScale>
    </cfRule>
  </conditionalFormatting>
  <conditionalFormatting sqref="P55">
    <cfRule type="colorScale" priority="149">
      <colorScale>
        <cfvo type="min"/>
        <cfvo type="percentile" val="50"/>
        <cfvo type="max"/>
        <color rgb="FFF8696B"/>
        <color rgb="FFFFEB84"/>
        <color rgb="FF63BE7B"/>
      </colorScale>
    </cfRule>
  </conditionalFormatting>
  <conditionalFormatting sqref="P55">
    <cfRule type="colorScale" priority="148">
      <colorScale>
        <cfvo type="min"/>
        <cfvo type="percentile" val="50"/>
        <cfvo type="max"/>
        <color rgb="FFF8696B"/>
        <color rgb="FFFFEB84"/>
        <color rgb="FF63BE7B"/>
      </colorScale>
    </cfRule>
  </conditionalFormatting>
  <conditionalFormatting sqref="P56">
    <cfRule type="colorScale" priority="147">
      <colorScale>
        <cfvo type="min"/>
        <cfvo type="percentile" val="50"/>
        <cfvo type="max"/>
        <color rgb="FFF8696B"/>
        <color rgb="FFFFEB84"/>
        <color rgb="FF63BE7B"/>
      </colorScale>
    </cfRule>
  </conditionalFormatting>
  <conditionalFormatting sqref="P57">
    <cfRule type="colorScale" priority="146">
      <colorScale>
        <cfvo type="min"/>
        <cfvo type="percentile" val="50"/>
        <cfvo type="max"/>
        <color rgb="FFF8696B"/>
        <color rgb="FFFFEB84"/>
        <color rgb="FF63BE7B"/>
      </colorScale>
    </cfRule>
  </conditionalFormatting>
  <conditionalFormatting sqref="P54">
    <cfRule type="colorScale" priority="145">
      <colorScale>
        <cfvo type="min"/>
        <cfvo type="percentile" val="50"/>
        <cfvo type="max"/>
        <color rgb="FFF8696B"/>
        <color rgb="FFFFEB84"/>
        <color rgb="FF63BE7B"/>
      </colorScale>
    </cfRule>
  </conditionalFormatting>
  <conditionalFormatting sqref="P53">
    <cfRule type="colorScale" priority="144">
      <colorScale>
        <cfvo type="min"/>
        <cfvo type="percentile" val="50"/>
        <cfvo type="max"/>
        <color rgb="FFF8696B"/>
        <color rgb="FFFFEB84"/>
        <color rgb="FF63BE7B"/>
      </colorScale>
    </cfRule>
  </conditionalFormatting>
  <conditionalFormatting sqref="P54">
    <cfRule type="colorScale" priority="143">
      <colorScale>
        <cfvo type="min"/>
        <cfvo type="percentile" val="50"/>
        <cfvo type="max"/>
        <color rgb="FFF8696B"/>
        <color rgb="FFFFEB84"/>
        <color rgb="FF63BE7B"/>
      </colorScale>
    </cfRule>
  </conditionalFormatting>
  <conditionalFormatting sqref="P56">
    <cfRule type="colorScale" priority="142">
      <colorScale>
        <cfvo type="min"/>
        <cfvo type="percentile" val="50"/>
        <cfvo type="max"/>
        <color rgb="FFF8696B"/>
        <color rgb="FFFFEB84"/>
        <color rgb="FF63BE7B"/>
      </colorScale>
    </cfRule>
  </conditionalFormatting>
  <conditionalFormatting sqref="P55">
    <cfRule type="colorScale" priority="141">
      <colorScale>
        <cfvo type="min"/>
        <cfvo type="percentile" val="50"/>
        <cfvo type="max"/>
        <color rgb="FFF8696B"/>
        <color rgb="FFFFEB84"/>
        <color rgb="FF63BE7B"/>
      </colorScale>
    </cfRule>
  </conditionalFormatting>
  <conditionalFormatting sqref="P56">
    <cfRule type="colorScale" priority="140">
      <colorScale>
        <cfvo type="min"/>
        <cfvo type="percentile" val="50"/>
        <cfvo type="max"/>
        <color rgb="FFF8696B"/>
        <color rgb="FFFFEB84"/>
        <color rgb="FF63BE7B"/>
      </colorScale>
    </cfRule>
  </conditionalFormatting>
  <conditionalFormatting sqref="P56">
    <cfRule type="colorScale" priority="139">
      <colorScale>
        <cfvo type="min"/>
        <cfvo type="percentile" val="50"/>
        <cfvo type="max"/>
        <color rgb="FFF8696B"/>
        <color rgb="FFFFEB84"/>
        <color rgb="FF63BE7B"/>
      </colorScale>
    </cfRule>
  </conditionalFormatting>
  <conditionalFormatting sqref="P57">
    <cfRule type="colorScale" priority="138">
      <colorScale>
        <cfvo type="min"/>
        <cfvo type="percentile" val="50"/>
        <cfvo type="max"/>
        <color rgb="FFF8696B"/>
        <color rgb="FFFFEB84"/>
        <color rgb="FF63BE7B"/>
      </colorScale>
    </cfRule>
  </conditionalFormatting>
  <conditionalFormatting sqref="P55">
    <cfRule type="colorScale" priority="137">
      <colorScale>
        <cfvo type="min"/>
        <cfvo type="percentile" val="50"/>
        <cfvo type="max"/>
        <color rgb="FFF8696B"/>
        <color rgb="FFFFEB84"/>
        <color rgb="FF63BE7B"/>
      </colorScale>
    </cfRule>
  </conditionalFormatting>
  <conditionalFormatting sqref="P56">
    <cfRule type="colorScale" priority="136">
      <colorScale>
        <cfvo type="min"/>
        <cfvo type="percentile" val="50"/>
        <cfvo type="max"/>
        <color rgb="FFF8696B"/>
        <color rgb="FFFFEB84"/>
        <color rgb="FF63BE7B"/>
      </colorScale>
    </cfRule>
  </conditionalFormatting>
  <conditionalFormatting sqref="P57">
    <cfRule type="colorScale" priority="135">
      <colorScale>
        <cfvo type="min"/>
        <cfvo type="percentile" val="50"/>
        <cfvo type="max"/>
        <color rgb="FFF8696B"/>
        <color rgb="FFFFEB84"/>
        <color rgb="FF63BE7B"/>
      </colorScale>
    </cfRule>
  </conditionalFormatting>
  <conditionalFormatting sqref="P53">
    <cfRule type="colorScale" priority="134">
      <colorScale>
        <cfvo type="min"/>
        <cfvo type="percentile" val="50"/>
        <cfvo type="max"/>
        <color rgb="FFF8696B"/>
        <color rgb="FFFFEB84"/>
        <color rgb="FF63BE7B"/>
      </colorScale>
    </cfRule>
  </conditionalFormatting>
  <conditionalFormatting sqref="P56">
    <cfRule type="colorScale" priority="133">
      <colorScale>
        <cfvo type="min"/>
        <cfvo type="percentile" val="50"/>
        <cfvo type="max"/>
        <color rgb="FFF8696B"/>
        <color rgb="FFFFEB84"/>
        <color rgb="FF63BE7B"/>
      </colorScale>
    </cfRule>
  </conditionalFormatting>
  <conditionalFormatting sqref="P54">
    <cfRule type="colorScale" priority="132">
      <colorScale>
        <cfvo type="min"/>
        <cfvo type="percentile" val="50"/>
        <cfvo type="max"/>
        <color rgb="FFF8696B"/>
        <color rgb="FFFFEB84"/>
        <color rgb="FF63BE7B"/>
      </colorScale>
    </cfRule>
  </conditionalFormatting>
  <conditionalFormatting sqref="P55">
    <cfRule type="colorScale" priority="131">
      <colorScale>
        <cfvo type="min"/>
        <cfvo type="percentile" val="50"/>
        <cfvo type="max"/>
        <color rgb="FFF8696B"/>
        <color rgb="FFFFEB84"/>
        <color rgb="FF63BE7B"/>
      </colorScale>
    </cfRule>
  </conditionalFormatting>
  <conditionalFormatting sqref="P56">
    <cfRule type="colorScale" priority="130">
      <colorScale>
        <cfvo type="min"/>
        <cfvo type="percentile" val="50"/>
        <cfvo type="max"/>
        <color rgb="FFF8696B"/>
        <color rgb="FFFFEB84"/>
        <color rgb="FF63BE7B"/>
      </colorScale>
    </cfRule>
  </conditionalFormatting>
  <conditionalFormatting sqref="P57">
    <cfRule type="colorScale" priority="129">
      <colorScale>
        <cfvo type="min"/>
        <cfvo type="percentile" val="50"/>
        <cfvo type="max"/>
        <color rgb="FFF8696B"/>
        <color rgb="FFFFEB84"/>
        <color rgb="FF63BE7B"/>
      </colorScale>
    </cfRule>
  </conditionalFormatting>
  <conditionalFormatting sqref="P57">
    <cfRule type="colorScale" priority="128">
      <colorScale>
        <cfvo type="min"/>
        <cfvo type="percentile" val="50"/>
        <cfvo type="max"/>
        <color rgb="FFF8696B"/>
        <color rgb="FFFFEB84"/>
        <color rgb="FF63BE7B"/>
      </colorScale>
    </cfRule>
  </conditionalFormatting>
  <conditionalFormatting sqref="P54">
    <cfRule type="colorScale" priority="127">
      <colorScale>
        <cfvo type="min"/>
        <cfvo type="percentile" val="50"/>
        <cfvo type="max"/>
        <color rgb="FFF8696B"/>
        <color rgb="FFFFEB84"/>
        <color rgb="FF63BE7B"/>
      </colorScale>
    </cfRule>
  </conditionalFormatting>
  <conditionalFormatting sqref="P57">
    <cfRule type="colorScale" priority="126">
      <colorScale>
        <cfvo type="min"/>
        <cfvo type="percentile" val="50"/>
        <cfvo type="max"/>
        <color rgb="FFF8696B"/>
        <color rgb="FFFFEB84"/>
        <color rgb="FF63BE7B"/>
      </colorScale>
    </cfRule>
  </conditionalFormatting>
  <conditionalFormatting sqref="P53:P57">
    <cfRule type="colorScale" priority="125">
      <colorScale>
        <cfvo type="min"/>
        <cfvo type="percentile" val="50"/>
        <cfvo type="max"/>
        <color rgb="FFF8696B"/>
        <color rgb="FFFFEB84"/>
        <color rgb="FF63BE7B"/>
      </colorScale>
    </cfRule>
  </conditionalFormatting>
  <conditionalFormatting sqref="P54">
    <cfRule type="colorScale" priority="124">
      <colorScale>
        <cfvo type="min"/>
        <cfvo type="percentile" val="50"/>
        <cfvo type="max"/>
        <color rgb="FFF8696B"/>
        <color rgb="FFFFEB84"/>
        <color rgb="FF63BE7B"/>
      </colorScale>
    </cfRule>
  </conditionalFormatting>
  <conditionalFormatting sqref="P54">
    <cfRule type="colorScale" priority="123">
      <colorScale>
        <cfvo type="min"/>
        <cfvo type="percentile" val="50"/>
        <cfvo type="max"/>
        <color rgb="FFF8696B"/>
        <color rgb="FFFFEB84"/>
        <color rgb="FF63BE7B"/>
      </colorScale>
    </cfRule>
  </conditionalFormatting>
  <conditionalFormatting sqref="P55">
    <cfRule type="colorScale" priority="122">
      <colorScale>
        <cfvo type="min"/>
        <cfvo type="percentile" val="50"/>
        <cfvo type="max"/>
        <color rgb="FFF8696B"/>
        <color rgb="FFFFEB84"/>
        <color rgb="FF63BE7B"/>
      </colorScale>
    </cfRule>
  </conditionalFormatting>
  <conditionalFormatting sqref="P56">
    <cfRule type="colorScale" priority="121">
      <colorScale>
        <cfvo type="min"/>
        <cfvo type="percentile" val="50"/>
        <cfvo type="max"/>
        <color rgb="FFF8696B"/>
        <color rgb="FFFFEB84"/>
        <color rgb="FF63BE7B"/>
      </colorScale>
    </cfRule>
  </conditionalFormatting>
  <conditionalFormatting sqref="P57">
    <cfRule type="colorScale" priority="120">
      <colorScale>
        <cfvo type="min"/>
        <cfvo type="percentile" val="50"/>
        <cfvo type="max"/>
        <color rgb="FFF8696B"/>
        <color rgb="FFFFEB84"/>
        <color rgb="FF63BE7B"/>
      </colorScale>
    </cfRule>
  </conditionalFormatting>
  <conditionalFormatting sqref="P57">
    <cfRule type="colorScale" priority="119">
      <colorScale>
        <cfvo type="min"/>
        <cfvo type="percentile" val="50"/>
        <cfvo type="max"/>
        <color rgb="FFF8696B"/>
        <color rgb="FFFFEB84"/>
        <color rgb="FF63BE7B"/>
      </colorScale>
    </cfRule>
  </conditionalFormatting>
  <conditionalFormatting sqref="P55">
    <cfRule type="colorScale" priority="118">
      <colorScale>
        <cfvo type="min"/>
        <cfvo type="percentile" val="50"/>
        <cfvo type="max"/>
        <color rgb="FFF8696B"/>
        <color rgb="FFFFEB84"/>
        <color rgb="FF63BE7B"/>
      </colorScale>
    </cfRule>
  </conditionalFormatting>
  <conditionalFormatting sqref="P53:P57">
    <cfRule type="colorScale" priority="117">
      <colorScale>
        <cfvo type="min"/>
        <cfvo type="percentile" val="50"/>
        <cfvo type="max"/>
        <color rgb="FFF8696B"/>
        <color rgb="FFFFEB84"/>
        <color rgb="FF63BE7B"/>
      </colorScale>
    </cfRule>
  </conditionalFormatting>
  <conditionalFormatting sqref="P54">
    <cfRule type="colorScale" priority="116">
      <colorScale>
        <cfvo type="min"/>
        <cfvo type="percentile" val="50"/>
        <cfvo type="max"/>
        <color rgb="FFF8696B"/>
        <color rgb="FFFFEB84"/>
        <color rgb="FF63BE7B"/>
      </colorScale>
    </cfRule>
  </conditionalFormatting>
  <conditionalFormatting sqref="P55">
    <cfRule type="colorScale" priority="115">
      <colorScale>
        <cfvo type="min"/>
        <cfvo type="percentile" val="50"/>
        <cfvo type="max"/>
        <color rgb="FFF8696B"/>
        <color rgb="FFFFEB84"/>
        <color rgb="FF63BE7B"/>
      </colorScale>
    </cfRule>
  </conditionalFormatting>
  <conditionalFormatting sqref="P56">
    <cfRule type="colorScale" priority="114">
      <colorScale>
        <cfvo type="min"/>
        <cfvo type="percentile" val="50"/>
        <cfvo type="max"/>
        <color rgb="FFF8696B"/>
        <color rgb="FFFFEB84"/>
        <color rgb="FF63BE7B"/>
      </colorScale>
    </cfRule>
  </conditionalFormatting>
  <conditionalFormatting sqref="P57">
    <cfRule type="colorScale" priority="113">
      <colorScale>
        <cfvo type="min"/>
        <cfvo type="percentile" val="50"/>
        <cfvo type="max"/>
        <color rgb="FFF8696B"/>
        <color rgb="FFFFEB84"/>
        <color rgb="FF63BE7B"/>
      </colorScale>
    </cfRule>
  </conditionalFormatting>
  <conditionalFormatting sqref="P53:P57">
    <cfRule type="colorScale" priority="112">
      <colorScale>
        <cfvo type="min"/>
        <cfvo type="percentile" val="50"/>
        <cfvo type="max"/>
        <color rgb="FFF8696B"/>
        <color rgb="FFFFEB84"/>
        <color rgb="FF63BE7B"/>
      </colorScale>
    </cfRule>
  </conditionalFormatting>
  <conditionalFormatting sqref="P56">
    <cfRule type="colorScale" priority="111">
      <colorScale>
        <cfvo type="min"/>
        <cfvo type="percentile" val="50"/>
        <cfvo type="max"/>
        <color rgb="FFF8696B"/>
        <color rgb="FFFFEB84"/>
        <color rgb="FF63BE7B"/>
      </colorScale>
    </cfRule>
  </conditionalFormatting>
  <conditionalFormatting sqref="P54">
    <cfRule type="colorScale" priority="110">
      <colorScale>
        <cfvo type="min"/>
        <cfvo type="percentile" val="50"/>
        <cfvo type="max"/>
        <color rgb="FFF8696B"/>
        <color rgb="FFFFEB84"/>
        <color rgb="FF63BE7B"/>
      </colorScale>
    </cfRule>
  </conditionalFormatting>
  <conditionalFormatting sqref="P55">
    <cfRule type="colorScale" priority="109">
      <colorScale>
        <cfvo type="min"/>
        <cfvo type="percentile" val="50"/>
        <cfvo type="max"/>
        <color rgb="FFF8696B"/>
        <color rgb="FFFFEB84"/>
        <color rgb="FF63BE7B"/>
      </colorScale>
    </cfRule>
  </conditionalFormatting>
  <conditionalFormatting sqref="P56">
    <cfRule type="colorScale" priority="108">
      <colorScale>
        <cfvo type="min"/>
        <cfvo type="percentile" val="50"/>
        <cfvo type="max"/>
        <color rgb="FFF8696B"/>
        <color rgb="FFFFEB84"/>
        <color rgb="FF63BE7B"/>
      </colorScale>
    </cfRule>
  </conditionalFormatting>
  <conditionalFormatting sqref="P57">
    <cfRule type="colorScale" priority="107">
      <colorScale>
        <cfvo type="min"/>
        <cfvo type="percentile" val="50"/>
        <cfvo type="max"/>
        <color rgb="FFF8696B"/>
        <color rgb="FFFFEB84"/>
        <color rgb="FF63BE7B"/>
      </colorScale>
    </cfRule>
  </conditionalFormatting>
  <conditionalFormatting sqref="P57">
    <cfRule type="colorScale" priority="106">
      <colorScale>
        <cfvo type="min"/>
        <cfvo type="percentile" val="50"/>
        <cfvo type="max"/>
        <color rgb="FFF8696B"/>
        <color rgb="FFFFEB84"/>
        <color rgb="FF63BE7B"/>
      </colorScale>
    </cfRule>
  </conditionalFormatting>
  <conditionalFormatting sqref="P58">
    <cfRule type="colorScale" priority="104">
      <colorScale>
        <cfvo type="min"/>
        <cfvo type="percentile" val="50"/>
        <cfvo type="max"/>
        <color rgb="FFF8696B"/>
        <color rgb="FFFFEB84"/>
        <color rgb="FF63BE7B"/>
      </colorScale>
    </cfRule>
  </conditionalFormatting>
  <conditionalFormatting sqref="P61">
    <cfRule type="colorScale" priority="103">
      <colorScale>
        <cfvo type="min"/>
        <cfvo type="percentile" val="50"/>
        <cfvo type="max"/>
        <color rgb="FFF8696B"/>
        <color rgb="FFFFEB84"/>
        <color rgb="FF63BE7B"/>
      </colorScale>
    </cfRule>
  </conditionalFormatting>
  <conditionalFormatting sqref="P58:P62">
    <cfRule type="colorScale" priority="102">
      <colorScale>
        <cfvo type="min"/>
        <cfvo type="percentile" val="50"/>
        <cfvo type="max"/>
        <color rgb="FFF8696B"/>
        <color rgb="FFFFEB84"/>
        <color rgb="FF63BE7B"/>
      </colorScale>
    </cfRule>
  </conditionalFormatting>
  <conditionalFormatting sqref="P59">
    <cfRule type="colorScale" priority="105">
      <colorScale>
        <cfvo type="min"/>
        <cfvo type="percentile" val="50"/>
        <cfvo type="max"/>
        <color rgb="FFF8696B"/>
        <color rgb="FFFFEB84"/>
        <color rgb="FF63BE7B"/>
      </colorScale>
    </cfRule>
  </conditionalFormatting>
  <conditionalFormatting sqref="P60">
    <cfRule type="colorScale" priority="101">
      <colorScale>
        <cfvo type="min"/>
        <cfvo type="percentile" val="50"/>
        <cfvo type="max"/>
        <color rgb="FFF8696B"/>
        <color rgb="FFFFEB84"/>
        <color rgb="FF63BE7B"/>
      </colorScale>
    </cfRule>
  </conditionalFormatting>
  <conditionalFormatting sqref="P61">
    <cfRule type="colorScale" priority="100">
      <colorScale>
        <cfvo type="min"/>
        <cfvo type="percentile" val="50"/>
        <cfvo type="max"/>
        <color rgb="FFF8696B"/>
        <color rgb="FFFFEB84"/>
        <color rgb="FF63BE7B"/>
      </colorScale>
    </cfRule>
  </conditionalFormatting>
  <conditionalFormatting sqref="P62">
    <cfRule type="colorScale" priority="99">
      <colorScale>
        <cfvo type="min"/>
        <cfvo type="percentile" val="50"/>
        <cfvo type="max"/>
        <color rgb="FFF8696B"/>
        <color rgb="FFFFEB84"/>
        <color rgb="FF63BE7B"/>
      </colorScale>
    </cfRule>
  </conditionalFormatting>
  <conditionalFormatting sqref="P62">
    <cfRule type="colorScale" priority="98">
      <colorScale>
        <cfvo type="min"/>
        <cfvo type="percentile" val="50"/>
        <cfvo type="max"/>
        <color rgb="FFF8696B"/>
        <color rgb="FFFFEB84"/>
        <color rgb="FF63BE7B"/>
      </colorScale>
    </cfRule>
  </conditionalFormatting>
  <conditionalFormatting sqref="P59">
    <cfRule type="colorScale" priority="97">
      <colorScale>
        <cfvo type="min"/>
        <cfvo type="percentile" val="50"/>
        <cfvo type="max"/>
        <color rgb="FFF8696B"/>
        <color rgb="FFFFEB84"/>
        <color rgb="FF63BE7B"/>
      </colorScale>
    </cfRule>
  </conditionalFormatting>
  <conditionalFormatting sqref="P62">
    <cfRule type="colorScale" priority="96">
      <colorScale>
        <cfvo type="min"/>
        <cfvo type="percentile" val="50"/>
        <cfvo type="max"/>
        <color rgb="FFF8696B"/>
        <color rgb="FFFFEB84"/>
        <color rgb="FF63BE7B"/>
      </colorScale>
    </cfRule>
  </conditionalFormatting>
  <conditionalFormatting sqref="P58:P62">
    <cfRule type="colorScale" priority="95">
      <colorScale>
        <cfvo type="min"/>
        <cfvo type="percentile" val="50"/>
        <cfvo type="max"/>
        <color rgb="FFF8696B"/>
        <color rgb="FFFFEB84"/>
        <color rgb="FF63BE7B"/>
      </colorScale>
    </cfRule>
  </conditionalFormatting>
  <conditionalFormatting sqref="P59">
    <cfRule type="colorScale" priority="94">
      <colorScale>
        <cfvo type="min"/>
        <cfvo type="percentile" val="50"/>
        <cfvo type="max"/>
        <color rgb="FFF8696B"/>
        <color rgb="FFFFEB84"/>
        <color rgb="FF63BE7B"/>
      </colorScale>
    </cfRule>
  </conditionalFormatting>
  <conditionalFormatting sqref="P59">
    <cfRule type="colorScale" priority="93">
      <colorScale>
        <cfvo type="min"/>
        <cfvo type="percentile" val="50"/>
        <cfvo type="max"/>
        <color rgb="FFF8696B"/>
        <color rgb="FFFFEB84"/>
        <color rgb="FF63BE7B"/>
      </colorScale>
    </cfRule>
  </conditionalFormatting>
  <conditionalFormatting sqref="P60">
    <cfRule type="colorScale" priority="92">
      <colorScale>
        <cfvo type="min"/>
        <cfvo type="percentile" val="50"/>
        <cfvo type="max"/>
        <color rgb="FFF8696B"/>
        <color rgb="FFFFEB84"/>
        <color rgb="FF63BE7B"/>
      </colorScale>
    </cfRule>
  </conditionalFormatting>
  <conditionalFormatting sqref="P61">
    <cfRule type="colorScale" priority="91">
      <colorScale>
        <cfvo type="min"/>
        <cfvo type="percentile" val="50"/>
        <cfvo type="max"/>
        <color rgb="FFF8696B"/>
        <color rgb="FFFFEB84"/>
        <color rgb="FF63BE7B"/>
      </colorScale>
    </cfRule>
  </conditionalFormatting>
  <conditionalFormatting sqref="P62">
    <cfRule type="colorScale" priority="90">
      <colorScale>
        <cfvo type="min"/>
        <cfvo type="percentile" val="50"/>
        <cfvo type="max"/>
        <color rgb="FFF8696B"/>
        <color rgb="FFFFEB84"/>
        <color rgb="FF63BE7B"/>
      </colorScale>
    </cfRule>
  </conditionalFormatting>
  <conditionalFormatting sqref="P62">
    <cfRule type="colorScale" priority="89">
      <colorScale>
        <cfvo type="min"/>
        <cfvo type="percentile" val="50"/>
        <cfvo type="max"/>
        <color rgb="FFF8696B"/>
        <color rgb="FFFFEB84"/>
        <color rgb="FF63BE7B"/>
      </colorScale>
    </cfRule>
  </conditionalFormatting>
  <conditionalFormatting sqref="P60">
    <cfRule type="colorScale" priority="88">
      <colorScale>
        <cfvo type="min"/>
        <cfvo type="percentile" val="50"/>
        <cfvo type="max"/>
        <color rgb="FFF8696B"/>
        <color rgb="FFFFEB84"/>
        <color rgb="FF63BE7B"/>
      </colorScale>
    </cfRule>
  </conditionalFormatting>
  <conditionalFormatting sqref="P58:P62">
    <cfRule type="colorScale" priority="87">
      <colorScale>
        <cfvo type="min"/>
        <cfvo type="percentile" val="50"/>
        <cfvo type="max"/>
        <color rgb="FFF8696B"/>
        <color rgb="FFFFEB84"/>
        <color rgb="FF63BE7B"/>
      </colorScale>
    </cfRule>
  </conditionalFormatting>
  <conditionalFormatting sqref="P59">
    <cfRule type="colorScale" priority="86">
      <colorScale>
        <cfvo type="min"/>
        <cfvo type="percentile" val="50"/>
        <cfvo type="max"/>
        <color rgb="FFF8696B"/>
        <color rgb="FFFFEB84"/>
        <color rgb="FF63BE7B"/>
      </colorScale>
    </cfRule>
  </conditionalFormatting>
  <conditionalFormatting sqref="P60">
    <cfRule type="colorScale" priority="85">
      <colorScale>
        <cfvo type="min"/>
        <cfvo type="percentile" val="50"/>
        <cfvo type="max"/>
        <color rgb="FFF8696B"/>
        <color rgb="FFFFEB84"/>
        <color rgb="FF63BE7B"/>
      </colorScale>
    </cfRule>
  </conditionalFormatting>
  <conditionalFormatting sqref="P61">
    <cfRule type="colorScale" priority="84">
      <colorScale>
        <cfvo type="min"/>
        <cfvo type="percentile" val="50"/>
        <cfvo type="max"/>
        <color rgb="FFF8696B"/>
        <color rgb="FFFFEB84"/>
        <color rgb="FF63BE7B"/>
      </colorScale>
    </cfRule>
  </conditionalFormatting>
  <conditionalFormatting sqref="P62">
    <cfRule type="colorScale" priority="83">
      <colorScale>
        <cfvo type="min"/>
        <cfvo type="percentile" val="50"/>
        <cfvo type="max"/>
        <color rgb="FFF8696B"/>
        <color rgb="FFFFEB84"/>
        <color rgb="FF63BE7B"/>
      </colorScale>
    </cfRule>
  </conditionalFormatting>
  <conditionalFormatting sqref="P58:P62">
    <cfRule type="colorScale" priority="82">
      <colorScale>
        <cfvo type="min"/>
        <cfvo type="percentile" val="50"/>
        <cfvo type="max"/>
        <color rgb="FFF8696B"/>
        <color rgb="FFFFEB84"/>
        <color rgb="FF63BE7B"/>
      </colorScale>
    </cfRule>
  </conditionalFormatting>
  <conditionalFormatting sqref="P61">
    <cfRule type="colorScale" priority="81">
      <colorScale>
        <cfvo type="min"/>
        <cfvo type="percentile" val="50"/>
        <cfvo type="max"/>
        <color rgb="FFF8696B"/>
        <color rgb="FFFFEB84"/>
        <color rgb="FF63BE7B"/>
      </colorScale>
    </cfRule>
  </conditionalFormatting>
  <conditionalFormatting sqref="P59">
    <cfRule type="colorScale" priority="80">
      <colorScale>
        <cfvo type="min"/>
        <cfvo type="percentile" val="50"/>
        <cfvo type="max"/>
        <color rgb="FFF8696B"/>
        <color rgb="FFFFEB84"/>
        <color rgb="FF63BE7B"/>
      </colorScale>
    </cfRule>
  </conditionalFormatting>
  <conditionalFormatting sqref="P60">
    <cfRule type="colorScale" priority="79">
      <colorScale>
        <cfvo type="min"/>
        <cfvo type="percentile" val="50"/>
        <cfvo type="max"/>
        <color rgb="FFF8696B"/>
        <color rgb="FFFFEB84"/>
        <color rgb="FF63BE7B"/>
      </colorScale>
    </cfRule>
  </conditionalFormatting>
  <conditionalFormatting sqref="P61">
    <cfRule type="colorScale" priority="78">
      <colorScale>
        <cfvo type="min"/>
        <cfvo type="percentile" val="50"/>
        <cfvo type="max"/>
        <color rgb="FFF8696B"/>
        <color rgb="FFFFEB84"/>
        <color rgb="FF63BE7B"/>
      </colorScale>
    </cfRule>
  </conditionalFormatting>
  <conditionalFormatting sqref="P62">
    <cfRule type="colorScale" priority="77">
      <colorScale>
        <cfvo type="min"/>
        <cfvo type="percentile" val="50"/>
        <cfvo type="max"/>
        <color rgb="FFF8696B"/>
        <color rgb="FFFFEB84"/>
        <color rgb="FF63BE7B"/>
      </colorScale>
    </cfRule>
  </conditionalFormatting>
  <conditionalFormatting sqref="P62">
    <cfRule type="colorScale" priority="76">
      <colorScale>
        <cfvo type="min"/>
        <cfvo type="percentile" val="50"/>
        <cfvo type="max"/>
        <color rgb="FFF8696B"/>
        <color rgb="FFFFEB84"/>
        <color rgb="FF63BE7B"/>
      </colorScale>
    </cfRule>
  </conditionalFormatting>
  <conditionalFormatting sqref="P58">
    <cfRule type="colorScale" priority="75">
      <colorScale>
        <cfvo type="min"/>
        <cfvo type="percentile" val="50"/>
        <cfvo type="max"/>
        <color rgb="FFF8696B"/>
        <color rgb="FFFFEB84"/>
        <color rgb="FF63BE7B"/>
      </colorScale>
    </cfRule>
  </conditionalFormatting>
  <conditionalFormatting sqref="P61">
    <cfRule type="colorScale" priority="74">
      <colorScale>
        <cfvo type="min"/>
        <cfvo type="percentile" val="50"/>
        <cfvo type="max"/>
        <color rgb="FFF8696B"/>
        <color rgb="FFFFEB84"/>
        <color rgb="FF63BE7B"/>
      </colorScale>
    </cfRule>
  </conditionalFormatting>
  <conditionalFormatting sqref="P58:P62">
    <cfRule type="colorScale" priority="73">
      <colorScale>
        <cfvo type="min"/>
        <cfvo type="percentile" val="50"/>
        <cfvo type="max"/>
        <color rgb="FFF8696B"/>
        <color rgb="FFFFEB84"/>
        <color rgb="FF63BE7B"/>
      </colorScale>
    </cfRule>
  </conditionalFormatting>
  <conditionalFormatting sqref="P58">
    <cfRule type="colorScale" priority="72">
      <colorScale>
        <cfvo type="min"/>
        <cfvo type="percentile" val="50"/>
        <cfvo type="max"/>
        <color rgb="FFF8696B"/>
        <color rgb="FFFFEB84"/>
        <color rgb="FF63BE7B"/>
      </colorScale>
    </cfRule>
  </conditionalFormatting>
  <conditionalFormatting sqref="P58">
    <cfRule type="colorScale" priority="71">
      <colorScale>
        <cfvo type="min"/>
        <cfvo type="percentile" val="50"/>
        <cfvo type="max"/>
        <color rgb="FFF8696B"/>
        <color rgb="FFFFEB84"/>
        <color rgb="FF63BE7B"/>
      </colorScale>
    </cfRule>
  </conditionalFormatting>
  <conditionalFormatting sqref="P58">
    <cfRule type="colorScale" priority="70">
      <colorScale>
        <cfvo type="min"/>
        <cfvo type="percentile" val="50"/>
        <cfvo type="max"/>
        <color rgb="FFF8696B"/>
        <color rgb="FFFFEB84"/>
        <color rgb="FF63BE7B"/>
      </colorScale>
    </cfRule>
  </conditionalFormatting>
  <conditionalFormatting sqref="P59">
    <cfRule type="colorScale" priority="69">
      <colorScale>
        <cfvo type="min"/>
        <cfvo type="percentile" val="50"/>
        <cfvo type="max"/>
        <color rgb="FFF8696B"/>
        <color rgb="FFFFEB84"/>
        <color rgb="FF63BE7B"/>
      </colorScale>
    </cfRule>
  </conditionalFormatting>
  <conditionalFormatting sqref="P60">
    <cfRule type="colorScale" priority="68">
      <colorScale>
        <cfvo type="min"/>
        <cfvo type="percentile" val="50"/>
        <cfvo type="max"/>
        <color rgb="FFF8696B"/>
        <color rgb="FFFFEB84"/>
        <color rgb="FF63BE7B"/>
      </colorScale>
    </cfRule>
  </conditionalFormatting>
  <conditionalFormatting sqref="P61">
    <cfRule type="colorScale" priority="67">
      <colorScale>
        <cfvo type="min"/>
        <cfvo type="percentile" val="50"/>
        <cfvo type="max"/>
        <color rgb="FFF8696B"/>
        <color rgb="FFFFEB84"/>
        <color rgb="FF63BE7B"/>
      </colorScale>
    </cfRule>
  </conditionalFormatting>
  <conditionalFormatting sqref="P61">
    <cfRule type="colorScale" priority="66">
      <colorScale>
        <cfvo type="min"/>
        <cfvo type="percentile" val="50"/>
        <cfvo type="max"/>
        <color rgb="FFF8696B"/>
        <color rgb="FFFFEB84"/>
        <color rgb="FF63BE7B"/>
      </colorScale>
    </cfRule>
  </conditionalFormatting>
  <conditionalFormatting sqref="P61">
    <cfRule type="colorScale" priority="65">
      <colorScale>
        <cfvo type="min"/>
        <cfvo type="percentile" val="50"/>
        <cfvo type="max"/>
        <color rgb="FFF8696B"/>
        <color rgb="FFFFEB84"/>
        <color rgb="FF63BE7B"/>
      </colorScale>
    </cfRule>
  </conditionalFormatting>
  <conditionalFormatting sqref="P62">
    <cfRule type="colorScale" priority="64">
      <colorScale>
        <cfvo type="min"/>
        <cfvo type="percentile" val="50"/>
        <cfvo type="max"/>
        <color rgb="FFF8696B"/>
        <color rgb="FFFFEB84"/>
        <color rgb="FF63BE7B"/>
      </colorScale>
    </cfRule>
  </conditionalFormatting>
  <conditionalFormatting sqref="P58">
    <cfRule type="colorScale" priority="63">
      <colorScale>
        <cfvo type="min"/>
        <cfvo type="percentile" val="50"/>
        <cfvo type="max"/>
        <color rgb="FFF8696B"/>
        <color rgb="FFFFEB84"/>
        <color rgb="FF63BE7B"/>
      </colorScale>
    </cfRule>
  </conditionalFormatting>
  <conditionalFormatting sqref="P58">
    <cfRule type="colorScale" priority="62">
      <colorScale>
        <cfvo type="min"/>
        <cfvo type="percentile" val="50"/>
        <cfvo type="max"/>
        <color rgb="FFF8696B"/>
        <color rgb="FFFFEB84"/>
        <color rgb="FF63BE7B"/>
      </colorScale>
    </cfRule>
  </conditionalFormatting>
  <conditionalFormatting sqref="P58">
    <cfRule type="colorScale" priority="61">
      <colorScale>
        <cfvo type="min"/>
        <cfvo type="percentile" val="50"/>
        <cfvo type="max"/>
        <color rgb="FFF8696B"/>
        <color rgb="FFFFEB84"/>
        <color rgb="FF63BE7B"/>
      </colorScale>
    </cfRule>
  </conditionalFormatting>
  <conditionalFormatting sqref="P60">
    <cfRule type="colorScale" priority="60">
      <colorScale>
        <cfvo type="min"/>
        <cfvo type="percentile" val="50"/>
        <cfvo type="max"/>
        <color rgb="FFF8696B"/>
        <color rgb="FFFFEB84"/>
        <color rgb="FF63BE7B"/>
      </colorScale>
    </cfRule>
  </conditionalFormatting>
  <conditionalFormatting sqref="P59">
    <cfRule type="colorScale" priority="59">
      <colorScale>
        <cfvo type="min"/>
        <cfvo type="percentile" val="50"/>
        <cfvo type="max"/>
        <color rgb="FFF8696B"/>
        <color rgb="FFFFEB84"/>
        <color rgb="FF63BE7B"/>
      </colorScale>
    </cfRule>
  </conditionalFormatting>
  <conditionalFormatting sqref="P60">
    <cfRule type="colorScale" priority="58">
      <colorScale>
        <cfvo type="min"/>
        <cfvo type="percentile" val="50"/>
        <cfvo type="max"/>
        <color rgb="FFF8696B"/>
        <color rgb="FFFFEB84"/>
        <color rgb="FF63BE7B"/>
      </colorScale>
    </cfRule>
  </conditionalFormatting>
  <conditionalFormatting sqref="P60">
    <cfRule type="colorScale" priority="57">
      <colorScale>
        <cfvo type="min"/>
        <cfvo type="percentile" val="50"/>
        <cfvo type="max"/>
        <color rgb="FFF8696B"/>
        <color rgb="FFFFEB84"/>
        <color rgb="FF63BE7B"/>
      </colorScale>
    </cfRule>
  </conditionalFormatting>
  <conditionalFormatting sqref="P61">
    <cfRule type="colorScale" priority="56">
      <colorScale>
        <cfvo type="min"/>
        <cfvo type="percentile" val="50"/>
        <cfvo type="max"/>
        <color rgb="FFF8696B"/>
        <color rgb="FFFFEB84"/>
        <color rgb="FF63BE7B"/>
      </colorScale>
    </cfRule>
  </conditionalFormatting>
  <conditionalFormatting sqref="P62">
    <cfRule type="colorScale" priority="55">
      <colorScale>
        <cfvo type="min"/>
        <cfvo type="percentile" val="50"/>
        <cfvo type="max"/>
        <color rgb="FFF8696B"/>
        <color rgb="FFFFEB84"/>
        <color rgb="FF63BE7B"/>
      </colorScale>
    </cfRule>
  </conditionalFormatting>
  <conditionalFormatting sqref="P59">
    <cfRule type="colorScale" priority="54">
      <colorScale>
        <cfvo type="min"/>
        <cfvo type="percentile" val="50"/>
        <cfvo type="max"/>
        <color rgb="FFF8696B"/>
        <color rgb="FFFFEB84"/>
        <color rgb="FF63BE7B"/>
      </colorScale>
    </cfRule>
  </conditionalFormatting>
  <conditionalFormatting sqref="P62">
    <cfRule type="colorScale" priority="53">
      <colorScale>
        <cfvo type="min"/>
        <cfvo type="percentile" val="50"/>
        <cfvo type="max"/>
        <color rgb="FFF8696B"/>
        <color rgb="FFFFEB84"/>
        <color rgb="FF63BE7B"/>
      </colorScale>
    </cfRule>
  </conditionalFormatting>
  <conditionalFormatting sqref="P60">
    <cfRule type="colorScale" priority="52">
      <colorScale>
        <cfvo type="min"/>
        <cfvo type="percentile" val="50"/>
        <cfvo type="max"/>
        <color rgb="FFF8696B"/>
        <color rgb="FFFFEB84"/>
        <color rgb="FF63BE7B"/>
      </colorScale>
    </cfRule>
  </conditionalFormatting>
  <conditionalFormatting sqref="P61">
    <cfRule type="colorScale" priority="51">
      <colorScale>
        <cfvo type="min"/>
        <cfvo type="percentile" val="50"/>
        <cfvo type="max"/>
        <color rgb="FFF8696B"/>
        <color rgb="FFFFEB84"/>
        <color rgb="FF63BE7B"/>
      </colorScale>
    </cfRule>
  </conditionalFormatting>
  <conditionalFormatting sqref="P62">
    <cfRule type="colorScale" priority="50">
      <colorScale>
        <cfvo type="min"/>
        <cfvo type="percentile" val="50"/>
        <cfvo type="max"/>
        <color rgb="FFF8696B"/>
        <color rgb="FFFFEB84"/>
        <color rgb="FF63BE7B"/>
      </colorScale>
    </cfRule>
  </conditionalFormatting>
  <conditionalFormatting sqref="P60">
    <cfRule type="colorScale" priority="49">
      <colorScale>
        <cfvo type="min"/>
        <cfvo type="percentile" val="50"/>
        <cfvo type="max"/>
        <color rgb="FFF8696B"/>
        <color rgb="FFFFEB84"/>
        <color rgb="FF63BE7B"/>
      </colorScale>
    </cfRule>
  </conditionalFormatting>
  <conditionalFormatting sqref="P58">
    <cfRule type="colorScale" priority="48">
      <colorScale>
        <cfvo type="min"/>
        <cfvo type="percentile" val="50"/>
        <cfvo type="max"/>
        <color rgb="FFF8696B"/>
        <color rgb="FFFFEB84"/>
        <color rgb="FF63BE7B"/>
      </colorScale>
    </cfRule>
  </conditionalFormatting>
  <conditionalFormatting sqref="P59">
    <cfRule type="colorScale" priority="47">
      <colorScale>
        <cfvo type="min"/>
        <cfvo type="percentile" val="50"/>
        <cfvo type="max"/>
        <color rgb="FFF8696B"/>
        <color rgb="FFFFEB84"/>
        <color rgb="FF63BE7B"/>
      </colorScale>
    </cfRule>
  </conditionalFormatting>
  <conditionalFormatting sqref="P60">
    <cfRule type="colorScale" priority="46">
      <colorScale>
        <cfvo type="min"/>
        <cfvo type="percentile" val="50"/>
        <cfvo type="max"/>
        <color rgb="FFF8696B"/>
        <color rgb="FFFFEB84"/>
        <color rgb="FF63BE7B"/>
      </colorScale>
    </cfRule>
  </conditionalFormatting>
  <conditionalFormatting sqref="P60">
    <cfRule type="colorScale" priority="45">
      <colorScale>
        <cfvo type="min"/>
        <cfvo type="percentile" val="50"/>
        <cfvo type="max"/>
        <color rgb="FFF8696B"/>
        <color rgb="FFFFEB84"/>
        <color rgb="FF63BE7B"/>
      </colorScale>
    </cfRule>
  </conditionalFormatting>
  <conditionalFormatting sqref="P60">
    <cfRule type="colorScale" priority="44">
      <colorScale>
        <cfvo type="min"/>
        <cfvo type="percentile" val="50"/>
        <cfvo type="max"/>
        <color rgb="FFF8696B"/>
        <color rgb="FFFFEB84"/>
        <color rgb="FF63BE7B"/>
      </colorScale>
    </cfRule>
  </conditionalFormatting>
  <conditionalFormatting sqref="P61">
    <cfRule type="colorScale" priority="43">
      <colorScale>
        <cfvo type="min"/>
        <cfvo type="percentile" val="50"/>
        <cfvo type="max"/>
        <color rgb="FFF8696B"/>
        <color rgb="FFFFEB84"/>
        <color rgb="FF63BE7B"/>
      </colorScale>
    </cfRule>
  </conditionalFormatting>
  <conditionalFormatting sqref="P62">
    <cfRule type="colorScale" priority="42">
      <colorScale>
        <cfvo type="min"/>
        <cfvo type="percentile" val="50"/>
        <cfvo type="max"/>
        <color rgb="FFF8696B"/>
        <color rgb="FFFFEB84"/>
        <color rgb="FF63BE7B"/>
      </colorScale>
    </cfRule>
  </conditionalFormatting>
  <conditionalFormatting sqref="P59">
    <cfRule type="colorScale" priority="41">
      <colorScale>
        <cfvo type="min"/>
        <cfvo type="percentile" val="50"/>
        <cfvo type="max"/>
        <color rgb="FFF8696B"/>
        <color rgb="FFFFEB84"/>
        <color rgb="FF63BE7B"/>
      </colorScale>
    </cfRule>
  </conditionalFormatting>
  <conditionalFormatting sqref="P58">
    <cfRule type="colorScale" priority="40">
      <colorScale>
        <cfvo type="min"/>
        <cfvo type="percentile" val="50"/>
        <cfvo type="max"/>
        <color rgb="FFF8696B"/>
        <color rgb="FFFFEB84"/>
        <color rgb="FF63BE7B"/>
      </colorScale>
    </cfRule>
  </conditionalFormatting>
  <conditionalFormatting sqref="P59">
    <cfRule type="colorScale" priority="39">
      <colorScale>
        <cfvo type="min"/>
        <cfvo type="percentile" val="50"/>
        <cfvo type="max"/>
        <color rgb="FFF8696B"/>
        <color rgb="FFFFEB84"/>
        <color rgb="FF63BE7B"/>
      </colorScale>
    </cfRule>
  </conditionalFormatting>
  <conditionalFormatting sqref="P61">
    <cfRule type="colorScale" priority="38">
      <colorScale>
        <cfvo type="min"/>
        <cfvo type="percentile" val="50"/>
        <cfvo type="max"/>
        <color rgb="FFF8696B"/>
        <color rgb="FFFFEB84"/>
        <color rgb="FF63BE7B"/>
      </colorScale>
    </cfRule>
  </conditionalFormatting>
  <conditionalFormatting sqref="P60">
    <cfRule type="colorScale" priority="37">
      <colorScale>
        <cfvo type="min"/>
        <cfvo type="percentile" val="50"/>
        <cfvo type="max"/>
        <color rgb="FFF8696B"/>
        <color rgb="FFFFEB84"/>
        <color rgb="FF63BE7B"/>
      </colorScale>
    </cfRule>
  </conditionalFormatting>
  <conditionalFormatting sqref="P61">
    <cfRule type="colorScale" priority="36">
      <colorScale>
        <cfvo type="min"/>
        <cfvo type="percentile" val="50"/>
        <cfvo type="max"/>
        <color rgb="FFF8696B"/>
        <color rgb="FFFFEB84"/>
        <color rgb="FF63BE7B"/>
      </colorScale>
    </cfRule>
  </conditionalFormatting>
  <conditionalFormatting sqref="P61">
    <cfRule type="colorScale" priority="35">
      <colorScale>
        <cfvo type="min"/>
        <cfvo type="percentile" val="50"/>
        <cfvo type="max"/>
        <color rgb="FFF8696B"/>
        <color rgb="FFFFEB84"/>
        <color rgb="FF63BE7B"/>
      </colorScale>
    </cfRule>
  </conditionalFormatting>
  <conditionalFormatting sqref="P62">
    <cfRule type="colorScale" priority="34">
      <colorScale>
        <cfvo type="min"/>
        <cfvo type="percentile" val="50"/>
        <cfvo type="max"/>
        <color rgb="FFF8696B"/>
        <color rgb="FFFFEB84"/>
        <color rgb="FF63BE7B"/>
      </colorScale>
    </cfRule>
  </conditionalFormatting>
  <conditionalFormatting sqref="P60">
    <cfRule type="colorScale" priority="33">
      <colorScale>
        <cfvo type="min"/>
        <cfvo type="percentile" val="50"/>
        <cfvo type="max"/>
        <color rgb="FFF8696B"/>
        <color rgb="FFFFEB84"/>
        <color rgb="FF63BE7B"/>
      </colorScale>
    </cfRule>
  </conditionalFormatting>
  <conditionalFormatting sqref="P61">
    <cfRule type="colorScale" priority="32">
      <colorScale>
        <cfvo type="min"/>
        <cfvo type="percentile" val="50"/>
        <cfvo type="max"/>
        <color rgb="FFF8696B"/>
        <color rgb="FFFFEB84"/>
        <color rgb="FF63BE7B"/>
      </colorScale>
    </cfRule>
  </conditionalFormatting>
  <conditionalFormatting sqref="P62">
    <cfRule type="colorScale" priority="31">
      <colorScale>
        <cfvo type="min"/>
        <cfvo type="percentile" val="50"/>
        <cfvo type="max"/>
        <color rgb="FFF8696B"/>
        <color rgb="FFFFEB84"/>
        <color rgb="FF63BE7B"/>
      </colorScale>
    </cfRule>
  </conditionalFormatting>
  <conditionalFormatting sqref="P58">
    <cfRule type="colorScale" priority="30">
      <colorScale>
        <cfvo type="min"/>
        <cfvo type="percentile" val="50"/>
        <cfvo type="max"/>
        <color rgb="FFF8696B"/>
        <color rgb="FFFFEB84"/>
        <color rgb="FF63BE7B"/>
      </colorScale>
    </cfRule>
  </conditionalFormatting>
  <conditionalFormatting sqref="P61">
    <cfRule type="colorScale" priority="29">
      <colorScale>
        <cfvo type="min"/>
        <cfvo type="percentile" val="50"/>
        <cfvo type="max"/>
        <color rgb="FFF8696B"/>
        <color rgb="FFFFEB84"/>
        <color rgb="FF63BE7B"/>
      </colorScale>
    </cfRule>
  </conditionalFormatting>
  <conditionalFormatting sqref="P59">
    <cfRule type="colorScale" priority="28">
      <colorScale>
        <cfvo type="min"/>
        <cfvo type="percentile" val="50"/>
        <cfvo type="max"/>
        <color rgb="FFF8696B"/>
        <color rgb="FFFFEB84"/>
        <color rgb="FF63BE7B"/>
      </colorScale>
    </cfRule>
  </conditionalFormatting>
  <conditionalFormatting sqref="P60">
    <cfRule type="colorScale" priority="27">
      <colorScale>
        <cfvo type="min"/>
        <cfvo type="percentile" val="50"/>
        <cfvo type="max"/>
        <color rgb="FFF8696B"/>
        <color rgb="FFFFEB84"/>
        <color rgb="FF63BE7B"/>
      </colorScale>
    </cfRule>
  </conditionalFormatting>
  <conditionalFormatting sqref="P61">
    <cfRule type="colorScale" priority="26">
      <colorScale>
        <cfvo type="min"/>
        <cfvo type="percentile" val="50"/>
        <cfvo type="max"/>
        <color rgb="FFF8696B"/>
        <color rgb="FFFFEB84"/>
        <color rgb="FF63BE7B"/>
      </colorScale>
    </cfRule>
  </conditionalFormatting>
  <conditionalFormatting sqref="P62">
    <cfRule type="colorScale" priority="25">
      <colorScale>
        <cfvo type="min"/>
        <cfvo type="percentile" val="50"/>
        <cfvo type="max"/>
        <color rgb="FFF8696B"/>
        <color rgb="FFFFEB84"/>
        <color rgb="FF63BE7B"/>
      </colorScale>
    </cfRule>
  </conditionalFormatting>
  <conditionalFormatting sqref="P62">
    <cfRule type="colorScale" priority="24">
      <colorScale>
        <cfvo type="min"/>
        <cfvo type="percentile" val="50"/>
        <cfvo type="max"/>
        <color rgb="FFF8696B"/>
        <color rgb="FFFFEB84"/>
        <color rgb="FF63BE7B"/>
      </colorScale>
    </cfRule>
  </conditionalFormatting>
  <conditionalFormatting sqref="P59">
    <cfRule type="colorScale" priority="23">
      <colorScale>
        <cfvo type="min"/>
        <cfvo type="percentile" val="50"/>
        <cfvo type="max"/>
        <color rgb="FFF8696B"/>
        <color rgb="FFFFEB84"/>
        <color rgb="FF63BE7B"/>
      </colorScale>
    </cfRule>
  </conditionalFormatting>
  <conditionalFormatting sqref="P62">
    <cfRule type="colorScale" priority="22">
      <colorScale>
        <cfvo type="min"/>
        <cfvo type="percentile" val="50"/>
        <cfvo type="max"/>
        <color rgb="FFF8696B"/>
        <color rgb="FFFFEB84"/>
        <color rgb="FF63BE7B"/>
      </colorScale>
    </cfRule>
  </conditionalFormatting>
  <conditionalFormatting sqref="P58:P62">
    <cfRule type="colorScale" priority="21">
      <colorScale>
        <cfvo type="min"/>
        <cfvo type="percentile" val="50"/>
        <cfvo type="max"/>
        <color rgb="FFF8696B"/>
        <color rgb="FFFFEB84"/>
        <color rgb="FF63BE7B"/>
      </colorScale>
    </cfRule>
  </conditionalFormatting>
  <conditionalFormatting sqref="P59">
    <cfRule type="colorScale" priority="20">
      <colorScale>
        <cfvo type="min"/>
        <cfvo type="percentile" val="50"/>
        <cfvo type="max"/>
        <color rgb="FFF8696B"/>
        <color rgb="FFFFEB84"/>
        <color rgb="FF63BE7B"/>
      </colorScale>
    </cfRule>
  </conditionalFormatting>
  <conditionalFormatting sqref="P59">
    <cfRule type="colorScale" priority="19">
      <colorScale>
        <cfvo type="min"/>
        <cfvo type="percentile" val="50"/>
        <cfvo type="max"/>
        <color rgb="FFF8696B"/>
        <color rgb="FFFFEB84"/>
        <color rgb="FF63BE7B"/>
      </colorScale>
    </cfRule>
  </conditionalFormatting>
  <conditionalFormatting sqref="P60">
    <cfRule type="colorScale" priority="18">
      <colorScale>
        <cfvo type="min"/>
        <cfvo type="percentile" val="50"/>
        <cfvo type="max"/>
        <color rgb="FFF8696B"/>
        <color rgb="FFFFEB84"/>
        <color rgb="FF63BE7B"/>
      </colorScale>
    </cfRule>
  </conditionalFormatting>
  <conditionalFormatting sqref="P61">
    <cfRule type="colorScale" priority="17">
      <colorScale>
        <cfvo type="min"/>
        <cfvo type="percentile" val="50"/>
        <cfvo type="max"/>
        <color rgb="FFF8696B"/>
        <color rgb="FFFFEB84"/>
        <color rgb="FF63BE7B"/>
      </colorScale>
    </cfRule>
  </conditionalFormatting>
  <conditionalFormatting sqref="P62">
    <cfRule type="colorScale" priority="16">
      <colorScale>
        <cfvo type="min"/>
        <cfvo type="percentile" val="50"/>
        <cfvo type="max"/>
        <color rgb="FFF8696B"/>
        <color rgb="FFFFEB84"/>
        <color rgb="FF63BE7B"/>
      </colorScale>
    </cfRule>
  </conditionalFormatting>
  <conditionalFormatting sqref="P62">
    <cfRule type="colorScale" priority="15">
      <colorScale>
        <cfvo type="min"/>
        <cfvo type="percentile" val="50"/>
        <cfvo type="max"/>
        <color rgb="FFF8696B"/>
        <color rgb="FFFFEB84"/>
        <color rgb="FF63BE7B"/>
      </colorScale>
    </cfRule>
  </conditionalFormatting>
  <conditionalFormatting sqref="P60">
    <cfRule type="colorScale" priority="14">
      <colorScale>
        <cfvo type="min"/>
        <cfvo type="percentile" val="50"/>
        <cfvo type="max"/>
        <color rgb="FFF8696B"/>
        <color rgb="FFFFEB84"/>
        <color rgb="FF63BE7B"/>
      </colorScale>
    </cfRule>
  </conditionalFormatting>
  <conditionalFormatting sqref="P58:P62">
    <cfRule type="colorScale" priority="13">
      <colorScale>
        <cfvo type="min"/>
        <cfvo type="percentile" val="50"/>
        <cfvo type="max"/>
        <color rgb="FFF8696B"/>
        <color rgb="FFFFEB84"/>
        <color rgb="FF63BE7B"/>
      </colorScale>
    </cfRule>
  </conditionalFormatting>
  <conditionalFormatting sqref="P59">
    <cfRule type="colorScale" priority="12">
      <colorScale>
        <cfvo type="min"/>
        <cfvo type="percentile" val="50"/>
        <cfvo type="max"/>
        <color rgb="FFF8696B"/>
        <color rgb="FFFFEB84"/>
        <color rgb="FF63BE7B"/>
      </colorScale>
    </cfRule>
  </conditionalFormatting>
  <conditionalFormatting sqref="P60">
    <cfRule type="colorScale" priority="11">
      <colorScale>
        <cfvo type="min"/>
        <cfvo type="percentile" val="50"/>
        <cfvo type="max"/>
        <color rgb="FFF8696B"/>
        <color rgb="FFFFEB84"/>
        <color rgb="FF63BE7B"/>
      </colorScale>
    </cfRule>
  </conditionalFormatting>
  <conditionalFormatting sqref="P61">
    <cfRule type="colorScale" priority="10">
      <colorScale>
        <cfvo type="min"/>
        <cfvo type="percentile" val="50"/>
        <cfvo type="max"/>
        <color rgb="FFF8696B"/>
        <color rgb="FFFFEB84"/>
        <color rgb="FF63BE7B"/>
      </colorScale>
    </cfRule>
  </conditionalFormatting>
  <conditionalFormatting sqref="P62">
    <cfRule type="colorScale" priority="9">
      <colorScale>
        <cfvo type="min"/>
        <cfvo type="percentile" val="50"/>
        <cfvo type="max"/>
        <color rgb="FFF8696B"/>
        <color rgb="FFFFEB84"/>
        <color rgb="FF63BE7B"/>
      </colorScale>
    </cfRule>
  </conditionalFormatting>
  <conditionalFormatting sqref="P58:P62">
    <cfRule type="colorScale" priority="8">
      <colorScale>
        <cfvo type="min"/>
        <cfvo type="percentile" val="50"/>
        <cfvo type="max"/>
        <color rgb="FFF8696B"/>
        <color rgb="FFFFEB84"/>
        <color rgb="FF63BE7B"/>
      </colorScale>
    </cfRule>
  </conditionalFormatting>
  <conditionalFormatting sqref="P61">
    <cfRule type="colorScale" priority="7">
      <colorScale>
        <cfvo type="min"/>
        <cfvo type="percentile" val="50"/>
        <cfvo type="max"/>
        <color rgb="FFF8696B"/>
        <color rgb="FFFFEB84"/>
        <color rgb="FF63BE7B"/>
      </colorScale>
    </cfRule>
  </conditionalFormatting>
  <conditionalFormatting sqref="P59">
    <cfRule type="colorScale" priority="6">
      <colorScale>
        <cfvo type="min"/>
        <cfvo type="percentile" val="50"/>
        <cfvo type="max"/>
        <color rgb="FFF8696B"/>
        <color rgb="FFFFEB84"/>
        <color rgb="FF63BE7B"/>
      </colorScale>
    </cfRule>
  </conditionalFormatting>
  <conditionalFormatting sqref="P60">
    <cfRule type="colorScale" priority="5">
      <colorScale>
        <cfvo type="min"/>
        <cfvo type="percentile" val="50"/>
        <cfvo type="max"/>
        <color rgb="FFF8696B"/>
        <color rgb="FFFFEB84"/>
        <color rgb="FF63BE7B"/>
      </colorScale>
    </cfRule>
  </conditionalFormatting>
  <conditionalFormatting sqref="P61">
    <cfRule type="colorScale" priority="4">
      <colorScale>
        <cfvo type="min"/>
        <cfvo type="percentile" val="50"/>
        <cfvo type="max"/>
        <color rgb="FFF8696B"/>
        <color rgb="FFFFEB84"/>
        <color rgb="FF63BE7B"/>
      </colorScale>
    </cfRule>
  </conditionalFormatting>
  <conditionalFormatting sqref="P62">
    <cfRule type="colorScale" priority="3">
      <colorScale>
        <cfvo type="min"/>
        <cfvo type="percentile" val="50"/>
        <cfvo type="max"/>
        <color rgb="FFF8696B"/>
        <color rgb="FFFFEB84"/>
        <color rgb="FF63BE7B"/>
      </colorScale>
    </cfRule>
  </conditionalFormatting>
  <conditionalFormatting sqref="P62">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E240-01EA-41D6-8323-6D41ACAD5958}">
  <dimension ref="A1:BC122"/>
  <sheetViews>
    <sheetView workbookViewId="0">
      <pane ySplit="5" topLeftCell="A6" activePane="bottomLeft" state="frozen"/>
      <selection activeCell="B1" sqref="B1"/>
      <selection pane="bottomLeft"/>
    </sheetView>
  </sheetViews>
  <sheetFormatPr defaultRowHeight="14.4" x14ac:dyDescent="0.3"/>
  <cols>
    <col min="1" max="1" width="15.5546875" customWidth="1"/>
    <col min="3" max="3" width="15.21875" customWidth="1"/>
    <col min="4" max="4" width="14" style="8" customWidth="1"/>
    <col min="5" max="5" width="8.88671875" style="8" customWidth="1"/>
    <col min="6" max="6" width="12.21875" style="8" customWidth="1"/>
    <col min="7" max="7" width="12.21875" customWidth="1"/>
    <col min="8" max="8" width="13.6640625" customWidth="1"/>
    <col min="9" max="9" width="14.6640625" customWidth="1"/>
    <col min="10" max="10" width="14.33203125" customWidth="1"/>
    <col min="11" max="11" width="19.21875" customWidth="1"/>
    <col min="12" max="12" width="18.6640625" customWidth="1"/>
    <col min="13" max="13" width="12.88671875" customWidth="1"/>
    <col min="14" max="15" width="11.88671875" customWidth="1"/>
    <col min="16" max="16" width="10.6640625" customWidth="1"/>
    <col min="17" max="17" width="15" customWidth="1"/>
    <col min="18" max="18" width="10.33203125" customWidth="1"/>
    <col min="19" max="19" width="8.77734375" customWidth="1"/>
    <col min="20" max="20" width="15.109375" customWidth="1"/>
    <col min="21" max="24" width="10.33203125" customWidth="1"/>
    <col min="25" max="25" width="11.21875" customWidth="1"/>
    <col min="26" max="26" width="12.6640625" customWidth="1"/>
    <col min="27" max="27" width="14.5546875" customWidth="1"/>
    <col min="28" max="28" width="11.77734375" customWidth="1"/>
    <col min="29" max="29" width="11.88671875" customWidth="1"/>
    <col min="30" max="30" width="10.6640625" customWidth="1"/>
    <col min="31" max="31" width="12.44140625" customWidth="1"/>
    <col min="32" max="32" width="12.88671875" customWidth="1"/>
    <col min="33" max="33" width="17.77734375" customWidth="1"/>
    <col min="34" max="34" width="14.21875" customWidth="1"/>
    <col min="35" max="35" width="18" style="9" customWidth="1"/>
    <col min="36" max="36" width="14" style="9" customWidth="1"/>
    <col min="37" max="37" width="10.33203125" customWidth="1"/>
    <col min="38" max="38" width="11" customWidth="1"/>
    <col min="39" max="39" width="13" customWidth="1"/>
    <col min="40" max="40" width="10.21875" customWidth="1"/>
    <col min="41" max="41" width="12.77734375" customWidth="1"/>
    <col min="42" max="42" width="21.33203125" customWidth="1"/>
    <col min="43" max="43" width="11.5546875" customWidth="1"/>
    <col min="44" max="44" width="16.5546875" customWidth="1"/>
    <col min="45" max="45" width="11.5546875" customWidth="1"/>
    <col min="46" max="46" width="12.5546875" customWidth="1"/>
    <col min="47" max="47" width="11.44140625" bestFit="1" customWidth="1"/>
    <col min="48" max="48" width="16.6640625" bestFit="1" customWidth="1"/>
    <col min="49" max="49" width="12.6640625" customWidth="1"/>
    <col min="51" max="51" width="35" bestFit="1" customWidth="1"/>
  </cols>
  <sheetData>
    <row r="1" spans="1:55" ht="43.2" customHeight="1" x14ac:dyDescent="0.3">
      <c r="I1" s="297" t="s">
        <v>61</v>
      </c>
      <c r="J1" s="297"/>
      <c r="K1" s="19" t="s">
        <v>62</v>
      </c>
      <c r="L1" s="19" t="s">
        <v>63</v>
      </c>
      <c r="M1" s="19" t="s">
        <v>64</v>
      </c>
      <c r="N1" s="297" t="s">
        <v>65</v>
      </c>
      <c r="O1" s="297"/>
      <c r="P1" s="297" t="s">
        <v>66</v>
      </c>
      <c r="Q1" s="297"/>
      <c r="R1" s="309" t="s">
        <v>173</v>
      </c>
      <c r="S1" s="310"/>
      <c r="T1" s="310"/>
      <c r="U1" s="310"/>
      <c r="V1" s="310"/>
      <c r="W1" s="310"/>
      <c r="X1" s="311"/>
      <c r="Y1" s="298" t="s">
        <v>172</v>
      </c>
      <c r="Z1" s="298"/>
      <c r="AA1" s="298"/>
      <c r="AB1" s="298"/>
      <c r="AC1" s="298"/>
      <c r="AD1" s="298"/>
      <c r="AE1" s="298"/>
      <c r="AF1" s="298"/>
      <c r="AG1" s="298"/>
      <c r="AH1" s="298"/>
      <c r="AK1" s="3" t="s">
        <v>67</v>
      </c>
      <c r="AP1" s="19" t="s">
        <v>68</v>
      </c>
      <c r="AR1" s="19" t="s">
        <v>69</v>
      </c>
    </row>
    <row r="2" spans="1:55" ht="57.6" x14ac:dyDescent="0.3">
      <c r="A2" s="303" t="s">
        <v>70</v>
      </c>
      <c r="B2" s="303"/>
      <c r="C2" s="303"/>
      <c r="D2" s="1" t="s">
        <v>1</v>
      </c>
      <c r="E2" s="3" t="s">
        <v>0</v>
      </c>
      <c r="F2" s="3" t="s">
        <v>1</v>
      </c>
      <c r="G2" s="12" t="s">
        <v>44</v>
      </c>
      <c r="H2" s="12" t="s">
        <v>71</v>
      </c>
      <c r="I2" s="19" t="s">
        <v>72</v>
      </c>
      <c r="J2" s="19" t="s">
        <v>72</v>
      </c>
      <c r="K2" s="19" t="s">
        <v>182</v>
      </c>
      <c r="L2" s="19" t="s">
        <v>183</v>
      </c>
      <c r="M2" s="19" t="s">
        <v>184</v>
      </c>
      <c r="N2" s="19" t="s">
        <v>74</v>
      </c>
      <c r="O2" s="19" t="s">
        <v>74</v>
      </c>
      <c r="P2" s="19" t="s">
        <v>76</v>
      </c>
      <c r="Q2" s="19" t="s">
        <v>76</v>
      </c>
      <c r="R2" s="19" t="s">
        <v>170</v>
      </c>
      <c r="S2" s="66"/>
      <c r="T2" s="19" t="s">
        <v>174</v>
      </c>
      <c r="U2" s="66"/>
      <c r="V2" s="67"/>
      <c r="W2" s="3" t="s">
        <v>107</v>
      </c>
      <c r="X2" s="67"/>
      <c r="Y2" s="12" t="s">
        <v>78</v>
      </c>
      <c r="Z2" s="23" t="s">
        <v>54</v>
      </c>
      <c r="AA2" s="23" t="s">
        <v>55</v>
      </c>
      <c r="AB2" s="23" t="s">
        <v>56</v>
      </c>
      <c r="AC2" s="23" t="s">
        <v>57</v>
      </c>
      <c r="AD2" s="12" t="s">
        <v>58</v>
      </c>
      <c r="AE2" s="12" t="s">
        <v>59</v>
      </c>
      <c r="AF2" s="12" t="s">
        <v>114</v>
      </c>
      <c r="AG2" s="12" t="s">
        <v>79</v>
      </c>
      <c r="AH2" s="12" t="s">
        <v>60</v>
      </c>
      <c r="AI2" s="2" t="s">
        <v>70</v>
      </c>
      <c r="AJ2" s="1" t="s">
        <v>1</v>
      </c>
      <c r="AK2" s="3" t="s">
        <v>80</v>
      </c>
      <c r="AL2" s="23" t="s">
        <v>81</v>
      </c>
      <c r="AM2" s="23" t="s">
        <v>82</v>
      </c>
      <c r="AN2" s="23" t="s">
        <v>83</v>
      </c>
      <c r="AO2" s="23" t="s">
        <v>84</v>
      </c>
      <c r="AP2" s="22" t="s">
        <v>85</v>
      </c>
      <c r="AQ2" s="22" t="s">
        <v>86</v>
      </c>
      <c r="AR2" s="22" t="s">
        <v>87</v>
      </c>
      <c r="AS2" s="22" t="s">
        <v>88</v>
      </c>
      <c r="AT2" s="23" t="s">
        <v>89</v>
      </c>
      <c r="AU2" s="24" t="s">
        <v>90</v>
      </c>
      <c r="AV2" s="24" t="s">
        <v>91</v>
      </c>
      <c r="AW2" s="24" t="s">
        <v>92</v>
      </c>
      <c r="AY2" s="25" t="s">
        <v>93</v>
      </c>
      <c r="AZ2" s="15" t="s">
        <v>2</v>
      </c>
      <c r="BA2" s="15" t="s">
        <v>3</v>
      </c>
      <c r="BB2" s="15" t="s">
        <v>4</v>
      </c>
      <c r="BC2" s="15" t="s">
        <v>80</v>
      </c>
    </row>
    <row r="3" spans="1:55" x14ac:dyDescent="0.3">
      <c r="A3" s="304" t="s">
        <v>105</v>
      </c>
      <c r="B3" s="304"/>
      <c r="C3" s="304"/>
      <c r="D3" s="118" t="str">
        <f>F3</f>
        <v>B-D-L-M-V</v>
      </c>
      <c r="E3" s="28" t="s">
        <v>52</v>
      </c>
      <c r="F3" s="120" t="str">
        <f>'Scoreblad B-D-L-M-V'!F5</f>
        <v>B-D-L-M-V</v>
      </c>
      <c r="G3" s="29" t="str">
        <f>IF(I3&gt;5,IF(P3&lt;$P$120,"A",IF(P3&gt;$P$122,"C","B")),"Blinde vlek")</f>
        <v>B</v>
      </c>
      <c r="H3" s="29" t="s">
        <v>52</v>
      </c>
      <c r="I3" s="30">
        <f>SUM(I6:I115)/5</f>
        <v>2415.1497252667396</v>
      </c>
      <c r="J3" s="30">
        <f>SUM(J6:J115)</f>
        <v>2415.1497252667377</v>
      </c>
      <c r="K3" s="30">
        <f t="shared" ref="K3:L3" si="0">SUM(K6:K115)</f>
        <v>2549.1</v>
      </c>
      <c r="L3" s="30">
        <f t="shared" si="0"/>
        <v>2127.5102488687785</v>
      </c>
      <c r="M3" s="30">
        <f>K3-J3</f>
        <v>133.95027473326218</v>
      </c>
      <c r="N3" s="30">
        <f>SUM(N6:N115)/5</f>
        <v>-287.63947639795992</v>
      </c>
      <c r="O3" s="30">
        <f>L3-J3</f>
        <v>-287.63947639795924</v>
      </c>
      <c r="P3" s="31">
        <f>Q3</f>
        <v>-0.1352000426559169</v>
      </c>
      <c r="Q3" s="31">
        <f>O3/L3</f>
        <v>-0.1352000426559169</v>
      </c>
      <c r="R3" s="65">
        <f>SUM(R6:R10)</f>
        <v>2548.1</v>
      </c>
      <c r="S3" s="68"/>
      <c r="T3" s="6">
        <v>25348.799999999999</v>
      </c>
      <c r="U3" s="68"/>
      <c r="V3" s="69"/>
      <c r="W3" s="7">
        <f>R3/T3</f>
        <v>0.1005215237013192</v>
      </c>
      <c r="X3" s="69"/>
      <c r="Y3" s="30">
        <f>SUM(Y6:Y115)/5</f>
        <v>2268</v>
      </c>
      <c r="Z3" s="30">
        <f>SUM(Z6:Z115)</f>
        <v>2268</v>
      </c>
      <c r="AA3" s="30">
        <f t="shared" ref="AA3:AC3" si="1">SUM(AA6:AA115)</f>
        <v>1123</v>
      </c>
      <c r="AB3" s="30">
        <f t="shared" si="1"/>
        <v>1145</v>
      </c>
      <c r="AC3" s="30">
        <f t="shared" si="1"/>
        <v>1190</v>
      </c>
      <c r="AD3" s="30">
        <f>AB3-AC3</f>
        <v>-45</v>
      </c>
      <c r="AE3" s="31">
        <f>IF(AA3=0,"Blinde vlek",AD3/Z3)</f>
        <v>-1.984126984126984E-2</v>
      </c>
      <c r="AF3" s="30" t="s">
        <v>52</v>
      </c>
      <c r="AG3" s="30">
        <f>SUM(AG6:AG115)/5</f>
        <v>-45</v>
      </c>
      <c r="AH3" s="30" t="str">
        <f>IF(Y3=0,"Blinde vlek",IF(AG3/Y3&lt;$AH$120,"A",IF(AG3/Y3&gt;$AH$122,"C","B")))</f>
        <v>B</v>
      </c>
      <c r="AI3" s="26" t="s">
        <v>105</v>
      </c>
      <c r="AJ3" s="32" t="str">
        <f>D3</f>
        <v>B-D-L-M-V</v>
      </c>
      <c r="AK3" s="30">
        <f>SUM(AK6:AK115)</f>
        <v>110</v>
      </c>
      <c r="AL3" s="27" t="s">
        <v>52</v>
      </c>
      <c r="AM3" s="27">
        <f>IF(G3= "A",2,IF(G3 = "Blinde vlek",2,IF(G3 = "B",1,0)))</f>
        <v>1</v>
      </c>
      <c r="AN3" s="27" t="s">
        <v>52</v>
      </c>
      <c r="AO3" s="27">
        <f>IF(AH3= "A",2,IF(AH3 = "Blinde vlek",2,IF(AH3 = "B",1,0)))</f>
        <v>1</v>
      </c>
      <c r="AP3" s="30">
        <f>O3+AD3</f>
        <v>-332.63947639795924</v>
      </c>
      <c r="AQ3" s="30">
        <f>O3+AD3+AK3</f>
        <v>-222.63947639795924</v>
      </c>
      <c r="AR3" s="30">
        <f>AA3+AC3</f>
        <v>2313</v>
      </c>
      <c r="AS3" s="31">
        <f>AP3/AR3</f>
        <v>-0.14381300319842596</v>
      </c>
      <c r="AT3" s="30">
        <f>SUM(AT6:AT115)</f>
        <v>71.806795991163241</v>
      </c>
      <c r="AU3" s="33">
        <f>SUM(AU6:AU115)</f>
        <v>405.02718396465303</v>
      </c>
      <c r="AV3" s="34">
        <f>IF(AT3&gt;0,AU3/AK3,0)</f>
        <v>3.6820653087695732</v>
      </c>
      <c r="AW3" s="34" t="str">
        <f>IF(AV3&gt;=$AZ$3,$AZ$2,IF(AV3&gt;=$BA$3,$BA$2,IF(AV3&gt;=$BB$3,$BB$2,$BC$2)))</f>
        <v>C</v>
      </c>
      <c r="AY3" s="25" t="s">
        <v>94</v>
      </c>
      <c r="AZ3" s="35">
        <v>6</v>
      </c>
      <c r="BA3" s="35">
        <v>4</v>
      </c>
      <c r="BB3" s="35">
        <v>2</v>
      </c>
      <c r="BC3" s="35">
        <v>0</v>
      </c>
    </row>
    <row r="4" spans="1:55" x14ac:dyDescent="0.3">
      <c r="A4" s="36"/>
      <c r="B4" s="38"/>
      <c r="C4" s="38"/>
      <c r="D4" s="37"/>
      <c r="E4" s="37"/>
      <c r="F4" s="37"/>
      <c r="G4" s="38"/>
      <c r="H4" s="38"/>
      <c r="I4" s="38"/>
      <c r="J4" s="38"/>
      <c r="K4" s="38"/>
      <c r="L4" s="38"/>
      <c r="M4" s="38"/>
      <c r="N4" s="38"/>
      <c r="O4" s="38"/>
      <c r="P4" s="38"/>
      <c r="Q4" s="38"/>
      <c r="R4" s="64"/>
      <c r="S4" s="64"/>
      <c r="T4" s="64"/>
      <c r="U4" s="64"/>
      <c r="V4" s="64"/>
      <c r="W4" s="37"/>
      <c r="X4" s="37"/>
      <c r="Y4" s="38"/>
      <c r="Z4" s="38"/>
      <c r="AA4" s="38"/>
      <c r="AB4" s="38"/>
      <c r="AC4" s="38"/>
      <c r="AD4" s="38"/>
      <c r="AE4" s="38"/>
      <c r="AF4" s="38"/>
      <c r="AG4" s="38"/>
      <c r="AH4" s="38"/>
      <c r="AI4" s="38"/>
      <c r="AJ4" s="38"/>
      <c r="AK4" s="38"/>
      <c r="AL4" s="38"/>
      <c r="AM4" s="38"/>
      <c r="AN4" s="38"/>
      <c r="AO4" s="38"/>
      <c r="AP4" s="38"/>
      <c r="AQ4" s="38"/>
      <c r="AR4" s="38"/>
      <c r="AS4" s="38"/>
      <c r="AT4" s="38"/>
      <c r="AU4" s="38"/>
      <c r="AV4" s="38"/>
      <c r="AW4" s="39"/>
    </row>
    <row r="5" spans="1:55" ht="72" customHeight="1" x14ac:dyDescent="0.3">
      <c r="A5" s="61" t="s">
        <v>8</v>
      </c>
      <c r="B5" s="61" t="s">
        <v>9</v>
      </c>
      <c r="C5" s="62" t="s">
        <v>7</v>
      </c>
      <c r="D5" s="63" t="s">
        <v>53</v>
      </c>
      <c r="E5" s="41" t="s">
        <v>0</v>
      </c>
      <c r="F5" s="41" t="s">
        <v>1</v>
      </c>
      <c r="G5" s="42" t="s">
        <v>44</v>
      </c>
      <c r="H5" s="42" t="s">
        <v>71</v>
      </c>
      <c r="I5" s="43" t="s">
        <v>72</v>
      </c>
      <c r="J5" s="188" t="s">
        <v>166</v>
      </c>
      <c r="K5" s="188" t="s">
        <v>167</v>
      </c>
      <c r="L5" s="188" t="s">
        <v>168</v>
      </c>
      <c r="M5" s="43" t="s">
        <v>5</v>
      </c>
      <c r="N5" s="43" t="s">
        <v>74</v>
      </c>
      <c r="O5" s="43" t="s">
        <v>75</v>
      </c>
      <c r="P5" s="43" t="s">
        <v>76</v>
      </c>
      <c r="Q5" s="43" t="s">
        <v>6</v>
      </c>
      <c r="R5" s="186" t="s">
        <v>169</v>
      </c>
      <c r="S5" s="186" t="s">
        <v>108</v>
      </c>
      <c r="T5" s="186" t="s">
        <v>174</v>
      </c>
      <c r="U5" s="186" t="s">
        <v>110</v>
      </c>
      <c r="V5" s="3" t="s">
        <v>106</v>
      </c>
      <c r="W5" s="3" t="s">
        <v>111</v>
      </c>
      <c r="X5" s="3" t="s">
        <v>112</v>
      </c>
      <c r="Y5" s="42" t="s">
        <v>78</v>
      </c>
      <c r="Z5" s="190" t="s">
        <v>54</v>
      </c>
      <c r="AA5" s="190" t="s">
        <v>55</v>
      </c>
      <c r="AB5" s="190" t="s">
        <v>56</v>
      </c>
      <c r="AC5" s="190" t="s">
        <v>57</v>
      </c>
      <c r="AD5" s="42" t="s">
        <v>58</v>
      </c>
      <c r="AE5" s="42" t="s">
        <v>59</v>
      </c>
      <c r="AF5" s="12" t="s">
        <v>114</v>
      </c>
      <c r="AG5" s="42" t="s">
        <v>79</v>
      </c>
      <c r="AH5" s="42" t="s">
        <v>60</v>
      </c>
      <c r="AI5" s="40" t="s">
        <v>9</v>
      </c>
      <c r="AJ5" s="41" t="s">
        <v>53</v>
      </c>
      <c r="AK5" s="41" t="s">
        <v>80</v>
      </c>
      <c r="AL5" s="44" t="s">
        <v>81</v>
      </c>
      <c r="AM5" s="44" t="s">
        <v>82</v>
      </c>
      <c r="AN5" s="44" t="s">
        <v>83</v>
      </c>
      <c r="AO5" s="44" t="s">
        <v>84</v>
      </c>
      <c r="AP5" s="45" t="s">
        <v>85</v>
      </c>
      <c r="AQ5" s="45" t="s">
        <v>86</v>
      </c>
      <c r="AR5" s="45" t="s">
        <v>87</v>
      </c>
      <c r="AS5" s="45" t="s">
        <v>88</v>
      </c>
      <c r="AT5" s="44" t="s">
        <v>89</v>
      </c>
      <c r="AU5" s="46" t="s">
        <v>94</v>
      </c>
      <c r="AV5" s="46" t="s">
        <v>95</v>
      </c>
      <c r="AW5" s="46" t="s">
        <v>96</v>
      </c>
    </row>
    <row r="6" spans="1:55" x14ac:dyDescent="0.3">
      <c r="A6" s="57" t="s">
        <v>10</v>
      </c>
      <c r="B6" s="57" t="s">
        <v>11</v>
      </c>
      <c r="C6" s="57" t="s">
        <v>21</v>
      </c>
      <c r="D6" s="4" t="str">
        <f>'Scoreblad B-D-L-M-V'!D8</f>
        <v>Brussel</v>
      </c>
      <c r="E6" s="21">
        <f>'Scoreblad B-D-L-M-V'!E8</f>
        <v>13</v>
      </c>
      <c r="F6" s="5" t="str">
        <f>F$3</f>
        <v>B-D-L-M-V</v>
      </c>
      <c r="G6" s="13" t="str">
        <f t="shared" ref="G6:G26" si="2">IF(I6&gt;5,IF(P6&lt;$P$120,"A",IF(P6&gt;$P$122,"C","B")),"Blinde vlek")</f>
        <v>B</v>
      </c>
      <c r="H6" s="13" t="str">
        <f t="shared" ref="H6:H26" si="3">IF(J6&gt;5,IF(Q6&lt;$Q$120,"A",IF(Q6&gt;$Q$122,"C","B")),"Blinde vlek")</f>
        <v>B</v>
      </c>
      <c r="I6" s="47">
        <f>SUM(J6:J10)</f>
        <v>358.22936287538033</v>
      </c>
      <c r="J6" s="6">
        <f>'Scoreblad B-D-L-M-V'!J8</f>
        <v>106.5702479338843</v>
      </c>
      <c r="K6" s="6">
        <f>'Scoreblad B-D-L-M-V'!K8</f>
        <v>115.03517234448799</v>
      </c>
      <c r="L6" s="6">
        <f>'Scoreblad B-D-L-M-V'!L8</f>
        <v>97.779896492814785</v>
      </c>
      <c r="M6" s="6">
        <f t="shared" ref="M6:M25" si="4">K6-J6</f>
        <v>8.4649244106036861</v>
      </c>
      <c r="N6" s="47">
        <f>SUM(O6:O10)</f>
        <v>-67.742293988381633</v>
      </c>
      <c r="O6" s="6">
        <f>L6-J6</f>
        <v>-8.790351441069518</v>
      </c>
      <c r="P6" s="48">
        <f>IF(SUM(L6:L10)&gt;0,SUM(O6:O10)/SUM(L6:L10), "Blinde vlek")</f>
        <v>-0.23320244253190425</v>
      </c>
      <c r="Q6" s="7">
        <f t="shared" ref="Q6:Q26" si="5">IF(L6&gt;0,(L6-J6)/L6,"Blinde vlek")</f>
        <v>-8.989937355594832E-2</v>
      </c>
      <c r="R6" s="6">
        <f>'Scoreblad B-D-L-M-V'!R8</f>
        <v>690</v>
      </c>
      <c r="S6" s="6">
        <f>'Scoreblad B-D-L-M-V'!S8</f>
        <v>115.03517234448799</v>
      </c>
      <c r="T6" s="6">
        <f>'Scoreblad B-D-L-M-V'!T8</f>
        <v>26150.799999999999</v>
      </c>
      <c r="U6" s="6">
        <f>'Scoreblad B-D-L-M-V'!U8</f>
        <v>3700.3531463334652</v>
      </c>
      <c r="V6" s="7">
        <f>IF(S6&gt;0,S6/R6,"Blinde vlek")</f>
        <v>0.16671764107896811</v>
      </c>
      <c r="W6" s="7">
        <f>IF(U6&gt;0,U6/T6,"Blinde vlek")</f>
        <v>0.1415005715440241</v>
      </c>
      <c r="X6" s="7" t="str">
        <f>IF(V6&lt;0.5*W6,"A",IF(V6&gt;2*W6,IF(S6=0,"Blinde vlek","C"),"B"))</f>
        <v>B</v>
      </c>
      <c r="Y6" s="47">
        <f>SUM(Z6:Z10)</f>
        <v>332</v>
      </c>
      <c r="Z6" s="21">
        <f>'Scoreblad B-D-L-M-V'!Z8</f>
        <v>109</v>
      </c>
      <c r="AA6" s="180">
        <f>'Scoreblad B-D-L-M-V'!AA8</f>
        <v>60</v>
      </c>
      <c r="AB6" s="180">
        <f>'Scoreblad B-D-L-M-V'!AB8</f>
        <v>49</v>
      </c>
      <c r="AC6" s="180">
        <f>'Scoreblad B-D-L-M-V'!AC8</f>
        <v>22</v>
      </c>
      <c r="AD6" s="6">
        <f>AB6-AC6</f>
        <v>27</v>
      </c>
      <c r="AE6" s="7">
        <f t="shared" ref="AE6:AE33" si="6">IF(AA6=0,"Blinde vlek",AD6/Z6)</f>
        <v>0.24770642201834864</v>
      </c>
      <c r="AF6" s="6" t="str">
        <f t="shared" ref="AF6:AF33" si="7">IF(Z6=0,"Blinde vlek",IF(AD6/Z6&lt;$AG$120,"A",IF(AD6/Z6&gt;$AG$122,"C","B")))</f>
        <v>C</v>
      </c>
      <c r="AG6" s="47">
        <f>SUM(AD6:AD10)</f>
        <v>-60</v>
      </c>
      <c r="AH6" s="6" t="str">
        <f t="shared" ref="AH6:AH33" si="8">IF(Y6=0,"Blinde vlek",IF(AG6/Y6&lt;$AH$120,"A",IF(AG6/Y6&gt;$AH$122,"C","B")))</f>
        <v>B</v>
      </c>
      <c r="AI6" s="57" t="s">
        <v>21</v>
      </c>
      <c r="AJ6" s="49" t="str">
        <f>D6</f>
        <v>Brussel</v>
      </c>
      <c r="AK6" s="102">
        <v>1</v>
      </c>
      <c r="AL6" s="21">
        <f t="shared" ref="AL6:AL37" si="9">IF(H6= "A",2,IF(H6 = "Blinde vlek",2,IF(H6 = "B",1,0)))</f>
        <v>1</v>
      </c>
      <c r="AM6" s="21">
        <f t="shared" ref="AM6:AM37" si="10">IF(G6= "A",2,IF(G6 = "Blinde vlek",2,IF(G6 = "B",1,0)))</f>
        <v>1</v>
      </c>
      <c r="AN6" s="21">
        <f t="shared" ref="AN6:AN26" si="11">IF(AF6= "A",2,IF(AF6 = "Blinde vlek",2,IF(AF6 = "B",1,0)))</f>
        <v>0</v>
      </c>
      <c r="AO6" s="21">
        <f t="shared" ref="AO6:AO26" si="12">IF(AH6= "A",2,IF(AH6 = "Blinde vlek",2,IF(AH6 = "B",1,0)))</f>
        <v>1</v>
      </c>
      <c r="AP6" s="6">
        <f t="shared" ref="AP6:AP20" si="13">O6+AD6</f>
        <v>18.209648558930482</v>
      </c>
      <c r="AQ6" s="6">
        <f t="shared" ref="AQ6:AQ20" si="14">O6+AD6+AK6</f>
        <v>19.209648558930482</v>
      </c>
      <c r="AR6" s="6">
        <f t="shared" ref="AR6:AR20" si="15">AA6+AC6</f>
        <v>82</v>
      </c>
      <c r="AS6" s="7">
        <f>IF(AR6&gt;0,AP6/AR6,"Geen noden")</f>
        <v>0.22206888486500587</v>
      </c>
      <c r="AT6" s="50">
        <f t="shared" ref="AT6:AT10" si="16">IF(AP6&gt;0,0,IF(AP6&lt;-AK6,AK6,-AP6))</f>
        <v>0</v>
      </c>
      <c r="AU6" s="51">
        <f>AT6*SUM(AL6:AO6)</f>
        <v>0</v>
      </c>
      <c r="AV6" s="51">
        <f t="shared" ref="AV6:AV20" si="17">IF(AT6&gt;0,AU6/AK6,0)</f>
        <v>0</v>
      </c>
      <c r="AW6" s="51" t="str">
        <f>IF(AV6&gt;=$AZ$3,$AZ$2,IF(AV6&gt;=$BA$3,$BA$2,IF(AV6&gt;=$BB$3,$BB$2,$BC$2)))</f>
        <v>D</v>
      </c>
      <c r="AY6" s="25" t="s">
        <v>131</v>
      </c>
      <c r="AZ6" s="7">
        <v>0.6</v>
      </c>
      <c r="BA6" s="76" t="s">
        <v>118</v>
      </c>
      <c r="BB6" s="77"/>
      <c r="BC6" s="78"/>
    </row>
    <row r="7" spans="1:55" x14ac:dyDescent="0.3">
      <c r="A7" s="57" t="s">
        <v>10</v>
      </c>
      <c r="B7" s="57" t="s">
        <v>11</v>
      </c>
      <c r="C7" s="57" t="s">
        <v>21</v>
      </c>
      <c r="D7" s="4" t="str">
        <f>'Scoreblad B-D-L-M-V'!D9</f>
        <v>Dilbeek</v>
      </c>
      <c r="E7" s="180">
        <f>'Scoreblad B-D-L-M-V'!E9</f>
        <v>12</v>
      </c>
      <c r="F7" s="5" t="str">
        <f t="shared" ref="F7:F70" si="18">F$3</f>
        <v>B-D-L-M-V</v>
      </c>
      <c r="G7" s="13" t="str">
        <f t="shared" si="2"/>
        <v>B</v>
      </c>
      <c r="H7" s="13" t="str">
        <f t="shared" si="3"/>
        <v>Blinde vlek</v>
      </c>
      <c r="I7" s="47">
        <f>SUM(J6:J10)</f>
        <v>358.22936287538033</v>
      </c>
      <c r="J7" s="6">
        <f>'Scoreblad B-D-L-M-V'!J9</f>
        <v>0</v>
      </c>
      <c r="K7" s="6">
        <f>'Scoreblad B-D-L-M-V'!K9</f>
        <v>0</v>
      </c>
      <c r="L7" s="6">
        <f>'Scoreblad B-D-L-M-V'!L9</f>
        <v>0</v>
      </c>
      <c r="M7" s="6">
        <f t="shared" si="4"/>
        <v>0</v>
      </c>
      <c r="N7" s="47">
        <f>SUM(O6:O10)</f>
        <v>-67.742293988381633</v>
      </c>
      <c r="O7" s="6">
        <f t="shared" ref="O7:O70" si="19">L7-J7</f>
        <v>0</v>
      </c>
      <c r="P7" s="48">
        <f>IF(SUM(L6:L10)&gt;0,SUM(O6:O10)/SUM(L6:L10), "Blinde vlek")</f>
        <v>-0.23320244253190425</v>
      </c>
      <c r="Q7" s="7" t="str">
        <f t="shared" si="5"/>
        <v>Blinde vlek</v>
      </c>
      <c r="R7" s="6">
        <f>'Scoreblad B-D-L-M-V'!R9</f>
        <v>292.5</v>
      </c>
      <c r="S7" s="6">
        <f>'Scoreblad B-D-L-M-V'!S9</f>
        <v>0</v>
      </c>
      <c r="T7" s="6">
        <f>'Scoreblad B-D-L-M-V'!T9</f>
        <v>26150.799999999999</v>
      </c>
      <c r="U7" s="6">
        <f>'Scoreblad B-D-L-M-V'!U9</f>
        <v>3700.3531463334652</v>
      </c>
      <c r="V7" s="7" t="str">
        <f t="shared" ref="V7:V11" si="20">IF(S7&gt;0,S7/R7,"Blinde vlek")</f>
        <v>Blinde vlek</v>
      </c>
      <c r="W7" s="7">
        <f t="shared" ref="W7:W11" si="21">IF(U7&gt;0,U7/T7,"Blinde vlek")</f>
        <v>0.1415005715440241</v>
      </c>
      <c r="X7" s="7" t="str">
        <f t="shared" ref="X7:X11" si="22">IF(V7&lt;0.5*W7,"A",IF(V7&gt;2*W7,IF(S7=0,"Blinde vlek","C"),"B"))</f>
        <v>Blinde vlek</v>
      </c>
      <c r="Y7" s="47">
        <f>SUM(Z6:Z10)</f>
        <v>332</v>
      </c>
      <c r="Z7" s="180">
        <f>'Scoreblad B-D-L-M-V'!Z9</f>
        <v>0</v>
      </c>
      <c r="AA7" s="180">
        <f>'Scoreblad B-D-L-M-V'!AA9</f>
        <v>0</v>
      </c>
      <c r="AB7" s="180">
        <f>'Scoreblad B-D-L-M-V'!AB9</f>
        <v>0</v>
      </c>
      <c r="AC7" s="180">
        <f>'Scoreblad B-D-L-M-V'!AC9</f>
        <v>74</v>
      </c>
      <c r="AD7" s="6">
        <f t="shared" ref="AD7:AD33" si="23">AB7-AC7</f>
        <v>-74</v>
      </c>
      <c r="AE7" s="7" t="str">
        <f t="shared" si="6"/>
        <v>Blinde vlek</v>
      </c>
      <c r="AF7" s="6" t="str">
        <f t="shared" si="7"/>
        <v>Blinde vlek</v>
      </c>
      <c r="AG7" s="47">
        <f>SUM(AD6:AD10)</f>
        <v>-60</v>
      </c>
      <c r="AH7" s="6" t="str">
        <f t="shared" si="8"/>
        <v>B</v>
      </c>
      <c r="AI7" s="57" t="s">
        <v>21</v>
      </c>
      <c r="AJ7" s="49" t="str">
        <f t="shared" ref="AJ7:AJ70" si="24">D7</f>
        <v>Dilbeek</v>
      </c>
      <c r="AK7" s="102">
        <v>1</v>
      </c>
      <c r="AL7" s="21">
        <f t="shared" si="9"/>
        <v>2</v>
      </c>
      <c r="AM7" s="21">
        <f t="shared" si="10"/>
        <v>1</v>
      </c>
      <c r="AN7" s="21">
        <f t="shared" si="11"/>
        <v>2</v>
      </c>
      <c r="AO7" s="21">
        <f t="shared" si="12"/>
        <v>1</v>
      </c>
      <c r="AP7" s="6">
        <f t="shared" si="13"/>
        <v>-74</v>
      </c>
      <c r="AQ7" s="6">
        <f t="shared" si="14"/>
        <v>-73</v>
      </c>
      <c r="AR7" s="6">
        <f t="shared" si="15"/>
        <v>74</v>
      </c>
      <c r="AS7" s="7">
        <f t="shared" ref="AS7:AS20" si="25">IF(AR7&gt;0,AP7/AR7,"Geen noden")</f>
        <v>-1</v>
      </c>
      <c r="AT7" s="50">
        <f t="shared" si="16"/>
        <v>1</v>
      </c>
      <c r="AU7" s="51">
        <f t="shared" ref="AU7:AU10" si="26">AT7*SUM(AL7:AO7)</f>
        <v>6</v>
      </c>
      <c r="AV7" s="51">
        <f t="shared" si="17"/>
        <v>6</v>
      </c>
      <c r="AW7" s="51" t="str">
        <f t="shared" ref="AW7:AW11" si="27">IF(AV7&gt;=$AZ$3,$AZ$2,IF(AV7&gt;=$BA$3,$BA$2,IF(AV7&gt;=$BB$3,$BB$2,$BC$2)))</f>
        <v>A</v>
      </c>
    </row>
    <row r="8" spans="1:55" x14ac:dyDescent="0.3">
      <c r="A8" s="57" t="s">
        <v>10</v>
      </c>
      <c r="B8" s="57" t="s">
        <v>11</v>
      </c>
      <c r="C8" s="57" t="s">
        <v>21</v>
      </c>
      <c r="D8" s="4" t="str">
        <f>'Scoreblad B-D-L-M-V'!D10</f>
        <v>Leuven</v>
      </c>
      <c r="E8" s="180">
        <f>'Scoreblad B-D-L-M-V'!E10</f>
        <v>16</v>
      </c>
      <c r="F8" s="5" t="str">
        <f t="shared" si="18"/>
        <v>B-D-L-M-V</v>
      </c>
      <c r="G8" s="13" t="str">
        <f t="shared" si="2"/>
        <v>B</v>
      </c>
      <c r="H8" s="13" t="str">
        <f t="shared" si="3"/>
        <v>B</v>
      </c>
      <c r="I8" s="47">
        <f>SUM(J6:J10)</f>
        <v>358.22936287538033</v>
      </c>
      <c r="J8" s="6">
        <f>'Scoreblad B-D-L-M-V'!J10</f>
        <v>149.94316163410301</v>
      </c>
      <c r="K8" s="6">
        <f>'Scoreblad B-D-L-M-V'!K10</f>
        <v>142.37858773646443</v>
      </c>
      <c r="L8" s="6">
        <f>'Scoreblad B-D-L-M-V'!L10</f>
        <v>121.02179957599476</v>
      </c>
      <c r="M8" s="6">
        <f t="shared" si="4"/>
        <v>-7.5645738976385815</v>
      </c>
      <c r="N8" s="47">
        <f>SUM(O6:O10)</f>
        <v>-67.742293988381633</v>
      </c>
      <c r="O8" s="6">
        <f t="shared" si="19"/>
        <v>-28.921362058108244</v>
      </c>
      <c r="P8" s="48">
        <f>IF(SUM(L6:L10)&gt;0,SUM(O6:O10)/SUM(L6:L10), "Blinde vlek")</f>
        <v>-0.23320244253190425</v>
      </c>
      <c r="Q8" s="7">
        <f t="shared" si="5"/>
        <v>-0.23897646671455489</v>
      </c>
      <c r="R8" s="6">
        <f>'Scoreblad B-D-L-M-V'!R10</f>
        <v>893.6</v>
      </c>
      <c r="S8" s="6">
        <f>'Scoreblad B-D-L-M-V'!S10</f>
        <v>142.37858773646443</v>
      </c>
      <c r="T8" s="6">
        <f>'Scoreblad B-D-L-M-V'!T10</f>
        <v>26150.799999999999</v>
      </c>
      <c r="U8" s="6">
        <f>'Scoreblad B-D-L-M-V'!U10</f>
        <v>3700.3531463334652</v>
      </c>
      <c r="V8" s="7">
        <f t="shared" si="20"/>
        <v>0.15933145449470057</v>
      </c>
      <c r="W8" s="7">
        <f t="shared" si="21"/>
        <v>0.1415005715440241</v>
      </c>
      <c r="X8" s="7" t="str">
        <f t="shared" si="22"/>
        <v>B</v>
      </c>
      <c r="Y8" s="47">
        <f>SUM(Z6:Z10)</f>
        <v>332</v>
      </c>
      <c r="Z8" s="180">
        <f>'Scoreblad B-D-L-M-V'!Z10</f>
        <v>134</v>
      </c>
      <c r="AA8" s="180">
        <f>'Scoreblad B-D-L-M-V'!AA10</f>
        <v>45</v>
      </c>
      <c r="AB8" s="180">
        <f>'Scoreblad B-D-L-M-V'!AB10</f>
        <v>89</v>
      </c>
      <c r="AC8" s="180">
        <f>'Scoreblad B-D-L-M-V'!AC10</f>
        <v>7</v>
      </c>
      <c r="AD8" s="6">
        <f t="shared" si="23"/>
        <v>82</v>
      </c>
      <c r="AE8" s="7">
        <f t="shared" si="6"/>
        <v>0.61194029850746268</v>
      </c>
      <c r="AF8" s="6" t="str">
        <f t="shared" si="7"/>
        <v>C</v>
      </c>
      <c r="AG8" s="47">
        <f>SUM(AD6:AD10)</f>
        <v>-60</v>
      </c>
      <c r="AH8" s="6" t="str">
        <f t="shared" si="8"/>
        <v>B</v>
      </c>
      <c r="AI8" s="57" t="s">
        <v>21</v>
      </c>
      <c r="AJ8" s="49" t="str">
        <f t="shared" si="24"/>
        <v>Leuven</v>
      </c>
      <c r="AK8" s="102">
        <v>1</v>
      </c>
      <c r="AL8" s="21">
        <f t="shared" si="9"/>
        <v>1</v>
      </c>
      <c r="AM8" s="21">
        <f t="shared" si="10"/>
        <v>1</v>
      </c>
      <c r="AN8" s="21">
        <f t="shared" si="11"/>
        <v>0</v>
      </c>
      <c r="AO8" s="21">
        <f t="shared" si="12"/>
        <v>1</v>
      </c>
      <c r="AP8" s="6">
        <f t="shared" si="13"/>
        <v>53.078637941891756</v>
      </c>
      <c r="AQ8" s="6">
        <f t="shared" si="14"/>
        <v>54.078637941891756</v>
      </c>
      <c r="AR8" s="6">
        <f t="shared" si="15"/>
        <v>52</v>
      </c>
      <c r="AS8" s="7">
        <f t="shared" si="25"/>
        <v>1.0207430373440722</v>
      </c>
      <c r="AT8" s="50">
        <f t="shared" si="16"/>
        <v>0</v>
      </c>
      <c r="AU8" s="51">
        <f t="shared" si="26"/>
        <v>0</v>
      </c>
      <c r="AV8" s="51">
        <f t="shared" si="17"/>
        <v>0</v>
      </c>
      <c r="AW8" s="51" t="str">
        <f t="shared" si="27"/>
        <v>D</v>
      </c>
      <c r="AY8" s="71" t="s">
        <v>133</v>
      </c>
      <c r="AZ8" s="75">
        <v>2</v>
      </c>
    </row>
    <row r="9" spans="1:55" x14ac:dyDescent="0.3">
      <c r="A9" s="57" t="s">
        <v>10</v>
      </c>
      <c r="B9" s="57" t="s">
        <v>11</v>
      </c>
      <c r="C9" s="57" t="s">
        <v>21</v>
      </c>
      <c r="D9" s="4" t="str">
        <f>'Scoreblad B-D-L-M-V'!D11</f>
        <v>Mechelen</v>
      </c>
      <c r="E9" s="180">
        <f>'Scoreblad B-D-L-M-V'!E11</f>
        <v>7</v>
      </c>
      <c r="F9" s="5" t="str">
        <f t="shared" si="18"/>
        <v>B-D-L-M-V</v>
      </c>
      <c r="G9" s="13" t="str">
        <f t="shared" si="2"/>
        <v>B</v>
      </c>
      <c r="H9" s="13" t="str">
        <f t="shared" si="3"/>
        <v>A</v>
      </c>
      <c r="I9" s="47">
        <f>SUM(J6:J10)</f>
        <v>358.22936287538033</v>
      </c>
      <c r="J9" s="6">
        <f>'Scoreblad B-D-L-M-V'!J11</f>
        <v>100.71595330739301</v>
      </c>
      <c r="K9" s="6">
        <f>'Scoreblad B-D-L-M-V'!K11</f>
        <v>83.159262139046049</v>
      </c>
      <c r="L9" s="6">
        <f>'Scoreblad B-D-L-M-V'!L11</f>
        <v>70.685372818189137</v>
      </c>
      <c r="M9" s="6">
        <f t="shared" si="4"/>
        <v>-17.556691168346958</v>
      </c>
      <c r="N9" s="47">
        <f>SUM(O6:O10)</f>
        <v>-67.742293988381633</v>
      </c>
      <c r="O9" s="6">
        <f t="shared" si="19"/>
        <v>-30.030580489203871</v>
      </c>
      <c r="P9" s="48">
        <f>IF(SUM(L6:L10)&gt;0,SUM(O6:O10)/SUM(L6:L10), "Blinde vlek")</f>
        <v>-0.23320244253190425</v>
      </c>
      <c r="Q9" s="7">
        <f t="shared" si="5"/>
        <v>-0.42484858312123441</v>
      </c>
      <c r="R9" s="6">
        <f>'Scoreblad B-D-L-M-V'!R11</f>
        <v>454</v>
      </c>
      <c r="S9" s="6">
        <f>'Scoreblad B-D-L-M-V'!S11</f>
        <v>83.159262139046049</v>
      </c>
      <c r="T9" s="6">
        <f>'Scoreblad B-D-L-M-V'!T11</f>
        <v>26150.799999999999</v>
      </c>
      <c r="U9" s="6">
        <f>'Scoreblad B-D-L-M-V'!U11</f>
        <v>3700.3531463334652</v>
      </c>
      <c r="V9" s="7">
        <f t="shared" si="20"/>
        <v>0.18317018092300891</v>
      </c>
      <c r="W9" s="7">
        <f t="shared" si="21"/>
        <v>0.1415005715440241</v>
      </c>
      <c r="X9" s="7" t="str">
        <f t="shared" si="22"/>
        <v>B</v>
      </c>
      <c r="Y9" s="47">
        <f>SUM(Z6:Z10)</f>
        <v>332</v>
      </c>
      <c r="Z9" s="180">
        <f>'Scoreblad B-D-L-M-V'!Z11</f>
        <v>88</v>
      </c>
      <c r="AA9" s="180">
        <f>'Scoreblad B-D-L-M-V'!AA11</f>
        <v>61</v>
      </c>
      <c r="AB9" s="180">
        <f>'Scoreblad B-D-L-M-V'!AB11</f>
        <v>27</v>
      </c>
      <c r="AC9" s="180">
        <f>'Scoreblad B-D-L-M-V'!AC11</f>
        <v>59</v>
      </c>
      <c r="AD9" s="6">
        <f t="shared" si="23"/>
        <v>-32</v>
      </c>
      <c r="AE9" s="7">
        <f t="shared" si="6"/>
        <v>-0.36363636363636365</v>
      </c>
      <c r="AF9" s="6" t="str">
        <f t="shared" si="7"/>
        <v>A</v>
      </c>
      <c r="AG9" s="47">
        <f>SUM(AD6:AD10)</f>
        <v>-60</v>
      </c>
      <c r="AH9" s="6" t="str">
        <f t="shared" si="8"/>
        <v>B</v>
      </c>
      <c r="AI9" s="57" t="s">
        <v>21</v>
      </c>
      <c r="AJ9" s="49" t="str">
        <f t="shared" si="24"/>
        <v>Mechelen</v>
      </c>
      <c r="AK9" s="102">
        <v>1</v>
      </c>
      <c r="AL9" s="21">
        <f t="shared" si="9"/>
        <v>2</v>
      </c>
      <c r="AM9" s="21">
        <f t="shared" si="10"/>
        <v>1</v>
      </c>
      <c r="AN9" s="21">
        <f t="shared" si="11"/>
        <v>2</v>
      </c>
      <c r="AO9" s="21">
        <f t="shared" si="12"/>
        <v>1</v>
      </c>
      <c r="AP9" s="6">
        <f t="shared" si="13"/>
        <v>-62.030580489203871</v>
      </c>
      <c r="AQ9" s="6">
        <f t="shared" si="14"/>
        <v>-61.030580489203871</v>
      </c>
      <c r="AR9" s="6">
        <f t="shared" si="15"/>
        <v>120</v>
      </c>
      <c r="AS9" s="7">
        <f t="shared" si="25"/>
        <v>-0.5169215040766989</v>
      </c>
      <c r="AT9" s="50">
        <f t="shared" si="16"/>
        <v>1</v>
      </c>
      <c r="AU9" s="51">
        <f t="shared" si="26"/>
        <v>6</v>
      </c>
      <c r="AV9" s="51">
        <f t="shared" si="17"/>
        <v>6</v>
      </c>
      <c r="AW9" s="51" t="str">
        <f t="shared" si="27"/>
        <v>A</v>
      </c>
    </row>
    <row r="10" spans="1:55" x14ac:dyDescent="0.3">
      <c r="A10" s="57" t="s">
        <v>10</v>
      </c>
      <c r="B10" s="57" t="s">
        <v>11</v>
      </c>
      <c r="C10" s="57" t="s">
        <v>21</v>
      </c>
      <c r="D10" s="196" t="str">
        <f>'Scoreblad B-D-L-M-V'!D12</f>
        <v>Vilvoorde</v>
      </c>
      <c r="E10" s="180">
        <f>'Scoreblad B-D-L-M-V'!E12</f>
        <v>18</v>
      </c>
      <c r="F10" s="5" t="str">
        <f t="shared" si="18"/>
        <v>B-D-L-M-V</v>
      </c>
      <c r="G10" s="13" t="str">
        <f t="shared" si="2"/>
        <v>B</v>
      </c>
      <c r="H10" s="13" t="str">
        <f t="shared" si="3"/>
        <v>Blinde vlek</v>
      </c>
      <c r="I10" s="47">
        <f>SUM(J6:J10)</f>
        <v>358.22936287538033</v>
      </c>
      <c r="J10" s="6">
        <f>'Scoreblad B-D-L-M-V'!J12</f>
        <v>1</v>
      </c>
      <c r="K10" s="197">
        <f>'Scoreblad B-D-L-M-V'!K12</f>
        <v>1</v>
      </c>
      <c r="L10" s="197">
        <f>'Scoreblad B-D-L-M-V'!L12</f>
        <v>1</v>
      </c>
      <c r="M10" s="6">
        <f t="shared" si="4"/>
        <v>0</v>
      </c>
      <c r="N10" s="47">
        <f>SUM(O6:O10)</f>
        <v>-67.742293988381633</v>
      </c>
      <c r="O10" s="6">
        <f t="shared" si="19"/>
        <v>0</v>
      </c>
      <c r="P10" s="48">
        <f>IF(SUM(L6:L10)&gt;0,SUM(O6:O10)/SUM(L6:L10), "Blinde vlek")</f>
        <v>-0.23320244253190425</v>
      </c>
      <c r="Q10" s="7">
        <f t="shared" si="5"/>
        <v>0</v>
      </c>
      <c r="R10" s="6">
        <f>'Scoreblad B-D-L-M-V'!R12</f>
        <v>218</v>
      </c>
      <c r="S10" s="6">
        <f>'Scoreblad B-D-L-M-V'!S12</f>
        <v>0</v>
      </c>
      <c r="T10" s="6">
        <f>'Scoreblad B-D-L-M-V'!T12</f>
        <v>26150.799999999999</v>
      </c>
      <c r="U10" s="6">
        <f>'Scoreblad B-D-L-M-V'!U12</f>
        <v>3700.3531463334652</v>
      </c>
      <c r="V10" s="7" t="str">
        <f t="shared" si="20"/>
        <v>Blinde vlek</v>
      </c>
      <c r="W10" s="7">
        <f t="shared" si="21"/>
        <v>0.1415005715440241</v>
      </c>
      <c r="X10" s="7" t="str">
        <f t="shared" si="22"/>
        <v>Blinde vlek</v>
      </c>
      <c r="Y10" s="47">
        <f>SUM(Z6:Z10)</f>
        <v>332</v>
      </c>
      <c r="Z10" s="180">
        <f>'Scoreblad B-D-L-M-V'!Z12</f>
        <v>1</v>
      </c>
      <c r="AA10" s="180">
        <f>'Scoreblad B-D-L-M-V'!AA12</f>
        <v>0</v>
      </c>
      <c r="AB10" s="180">
        <f>'Scoreblad B-D-L-M-V'!AB12</f>
        <v>1</v>
      </c>
      <c r="AC10" s="180">
        <f>'Scoreblad B-D-L-M-V'!AC12</f>
        <v>64</v>
      </c>
      <c r="AD10" s="6">
        <f t="shared" si="23"/>
        <v>-63</v>
      </c>
      <c r="AE10" s="7" t="str">
        <f t="shared" si="6"/>
        <v>Blinde vlek</v>
      </c>
      <c r="AF10" s="6" t="str">
        <f t="shared" si="7"/>
        <v>A</v>
      </c>
      <c r="AG10" s="47">
        <f>SUM(AD6:AD10)</f>
        <v>-60</v>
      </c>
      <c r="AH10" s="6" t="str">
        <f t="shared" si="8"/>
        <v>B</v>
      </c>
      <c r="AI10" s="57" t="s">
        <v>21</v>
      </c>
      <c r="AJ10" s="49" t="str">
        <f t="shared" si="24"/>
        <v>Vilvoorde</v>
      </c>
      <c r="AK10" s="102">
        <v>1</v>
      </c>
      <c r="AL10" s="21">
        <f t="shared" si="9"/>
        <v>2</v>
      </c>
      <c r="AM10" s="21">
        <f t="shared" si="10"/>
        <v>1</v>
      </c>
      <c r="AN10" s="21">
        <f t="shared" si="11"/>
        <v>2</v>
      </c>
      <c r="AO10" s="21">
        <f t="shared" si="12"/>
        <v>1</v>
      </c>
      <c r="AP10" s="6">
        <f t="shared" si="13"/>
        <v>-63</v>
      </c>
      <c r="AQ10" s="6">
        <f t="shared" si="14"/>
        <v>-62</v>
      </c>
      <c r="AR10" s="6">
        <f t="shared" si="15"/>
        <v>64</v>
      </c>
      <c r="AS10" s="7">
        <f t="shared" si="25"/>
        <v>-0.984375</v>
      </c>
      <c r="AT10" s="50">
        <f t="shared" si="16"/>
        <v>1</v>
      </c>
      <c r="AU10" s="51">
        <f t="shared" si="26"/>
        <v>6</v>
      </c>
      <c r="AV10" s="51">
        <f t="shared" si="17"/>
        <v>6</v>
      </c>
      <c r="AW10" s="51" t="str">
        <f t="shared" si="27"/>
        <v>A</v>
      </c>
    </row>
    <row r="11" spans="1:55" x14ac:dyDescent="0.3">
      <c r="A11" s="11" t="s">
        <v>10</v>
      </c>
      <c r="B11" s="11" t="s">
        <v>12</v>
      </c>
      <c r="C11" s="11" t="s">
        <v>22</v>
      </c>
      <c r="D11" s="4" t="str">
        <f>'Scoreblad B-D-L-M-V'!D13</f>
        <v>Brussel</v>
      </c>
      <c r="E11" s="180">
        <f>'Scoreblad B-D-L-M-V'!E13</f>
        <v>13</v>
      </c>
      <c r="F11" s="5" t="str">
        <f t="shared" si="18"/>
        <v>B-D-L-M-V</v>
      </c>
      <c r="G11" s="13" t="str">
        <f t="shared" si="2"/>
        <v>B</v>
      </c>
      <c r="H11" s="13" t="str">
        <f t="shared" si="3"/>
        <v>B</v>
      </c>
      <c r="I11" s="47">
        <f>SUM(J11:J15)</f>
        <v>33.833965033835852</v>
      </c>
      <c r="J11" s="6">
        <f>'Scoreblad B-D-L-M-V'!J13</f>
        <v>17.606611570247935</v>
      </c>
      <c r="K11" s="6">
        <f>'Scoreblad B-D-L-M-V'!K13</f>
        <v>19.508196721311471</v>
      </c>
      <c r="L11" s="6">
        <f>'Scoreblad B-D-L-M-V'!L13</f>
        <v>16.581967213114751</v>
      </c>
      <c r="M11" s="6">
        <f t="shared" si="4"/>
        <v>1.9015851510635358</v>
      </c>
      <c r="N11" s="47">
        <f>SUM(O11:O15)</f>
        <v>-1.1981287731020522</v>
      </c>
      <c r="O11" s="6">
        <f t="shared" si="19"/>
        <v>-1.0246443571331838</v>
      </c>
      <c r="P11" s="48">
        <f>IF(SUM(L11:L15)&gt;0,SUM(O11:O15)/SUM(L11:L15), "Blinde vlek")</f>
        <v>-3.6712059820682319E-2</v>
      </c>
      <c r="Q11" s="7">
        <f t="shared" si="5"/>
        <v>-6.1792689851828196E-2</v>
      </c>
      <c r="R11" s="6">
        <f>'Scoreblad B-D-L-M-V'!R13</f>
        <v>690</v>
      </c>
      <c r="S11" s="6">
        <f>'Scoreblad B-D-L-M-V'!S13</f>
        <v>19.508196721311471</v>
      </c>
      <c r="T11" s="6">
        <f>'Scoreblad B-D-L-M-V'!T13</f>
        <v>26150.799999999999</v>
      </c>
      <c r="U11" s="6">
        <f>'Scoreblad B-D-L-M-V'!U13</f>
        <v>241.65754637240289</v>
      </c>
      <c r="V11" s="7">
        <f t="shared" si="20"/>
        <v>2.82727488714659E-2</v>
      </c>
      <c r="W11" s="7">
        <f t="shared" si="21"/>
        <v>9.2409236571119394E-3</v>
      </c>
      <c r="X11" s="7" t="str">
        <f t="shared" si="22"/>
        <v>C</v>
      </c>
      <c r="Y11" s="47">
        <f>SUM(Z11:Z15)</f>
        <v>32</v>
      </c>
      <c r="Z11" s="180">
        <f>'Scoreblad B-D-L-M-V'!Z13</f>
        <v>18</v>
      </c>
      <c r="AA11" s="180">
        <f>'Scoreblad B-D-L-M-V'!AA13</f>
        <v>10</v>
      </c>
      <c r="AB11" s="180">
        <f>'Scoreblad B-D-L-M-V'!AB13</f>
        <v>8</v>
      </c>
      <c r="AC11" s="180">
        <f>'Scoreblad B-D-L-M-V'!AC13</f>
        <v>2</v>
      </c>
      <c r="AD11" s="6">
        <f t="shared" si="23"/>
        <v>6</v>
      </c>
      <c r="AE11" s="7">
        <f t="shared" si="6"/>
        <v>0.33333333333333331</v>
      </c>
      <c r="AF11" s="6" t="str">
        <f t="shared" si="7"/>
        <v>C</v>
      </c>
      <c r="AG11" s="47">
        <f>SUM(AD11:AD15)</f>
        <v>-5</v>
      </c>
      <c r="AH11" s="6" t="str">
        <f t="shared" si="8"/>
        <v>B</v>
      </c>
      <c r="AI11" s="11" t="s">
        <v>22</v>
      </c>
      <c r="AJ11" s="49" t="str">
        <f t="shared" si="24"/>
        <v>Brussel</v>
      </c>
      <c r="AK11" s="102">
        <v>1</v>
      </c>
      <c r="AL11" s="21">
        <f t="shared" si="9"/>
        <v>1</v>
      </c>
      <c r="AM11" s="21">
        <f t="shared" si="10"/>
        <v>1</v>
      </c>
      <c r="AN11" s="21">
        <f t="shared" si="11"/>
        <v>0</v>
      </c>
      <c r="AO11" s="21">
        <f t="shared" si="12"/>
        <v>1</v>
      </c>
      <c r="AP11" s="314">
        <f>N11+AG11</f>
        <v>-6.1981287731020522</v>
      </c>
      <c r="AQ11" s="314">
        <f>SUM(AK11:AK15)+AP11</f>
        <v>-1.1981287731020522</v>
      </c>
      <c r="AR11" s="314">
        <f>SUM(AA11:AA15,AC11:AC15)</f>
        <v>37</v>
      </c>
      <c r="AS11" s="312">
        <f>IF(AR11&gt;0,AP11/AR11,"Geen noden")</f>
        <v>-0.16751699386762303</v>
      </c>
      <c r="AT11" s="314">
        <f>SUM(AK11:AK15)</f>
        <v>5</v>
      </c>
      <c r="AU11" s="294">
        <f>AT11*$AZ$8*(AM11+AO11)</f>
        <v>20</v>
      </c>
      <c r="AV11" s="277">
        <f>IF(AT11&gt;0,AU11/SUM(AK11:AK15),0)</f>
        <v>4</v>
      </c>
      <c r="AW11" s="277" t="str">
        <f t="shared" si="27"/>
        <v>B</v>
      </c>
    </row>
    <row r="12" spans="1:55" x14ac:dyDescent="0.3">
      <c r="A12" s="11" t="s">
        <v>10</v>
      </c>
      <c r="B12" s="11" t="s">
        <v>12</v>
      </c>
      <c r="C12" s="11" t="s">
        <v>22</v>
      </c>
      <c r="D12" s="4" t="str">
        <f>'Scoreblad B-D-L-M-V'!D14</f>
        <v>Dilbeek</v>
      </c>
      <c r="E12" s="180">
        <f>'Scoreblad B-D-L-M-V'!E14</f>
        <v>12</v>
      </c>
      <c r="F12" s="5" t="str">
        <f t="shared" si="18"/>
        <v>B-D-L-M-V</v>
      </c>
      <c r="G12" s="13" t="str">
        <f t="shared" si="2"/>
        <v>B</v>
      </c>
      <c r="H12" s="13" t="str">
        <f t="shared" si="3"/>
        <v>Blinde vlek</v>
      </c>
      <c r="I12" s="47">
        <f>SUM(J11:J15)</f>
        <v>33.833965033835852</v>
      </c>
      <c r="J12" s="6">
        <f>'Scoreblad B-D-L-M-V'!J14</f>
        <v>0</v>
      </c>
      <c r="K12" s="6">
        <f>'Scoreblad B-D-L-M-V'!K14</f>
        <v>0</v>
      </c>
      <c r="L12" s="6">
        <f>'Scoreblad B-D-L-M-V'!L14</f>
        <v>0</v>
      </c>
      <c r="M12" s="6">
        <f t="shared" si="4"/>
        <v>0</v>
      </c>
      <c r="N12" s="47">
        <f>SUM(O11:O15)</f>
        <v>-1.1981287731020522</v>
      </c>
      <c r="O12" s="6">
        <f t="shared" si="19"/>
        <v>0</v>
      </c>
      <c r="P12" s="48">
        <f>IF(SUM(L11:L15)&gt;0,SUM(O11:O15)/SUM(L11:L15), "Blinde vlek")</f>
        <v>-3.6712059820682319E-2</v>
      </c>
      <c r="Q12" s="7" t="str">
        <f t="shared" si="5"/>
        <v>Blinde vlek</v>
      </c>
      <c r="R12" s="6">
        <f>'Scoreblad B-D-L-M-V'!R14</f>
        <v>292.5</v>
      </c>
      <c r="S12" s="6">
        <f>'Scoreblad B-D-L-M-V'!S14</f>
        <v>0</v>
      </c>
      <c r="T12" s="6">
        <f>'Scoreblad B-D-L-M-V'!T14</f>
        <v>26150.799999999999</v>
      </c>
      <c r="U12" s="6">
        <f>'Scoreblad B-D-L-M-V'!U14</f>
        <v>241.65754637240289</v>
      </c>
      <c r="V12" s="7" t="str">
        <f>IF(S12&gt;0,S12/R12,"Blinde vlek")</f>
        <v>Blinde vlek</v>
      </c>
      <c r="W12" s="7">
        <f>IF(U12&gt;0,U12/T12,"Blinde vlek")</f>
        <v>9.2409236571119394E-3</v>
      </c>
      <c r="X12" s="7" t="str">
        <f>IF(V12&lt;0.5*W12,"A",IF(V12&gt;2*W12,IF(S12=0,"Blinde vlek","C"),"B"))</f>
        <v>Blinde vlek</v>
      </c>
      <c r="Y12" s="47">
        <f>SUM(Z11:Z15)</f>
        <v>32</v>
      </c>
      <c r="Z12" s="180">
        <f>'Scoreblad B-D-L-M-V'!Z14</f>
        <v>0</v>
      </c>
      <c r="AA12" s="180">
        <f>'Scoreblad B-D-L-M-V'!AA14</f>
        <v>0</v>
      </c>
      <c r="AB12" s="180">
        <f>'Scoreblad B-D-L-M-V'!AB14</f>
        <v>0</v>
      </c>
      <c r="AC12" s="180">
        <f>'Scoreblad B-D-L-M-V'!AC14</f>
        <v>9</v>
      </c>
      <c r="AD12" s="6">
        <f t="shared" si="23"/>
        <v>-9</v>
      </c>
      <c r="AE12" s="7" t="str">
        <f t="shared" si="6"/>
        <v>Blinde vlek</v>
      </c>
      <c r="AF12" s="6" t="str">
        <f t="shared" si="7"/>
        <v>Blinde vlek</v>
      </c>
      <c r="AG12" s="47">
        <f>SUM(AD11:AD15)</f>
        <v>-5</v>
      </c>
      <c r="AH12" s="6" t="str">
        <f t="shared" si="8"/>
        <v>B</v>
      </c>
      <c r="AI12" s="11" t="s">
        <v>22</v>
      </c>
      <c r="AJ12" s="49" t="str">
        <f t="shared" si="24"/>
        <v>Dilbeek</v>
      </c>
      <c r="AK12" s="102">
        <v>1</v>
      </c>
      <c r="AL12" s="21">
        <f t="shared" si="9"/>
        <v>2</v>
      </c>
      <c r="AM12" s="21">
        <f t="shared" si="10"/>
        <v>1</v>
      </c>
      <c r="AN12" s="21">
        <f t="shared" si="11"/>
        <v>2</v>
      </c>
      <c r="AO12" s="21">
        <f t="shared" si="12"/>
        <v>1</v>
      </c>
      <c r="AP12" s="315"/>
      <c r="AQ12" s="315"/>
      <c r="AR12" s="315"/>
      <c r="AS12" s="313"/>
      <c r="AT12" s="315"/>
      <c r="AU12" s="295"/>
      <c r="AV12" s="278"/>
      <c r="AW12" s="278"/>
    </row>
    <row r="13" spans="1:55" x14ac:dyDescent="0.3">
      <c r="A13" s="11" t="s">
        <v>10</v>
      </c>
      <c r="B13" s="11" t="s">
        <v>12</v>
      </c>
      <c r="C13" s="11" t="s">
        <v>22</v>
      </c>
      <c r="D13" s="4" t="str">
        <f>'Scoreblad B-D-L-M-V'!D15</f>
        <v>Leuven</v>
      </c>
      <c r="E13" s="180">
        <f>'Scoreblad B-D-L-M-V'!E15</f>
        <v>16</v>
      </c>
      <c r="F13" s="5" t="str">
        <f t="shared" si="18"/>
        <v>B-D-L-M-V</v>
      </c>
      <c r="G13" s="13" t="str">
        <f t="shared" si="2"/>
        <v>B</v>
      </c>
      <c r="H13" s="13" t="str">
        <f t="shared" si="3"/>
        <v>B</v>
      </c>
      <c r="I13" s="47">
        <f>SUM(J11:J15)</f>
        <v>33.833965033835852</v>
      </c>
      <c r="J13" s="6">
        <f>'Scoreblad B-D-L-M-V'!J15</f>
        <v>16.227353463587917</v>
      </c>
      <c r="K13" s="6">
        <f>'Scoreblad B-D-L-M-V'!K15</f>
        <v>18.886904761904763</v>
      </c>
      <c r="L13" s="6">
        <f>'Scoreblad B-D-L-M-V'!L15</f>
        <v>16.053869047619049</v>
      </c>
      <c r="M13" s="6">
        <f t="shared" si="4"/>
        <v>2.6595512983168454</v>
      </c>
      <c r="N13" s="47">
        <f>SUM(O11:O15)</f>
        <v>-1.1981287731020522</v>
      </c>
      <c r="O13" s="6">
        <f t="shared" si="19"/>
        <v>-0.17348441596886843</v>
      </c>
      <c r="P13" s="48">
        <f>IF(SUM(L11:L15)&gt;0,SUM(O11:O15)/SUM(L11:L15), "Blinde vlek")</f>
        <v>-3.6712059820682319E-2</v>
      </c>
      <c r="Q13" s="7">
        <f t="shared" si="5"/>
        <v>-1.0806392867306834E-2</v>
      </c>
      <c r="R13" s="6">
        <f>'Scoreblad B-D-L-M-V'!R15</f>
        <v>893.6</v>
      </c>
      <c r="S13" s="6">
        <f>'Scoreblad B-D-L-M-V'!S15</f>
        <v>18.886904761904763</v>
      </c>
      <c r="T13" s="6">
        <f>'Scoreblad B-D-L-M-V'!T15</f>
        <v>26150.799999999999</v>
      </c>
      <c r="U13" s="6">
        <f>'Scoreblad B-D-L-M-V'!U15</f>
        <v>241.65754637240289</v>
      </c>
      <c r="V13" s="7">
        <f t="shared" ref="V13:V23" si="28">IF(S13&gt;0,S13/R13,"Blinde vlek")</f>
        <v>2.1135748390672296E-2</v>
      </c>
      <c r="W13" s="7">
        <f t="shared" ref="W13:W23" si="29">IF(U13&gt;0,U13/T13,"Blinde vlek")</f>
        <v>9.2409236571119394E-3</v>
      </c>
      <c r="X13" s="7" t="str">
        <f t="shared" ref="X13:X23" si="30">IF(V13&lt;0.5*W13,"A",IF(V13&gt;2*W13,IF(S13=0,"Blinde vlek","C"),"B"))</f>
        <v>C</v>
      </c>
      <c r="Y13" s="47">
        <f>SUM(Z11:Z15)</f>
        <v>32</v>
      </c>
      <c r="Z13" s="180">
        <f>'Scoreblad B-D-L-M-V'!Z15</f>
        <v>14</v>
      </c>
      <c r="AA13" s="180">
        <f>'Scoreblad B-D-L-M-V'!AA15</f>
        <v>5</v>
      </c>
      <c r="AB13" s="180">
        <f>'Scoreblad B-D-L-M-V'!AB15</f>
        <v>9</v>
      </c>
      <c r="AC13" s="180">
        <f>'Scoreblad B-D-L-M-V'!AC15</f>
        <v>0</v>
      </c>
      <c r="AD13" s="6">
        <f t="shared" si="23"/>
        <v>9</v>
      </c>
      <c r="AE13" s="7">
        <f t="shared" si="6"/>
        <v>0.6428571428571429</v>
      </c>
      <c r="AF13" s="6" t="str">
        <f t="shared" si="7"/>
        <v>C</v>
      </c>
      <c r="AG13" s="47">
        <f>SUM(AD11:AD15)</f>
        <v>-5</v>
      </c>
      <c r="AH13" s="6" t="str">
        <f t="shared" si="8"/>
        <v>B</v>
      </c>
      <c r="AI13" s="11" t="s">
        <v>22</v>
      </c>
      <c r="AJ13" s="49" t="str">
        <f t="shared" si="24"/>
        <v>Leuven</v>
      </c>
      <c r="AK13" s="102">
        <v>1</v>
      </c>
      <c r="AL13" s="21">
        <f t="shared" si="9"/>
        <v>1</v>
      </c>
      <c r="AM13" s="21">
        <f t="shared" si="10"/>
        <v>1</v>
      </c>
      <c r="AN13" s="21">
        <f t="shared" si="11"/>
        <v>0</v>
      </c>
      <c r="AO13" s="21">
        <f t="shared" si="12"/>
        <v>1</v>
      </c>
      <c r="AP13" s="315"/>
      <c r="AQ13" s="315"/>
      <c r="AR13" s="315"/>
      <c r="AS13" s="313"/>
      <c r="AT13" s="315"/>
      <c r="AU13" s="295"/>
      <c r="AV13" s="278"/>
      <c r="AW13" s="278"/>
    </row>
    <row r="14" spans="1:55" x14ac:dyDescent="0.3">
      <c r="A14" s="11" t="s">
        <v>10</v>
      </c>
      <c r="B14" s="11" t="s">
        <v>12</v>
      </c>
      <c r="C14" s="11" t="s">
        <v>22</v>
      </c>
      <c r="D14" s="4" t="str">
        <f>'Scoreblad B-D-L-M-V'!D16</f>
        <v>Mechelen</v>
      </c>
      <c r="E14" s="180">
        <f>'Scoreblad B-D-L-M-V'!E16</f>
        <v>7</v>
      </c>
      <c r="F14" s="5" t="str">
        <f t="shared" si="18"/>
        <v>B-D-L-M-V</v>
      </c>
      <c r="G14" s="13" t="str">
        <f t="shared" si="2"/>
        <v>B</v>
      </c>
      <c r="H14" s="13" t="str">
        <f t="shared" si="3"/>
        <v>Blinde vlek</v>
      </c>
      <c r="I14" s="47">
        <f>SUM(J11:J15)</f>
        <v>33.833965033835852</v>
      </c>
      <c r="J14" s="6">
        <f>'Scoreblad B-D-L-M-V'!J16</f>
        <v>0</v>
      </c>
      <c r="K14" s="6">
        <f>'Scoreblad B-D-L-M-V'!K16</f>
        <v>0</v>
      </c>
      <c r="L14" s="6">
        <f>'Scoreblad B-D-L-M-V'!L16</f>
        <v>0</v>
      </c>
      <c r="M14" s="6">
        <f t="shared" si="4"/>
        <v>0</v>
      </c>
      <c r="N14" s="47">
        <f>SUM(O11:O15)</f>
        <v>-1.1981287731020522</v>
      </c>
      <c r="O14" s="6">
        <f t="shared" si="19"/>
        <v>0</v>
      </c>
      <c r="P14" s="48">
        <f>IF(SUM(L11:L15)&gt;0,SUM(O11:O15)/SUM(L11:L15), "Blinde vlek")</f>
        <v>-3.6712059820682319E-2</v>
      </c>
      <c r="Q14" s="7" t="str">
        <f t="shared" si="5"/>
        <v>Blinde vlek</v>
      </c>
      <c r="R14" s="6">
        <f>'Scoreblad B-D-L-M-V'!R16</f>
        <v>454</v>
      </c>
      <c r="S14" s="6">
        <f>'Scoreblad B-D-L-M-V'!S16</f>
        <v>0</v>
      </c>
      <c r="T14" s="6">
        <f>'Scoreblad B-D-L-M-V'!T16</f>
        <v>26150.799999999999</v>
      </c>
      <c r="U14" s="6">
        <f>'Scoreblad B-D-L-M-V'!U16</f>
        <v>241.65754637240289</v>
      </c>
      <c r="V14" s="7" t="str">
        <f t="shared" si="28"/>
        <v>Blinde vlek</v>
      </c>
      <c r="W14" s="7">
        <f t="shared" si="29"/>
        <v>9.2409236571119394E-3</v>
      </c>
      <c r="X14" s="7" t="str">
        <f t="shared" si="30"/>
        <v>Blinde vlek</v>
      </c>
      <c r="Y14" s="47">
        <f>SUM(Z11:Z15)</f>
        <v>32</v>
      </c>
      <c r="Z14" s="180">
        <f>'Scoreblad B-D-L-M-V'!Z16</f>
        <v>0</v>
      </c>
      <c r="AA14" s="180">
        <f>'Scoreblad B-D-L-M-V'!AA16</f>
        <v>0</v>
      </c>
      <c r="AB14" s="180">
        <f>'Scoreblad B-D-L-M-V'!AB16</f>
        <v>0</v>
      </c>
      <c r="AC14" s="180">
        <f>'Scoreblad B-D-L-M-V'!AC16</f>
        <v>6</v>
      </c>
      <c r="AD14" s="6">
        <f t="shared" si="23"/>
        <v>-6</v>
      </c>
      <c r="AE14" s="7" t="str">
        <f t="shared" si="6"/>
        <v>Blinde vlek</v>
      </c>
      <c r="AF14" s="6" t="str">
        <f t="shared" si="7"/>
        <v>Blinde vlek</v>
      </c>
      <c r="AG14" s="47">
        <f>SUM(AD11:AD15)</f>
        <v>-5</v>
      </c>
      <c r="AH14" s="6" t="str">
        <f t="shared" si="8"/>
        <v>B</v>
      </c>
      <c r="AI14" s="11" t="s">
        <v>22</v>
      </c>
      <c r="AJ14" s="49" t="str">
        <f t="shared" si="24"/>
        <v>Mechelen</v>
      </c>
      <c r="AK14" s="102">
        <v>1</v>
      </c>
      <c r="AL14" s="21">
        <f t="shared" si="9"/>
        <v>2</v>
      </c>
      <c r="AM14" s="21">
        <f t="shared" si="10"/>
        <v>1</v>
      </c>
      <c r="AN14" s="21">
        <f t="shared" si="11"/>
        <v>2</v>
      </c>
      <c r="AO14" s="21">
        <f t="shared" si="12"/>
        <v>1</v>
      </c>
      <c r="AP14" s="315"/>
      <c r="AQ14" s="315"/>
      <c r="AR14" s="315"/>
      <c r="AS14" s="313"/>
      <c r="AT14" s="315"/>
      <c r="AU14" s="295"/>
      <c r="AV14" s="278"/>
      <c r="AW14" s="278"/>
    </row>
    <row r="15" spans="1:55" x14ac:dyDescent="0.3">
      <c r="A15" s="11" t="s">
        <v>10</v>
      </c>
      <c r="B15" s="11" t="s">
        <v>12</v>
      </c>
      <c r="C15" s="11" t="s">
        <v>22</v>
      </c>
      <c r="D15" s="4" t="str">
        <f>'Scoreblad B-D-L-M-V'!D17</f>
        <v>Vilvoorde</v>
      </c>
      <c r="E15" s="180">
        <f>'Scoreblad B-D-L-M-V'!E17</f>
        <v>18</v>
      </c>
      <c r="F15" s="5" t="str">
        <f t="shared" si="18"/>
        <v>B-D-L-M-V</v>
      </c>
      <c r="G15" s="13" t="str">
        <f t="shared" si="2"/>
        <v>B</v>
      </c>
      <c r="H15" s="13" t="str">
        <f t="shared" si="3"/>
        <v>Blinde vlek</v>
      </c>
      <c r="I15" s="47">
        <f>SUM(J11:J15)</f>
        <v>33.833965033835852</v>
      </c>
      <c r="J15" s="6">
        <f>'Scoreblad B-D-L-M-V'!J17</f>
        <v>0</v>
      </c>
      <c r="K15" s="6">
        <f>'Scoreblad B-D-L-M-V'!K17</f>
        <v>0</v>
      </c>
      <c r="L15" s="6">
        <f>'Scoreblad B-D-L-M-V'!L17</f>
        <v>0</v>
      </c>
      <c r="M15" s="6">
        <f t="shared" si="4"/>
        <v>0</v>
      </c>
      <c r="N15" s="47">
        <f>SUM(O11:O15)</f>
        <v>-1.1981287731020522</v>
      </c>
      <c r="O15" s="6">
        <f t="shared" si="19"/>
        <v>0</v>
      </c>
      <c r="P15" s="48">
        <f>IF(SUM(L11:L15)&gt;0,SUM(O11:O15)/SUM(L11:L15), "Blinde vlek")</f>
        <v>-3.6712059820682319E-2</v>
      </c>
      <c r="Q15" s="7" t="str">
        <f t="shared" si="5"/>
        <v>Blinde vlek</v>
      </c>
      <c r="R15" s="6">
        <f>'Scoreblad B-D-L-M-V'!R17</f>
        <v>218</v>
      </c>
      <c r="S15" s="6">
        <f>'Scoreblad B-D-L-M-V'!S17</f>
        <v>0</v>
      </c>
      <c r="T15" s="6">
        <f>'Scoreblad B-D-L-M-V'!T17</f>
        <v>26150.799999999999</v>
      </c>
      <c r="U15" s="6">
        <f>'Scoreblad B-D-L-M-V'!U17</f>
        <v>241.65754637240289</v>
      </c>
      <c r="V15" s="7" t="str">
        <f t="shared" si="28"/>
        <v>Blinde vlek</v>
      </c>
      <c r="W15" s="7">
        <f t="shared" si="29"/>
        <v>9.2409236571119394E-3</v>
      </c>
      <c r="X15" s="7" t="str">
        <f t="shared" si="30"/>
        <v>Blinde vlek</v>
      </c>
      <c r="Y15" s="47">
        <f>SUM(Z11:Z15)</f>
        <v>32</v>
      </c>
      <c r="Z15" s="180">
        <f>'Scoreblad B-D-L-M-V'!Z17</f>
        <v>0</v>
      </c>
      <c r="AA15" s="180">
        <f>'Scoreblad B-D-L-M-V'!AA17</f>
        <v>0</v>
      </c>
      <c r="AB15" s="180">
        <f>'Scoreblad B-D-L-M-V'!AB17</f>
        <v>0</v>
      </c>
      <c r="AC15" s="180">
        <f>'Scoreblad B-D-L-M-V'!AC17</f>
        <v>5</v>
      </c>
      <c r="AD15" s="6">
        <f t="shared" si="23"/>
        <v>-5</v>
      </c>
      <c r="AE15" s="7" t="str">
        <f t="shared" si="6"/>
        <v>Blinde vlek</v>
      </c>
      <c r="AF15" s="6" t="str">
        <f t="shared" si="7"/>
        <v>Blinde vlek</v>
      </c>
      <c r="AG15" s="47">
        <f>SUM(AD11:AD15)</f>
        <v>-5</v>
      </c>
      <c r="AH15" s="6" t="str">
        <f t="shared" si="8"/>
        <v>B</v>
      </c>
      <c r="AI15" s="11" t="s">
        <v>22</v>
      </c>
      <c r="AJ15" s="49" t="str">
        <f t="shared" si="24"/>
        <v>Vilvoorde</v>
      </c>
      <c r="AK15" s="102">
        <v>1</v>
      </c>
      <c r="AL15" s="21">
        <f t="shared" si="9"/>
        <v>2</v>
      </c>
      <c r="AM15" s="21">
        <f t="shared" si="10"/>
        <v>1</v>
      </c>
      <c r="AN15" s="21">
        <f t="shared" si="11"/>
        <v>2</v>
      </c>
      <c r="AO15" s="21">
        <f t="shared" si="12"/>
        <v>1</v>
      </c>
      <c r="AP15" s="316"/>
      <c r="AQ15" s="315"/>
      <c r="AR15" s="315"/>
      <c r="AS15" s="313"/>
      <c r="AT15" s="315"/>
      <c r="AU15" s="295"/>
      <c r="AV15" s="278"/>
      <c r="AW15" s="279"/>
    </row>
    <row r="16" spans="1:55" x14ac:dyDescent="0.3">
      <c r="A16" s="57" t="s">
        <v>10</v>
      </c>
      <c r="B16" s="57" t="s">
        <v>13</v>
      </c>
      <c r="C16" s="57" t="s">
        <v>23</v>
      </c>
      <c r="D16" s="4" t="str">
        <f>'Scoreblad B-D-L-M-V'!D18</f>
        <v>Brussel</v>
      </c>
      <c r="E16" s="180">
        <f>'Scoreblad B-D-L-M-V'!E18</f>
        <v>13</v>
      </c>
      <c r="F16" s="5" t="str">
        <f t="shared" si="18"/>
        <v>B-D-L-M-V</v>
      </c>
      <c r="G16" s="13" t="str">
        <f t="shared" si="2"/>
        <v>B</v>
      </c>
      <c r="H16" s="13" t="str">
        <f t="shared" si="3"/>
        <v>B</v>
      </c>
      <c r="I16" s="47">
        <f>SUM(J16:J20)</f>
        <v>87.064087693061026</v>
      </c>
      <c r="J16" s="6">
        <f>'Scoreblad B-D-L-M-V'!J18</f>
        <v>39.259504132231399</v>
      </c>
      <c r="K16" s="6">
        <f>'Scoreblad B-D-L-M-V'!K18</f>
        <v>37.68224299065421</v>
      </c>
      <c r="L16" s="6">
        <f>'Scoreblad B-D-L-M-V'!L18</f>
        <v>32.029906542056075</v>
      </c>
      <c r="M16" s="6">
        <f t="shared" si="4"/>
        <v>-1.5772611415771891</v>
      </c>
      <c r="N16" s="47">
        <f>SUM(O16:O20)</f>
        <v>1.7538075997888374</v>
      </c>
      <c r="O16" s="6">
        <f t="shared" si="19"/>
        <v>-7.2295975901753238</v>
      </c>
      <c r="P16" s="48">
        <f>IF(SUM(L16:L20)&gt;0,SUM(O16:O20)/SUM(L16:L20), "Blinde vlek")</f>
        <v>1.9746106277413945E-2</v>
      </c>
      <c r="Q16" s="7">
        <f t="shared" si="5"/>
        <v>-0.22571397705087523</v>
      </c>
      <c r="R16" s="6">
        <f>'Scoreblad B-D-L-M-V'!R18</f>
        <v>690</v>
      </c>
      <c r="S16" s="6">
        <f>'Scoreblad B-D-L-M-V'!S18</f>
        <v>37.68224299065421</v>
      </c>
      <c r="T16" s="6">
        <f>'Scoreblad B-D-L-M-V'!T18</f>
        <v>26150.799999999999</v>
      </c>
      <c r="U16" s="6">
        <f>'Scoreblad B-D-L-M-V'!U18</f>
        <v>977.9168276950445</v>
      </c>
      <c r="V16" s="7">
        <f t="shared" si="28"/>
        <v>5.4611946363266974E-2</v>
      </c>
      <c r="W16" s="7">
        <f t="shared" si="29"/>
        <v>3.7395292981287173E-2</v>
      </c>
      <c r="X16" s="7" t="str">
        <f t="shared" si="30"/>
        <v>B</v>
      </c>
      <c r="Y16" s="47">
        <f>SUM(Z16:Z20)</f>
        <v>81</v>
      </c>
      <c r="Z16" s="180">
        <f>'Scoreblad B-D-L-M-V'!Z18</f>
        <v>40</v>
      </c>
      <c r="AA16" s="180">
        <f>'Scoreblad B-D-L-M-V'!AA18</f>
        <v>22</v>
      </c>
      <c r="AB16" s="180">
        <f>'Scoreblad B-D-L-M-V'!AB18</f>
        <v>18</v>
      </c>
      <c r="AC16" s="180">
        <f>'Scoreblad B-D-L-M-V'!AC18</f>
        <v>4</v>
      </c>
      <c r="AD16" s="6">
        <f t="shared" si="23"/>
        <v>14</v>
      </c>
      <c r="AE16" s="7">
        <f t="shared" si="6"/>
        <v>0.35</v>
      </c>
      <c r="AF16" s="6" t="str">
        <f t="shared" si="7"/>
        <v>C</v>
      </c>
      <c r="AG16" s="47">
        <f>SUM(AD16:AD20)</f>
        <v>-13</v>
      </c>
      <c r="AH16" s="6" t="str">
        <f t="shared" si="8"/>
        <v>B</v>
      </c>
      <c r="AI16" s="57" t="s">
        <v>23</v>
      </c>
      <c r="AJ16" s="49" t="str">
        <f t="shared" si="24"/>
        <v>Brussel</v>
      </c>
      <c r="AK16" s="102">
        <v>1</v>
      </c>
      <c r="AL16" s="21">
        <f t="shared" si="9"/>
        <v>1</v>
      </c>
      <c r="AM16" s="21">
        <f t="shared" si="10"/>
        <v>1</v>
      </c>
      <c r="AN16" s="21">
        <f t="shared" si="11"/>
        <v>0</v>
      </c>
      <c r="AO16" s="21">
        <f t="shared" si="12"/>
        <v>1</v>
      </c>
      <c r="AP16" s="6">
        <f t="shared" si="13"/>
        <v>6.7704024098246762</v>
      </c>
      <c r="AQ16" s="6">
        <f t="shared" si="14"/>
        <v>7.7704024098246762</v>
      </c>
      <c r="AR16" s="6">
        <f t="shared" si="15"/>
        <v>26</v>
      </c>
      <c r="AS16" s="7">
        <f t="shared" si="25"/>
        <v>0.26040009268556447</v>
      </c>
      <c r="AT16" s="53">
        <f t="shared" ref="AT16:AT20" si="31">AK16</f>
        <v>1</v>
      </c>
      <c r="AU16" s="51">
        <f t="shared" ref="AU16:AU20" si="32">AT16*SUM(AL16:AO16)</f>
        <v>3</v>
      </c>
      <c r="AV16" s="51">
        <f t="shared" si="17"/>
        <v>3</v>
      </c>
      <c r="AW16" s="51" t="str">
        <f t="shared" ref="AW16:AW21" si="33">IF(AV16&gt;=$AZ$3,$AZ$2,IF(AV16&gt;=$BA$3,$BA$2,IF(AV16&gt;=$BB$3,$BB$2,$BC$2)))</f>
        <v>C</v>
      </c>
    </row>
    <row r="17" spans="1:49" x14ac:dyDescent="0.3">
      <c r="A17" s="57" t="s">
        <v>10</v>
      </c>
      <c r="B17" s="57" t="s">
        <v>13</v>
      </c>
      <c r="C17" s="57" t="s">
        <v>23</v>
      </c>
      <c r="D17" s="4" t="str">
        <f>'Scoreblad B-D-L-M-V'!D19</f>
        <v>Dilbeek</v>
      </c>
      <c r="E17" s="180">
        <f>'Scoreblad B-D-L-M-V'!E19</f>
        <v>12</v>
      </c>
      <c r="F17" s="5" t="str">
        <f t="shared" si="18"/>
        <v>B-D-L-M-V</v>
      </c>
      <c r="G17" s="13" t="str">
        <f t="shared" si="2"/>
        <v>B</v>
      </c>
      <c r="H17" s="13" t="str">
        <f t="shared" si="3"/>
        <v>Blinde vlek</v>
      </c>
      <c r="I17" s="47">
        <f>SUM(J16:J20)</f>
        <v>87.064087693061026</v>
      </c>
      <c r="J17" s="6">
        <f>'Scoreblad B-D-L-M-V'!J19</f>
        <v>0</v>
      </c>
      <c r="K17" s="6">
        <f>'Scoreblad B-D-L-M-V'!K19</f>
        <v>0</v>
      </c>
      <c r="L17" s="6">
        <f>'Scoreblad B-D-L-M-V'!L19</f>
        <v>0</v>
      </c>
      <c r="M17" s="6">
        <f t="shared" si="4"/>
        <v>0</v>
      </c>
      <c r="N17" s="47">
        <f>SUM(O16:O20)</f>
        <v>1.7538075997888374</v>
      </c>
      <c r="O17" s="6">
        <f t="shared" si="19"/>
        <v>0</v>
      </c>
      <c r="P17" s="48">
        <f>IF(SUM(L16:L20)&gt;0,SUM(O16:O20)/SUM(L16:L20), "Blinde vlek")</f>
        <v>1.9746106277413945E-2</v>
      </c>
      <c r="Q17" s="7" t="str">
        <f t="shared" si="5"/>
        <v>Blinde vlek</v>
      </c>
      <c r="R17" s="6">
        <f>'Scoreblad B-D-L-M-V'!R19</f>
        <v>292.5</v>
      </c>
      <c r="S17" s="6">
        <f>'Scoreblad B-D-L-M-V'!S19</f>
        <v>0</v>
      </c>
      <c r="T17" s="6">
        <f>'Scoreblad B-D-L-M-V'!T19</f>
        <v>26150.799999999999</v>
      </c>
      <c r="U17" s="6">
        <f>'Scoreblad B-D-L-M-V'!U19</f>
        <v>977.9168276950445</v>
      </c>
      <c r="V17" s="7" t="str">
        <f t="shared" si="28"/>
        <v>Blinde vlek</v>
      </c>
      <c r="W17" s="7">
        <f t="shared" si="29"/>
        <v>3.7395292981287173E-2</v>
      </c>
      <c r="X17" s="7" t="str">
        <f t="shared" si="30"/>
        <v>Blinde vlek</v>
      </c>
      <c r="Y17" s="47">
        <f>SUM(Z16:Z20)</f>
        <v>81</v>
      </c>
      <c r="Z17" s="180">
        <f>'Scoreblad B-D-L-M-V'!Z19</f>
        <v>0</v>
      </c>
      <c r="AA17" s="180">
        <f>'Scoreblad B-D-L-M-V'!AA19</f>
        <v>0</v>
      </c>
      <c r="AB17" s="180">
        <f>'Scoreblad B-D-L-M-V'!AB19</f>
        <v>0</v>
      </c>
      <c r="AC17" s="180">
        <f>'Scoreblad B-D-L-M-V'!AC19</f>
        <v>17</v>
      </c>
      <c r="AD17" s="6">
        <f t="shared" si="23"/>
        <v>-17</v>
      </c>
      <c r="AE17" s="7" t="str">
        <f t="shared" si="6"/>
        <v>Blinde vlek</v>
      </c>
      <c r="AF17" s="6" t="str">
        <f t="shared" si="7"/>
        <v>Blinde vlek</v>
      </c>
      <c r="AG17" s="47">
        <f>SUM(AD16:AD20)</f>
        <v>-13</v>
      </c>
      <c r="AH17" s="6" t="str">
        <f t="shared" si="8"/>
        <v>B</v>
      </c>
      <c r="AI17" s="57" t="s">
        <v>23</v>
      </c>
      <c r="AJ17" s="49" t="str">
        <f t="shared" si="24"/>
        <v>Dilbeek</v>
      </c>
      <c r="AK17" s="102">
        <v>1</v>
      </c>
      <c r="AL17" s="21">
        <f t="shared" si="9"/>
        <v>2</v>
      </c>
      <c r="AM17" s="21">
        <f t="shared" si="10"/>
        <v>1</v>
      </c>
      <c r="AN17" s="21">
        <f t="shared" si="11"/>
        <v>2</v>
      </c>
      <c r="AO17" s="21">
        <f t="shared" si="12"/>
        <v>1</v>
      </c>
      <c r="AP17" s="6">
        <f t="shared" si="13"/>
        <v>-17</v>
      </c>
      <c r="AQ17" s="6">
        <f t="shared" si="14"/>
        <v>-16</v>
      </c>
      <c r="AR17" s="6">
        <f t="shared" si="15"/>
        <v>17</v>
      </c>
      <c r="AS17" s="7">
        <f t="shared" si="25"/>
        <v>-1</v>
      </c>
      <c r="AT17" s="53">
        <f t="shared" si="31"/>
        <v>1</v>
      </c>
      <c r="AU17" s="51">
        <f t="shared" si="32"/>
        <v>6</v>
      </c>
      <c r="AV17" s="51">
        <f t="shared" si="17"/>
        <v>6</v>
      </c>
      <c r="AW17" s="51" t="str">
        <f t="shared" si="33"/>
        <v>A</v>
      </c>
    </row>
    <row r="18" spans="1:49" x14ac:dyDescent="0.3">
      <c r="A18" s="57" t="s">
        <v>10</v>
      </c>
      <c r="B18" s="57" t="s">
        <v>13</v>
      </c>
      <c r="C18" s="57" t="s">
        <v>23</v>
      </c>
      <c r="D18" s="4" t="str">
        <f>'Scoreblad B-D-L-M-V'!D20</f>
        <v>Leuven</v>
      </c>
      <c r="E18" s="180">
        <f>'Scoreblad B-D-L-M-V'!E20</f>
        <v>16</v>
      </c>
      <c r="F18" s="5" t="str">
        <f t="shared" si="18"/>
        <v>B-D-L-M-V</v>
      </c>
      <c r="G18" s="13" t="str">
        <f t="shared" si="2"/>
        <v>B</v>
      </c>
      <c r="H18" s="13" t="str">
        <f t="shared" si="3"/>
        <v>C</v>
      </c>
      <c r="I18" s="47">
        <f>SUM(J16:J20)</f>
        <v>87.064087693061026</v>
      </c>
      <c r="J18" s="6">
        <f>'Scoreblad B-D-L-M-V'!J20</f>
        <v>42.213143872113676</v>
      </c>
      <c r="K18" s="6">
        <f>'Scoreblad B-D-L-M-V'!K20</f>
        <v>61.643835616438352</v>
      </c>
      <c r="L18" s="6">
        <f>'Scoreblad B-D-L-M-V'!L20</f>
        <v>52.397260273972599</v>
      </c>
      <c r="M18" s="6">
        <f t="shared" si="4"/>
        <v>19.430691744324676</v>
      </c>
      <c r="N18" s="47">
        <f>SUM(O16:O20)</f>
        <v>1.7538075997888374</v>
      </c>
      <c r="O18" s="6">
        <f t="shared" si="19"/>
        <v>10.184116401858923</v>
      </c>
      <c r="P18" s="48">
        <f>IF(SUM(L16:L20)&gt;0,SUM(O16:O20)/SUM(L16:L20), "Blinde vlek")</f>
        <v>1.9746106277413945E-2</v>
      </c>
      <c r="Q18" s="7">
        <f t="shared" si="5"/>
        <v>0.19436352871521606</v>
      </c>
      <c r="R18" s="6">
        <f>'Scoreblad B-D-L-M-V'!R20</f>
        <v>893.6</v>
      </c>
      <c r="S18" s="6">
        <f>'Scoreblad B-D-L-M-V'!S20</f>
        <v>61.643835616438352</v>
      </c>
      <c r="T18" s="6">
        <f>'Scoreblad B-D-L-M-V'!T20</f>
        <v>26150.799999999999</v>
      </c>
      <c r="U18" s="6">
        <f>'Scoreblad B-D-L-M-V'!U20</f>
        <v>977.9168276950445</v>
      </c>
      <c r="V18" s="7">
        <f t="shared" si="28"/>
        <v>6.8983701450803889E-2</v>
      </c>
      <c r="W18" s="7">
        <f t="shared" si="29"/>
        <v>3.7395292981287173E-2</v>
      </c>
      <c r="X18" s="7" t="str">
        <f t="shared" si="30"/>
        <v>B</v>
      </c>
      <c r="Y18" s="47">
        <f>SUM(Z16:Z20)</f>
        <v>81</v>
      </c>
      <c r="Z18" s="180">
        <f>'Scoreblad B-D-L-M-V'!Z20</f>
        <v>36</v>
      </c>
      <c r="AA18" s="180">
        <f>'Scoreblad B-D-L-M-V'!AA20</f>
        <v>10</v>
      </c>
      <c r="AB18" s="180">
        <f>'Scoreblad B-D-L-M-V'!AB20</f>
        <v>26</v>
      </c>
      <c r="AC18" s="180">
        <f>'Scoreblad B-D-L-M-V'!AC20</f>
        <v>1</v>
      </c>
      <c r="AD18" s="6">
        <f t="shared" si="23"/>
        <v>25</v>
      </c>
      <c r="AE18" s="7">
        <f t="shared" si="6"/>
        <v>0.69444444444444442</v>
      </c>
      <c r="AF18" s="6" t="str">
        <f t="shared" si="7"/>
        <v>C</v>
      </c>
      <c r="AG18" s="47">
        <f>SUM(AD16:AD20)</f>
        <v>-13</v>
      </c>
      <c r="AH18" s="6" t="str">
        <f t="shared" si="8"/>
        <v>B</v>
      </c>
      <c r="AI18" s="57" t="s">
        <v>23</v>
      </c>
      <c r="AJ18" s="49" t="str">
        <f t="shared" si="24"/>
        <v>Leuven</v>
      </c>
      <c r="AK18" s="102">
        <v>1</v>
      </c>
      <c r="AL18" s="21">
        <f t="shared" si="9"/>
        <v>0</v>
      </c>
      <c r="AM18" s="21">
        <f t="shared" si="10"/>
        <v>1</v>
      </c>
      <c r="AN18" s="21">
        <f t="shared" si="11"/>
        <v>0</v>
      </c>
      <c r="AO18" s="21">
        <f t="shared" si="12"/>
        <v>1</v>
      </c>
      <c r="AP18" s="6">
        <f t="shared" si="13"/>
        <v>35.184116401858923</v>
      </c>
      <c r="AQ18" s="6">
        <f t="shared" si="14"/>
        <v>36.184116401858923</v>
      </c>
      <c r="AR18" s="6">
        <f t="shared" si="15"/>
        <v>11</v>
      </c>
      <c r="AS18" s="7">
        <f t="shared" si="25"/>
        <v>3.1985560365326293</v>
      </c>
      <c r="AT18" s="53">
        <f t="shared" si="31"/>
        <v>1</v>
      </c>
      <c r="AU18" s="51">
        <f t="shared" si="32"/>
        <v>2</v>
      </c>
      <c r="AV18" s="51">
        <f t="shared" si="17"/>
        <v>2</v>
      </c>
      <c r="AW18" s="51" t="str">
        <f t="shared" si="33"/>
        <v>C</v>
      </c>
    </row>
    <row r="19" spans="1:49" x14ac:dyDescent="0.3">
      <c r="A19" s="57" t="s">
        <v>10</v>
      </c>
      <c r="B19" s="57" t="s">
        <v>13</v>
      </c>
      <c r="C19" s="57" t="s">
        <v>23</v>
      </c>
      <c r="D19" s="4" t="str">
        <f>'Scoreblad B-D-L-M-V'!D21</f>
        <v>Mechelen</v>
      </c>
      <c r="E19" s="180">
        <f>'Scoreblad B-D-L-M-V'!E21</f>
        <v>7</v>
      </c>
      <c r="F19" s="5" t="str">
        <f t="shared" si="18"/>
        <v>B-D-L-M-V</v>
      </c>
      <c r="G19" s="13" t="str">
        <f t="shared" si="2"/>
        <v>B</v>
      </c>
      <c r="H19" s="13" t="str">
        <f t="shared" si="3"/>
        <v>A</v>
      </c>
      <c r="I19" s="47">
        <f>SUM(J16:J20)</f>
        <v>87.064087693061026</v>
      </c>
      <c r="J19" s="6">
        <f>'Scoreblad B-D-L-M-V'!J21</f>
        <v>5.5914396887159539</v>
      </c>
      <c r="K19" s="6">
        <f>'Scoreblad B-D-L-M-V'!K21</f>
        <v>5.1655629139072854</v>
      </c>
      <c r="L19" s="6">
        <f>'Scoreblad B-D-L-M-V'!L21</f>
        <v>4.3907284768211925</v>
      </c>
      <c r="M19" s="6">
        <f t="shared" si="4"/>
        <v>-0.42587677480866848</v>
      </c>
      <c r="N19" s="47">
        <f>SUM(O16:O20)</f>
        <v>1.7538075997888374</v>
      </c>
      <c r="O19" s="6">
        <f t="shared" si="19"/>
        <v>-1.2007112118947614</v>
      </c>
      <c r="P19" s="48">
        <f>IF(SUM(L16:L20)&gt;0,SUM(O16:O20)/SUM(L16:L20), "Blinde vlek")</f>
        <v>1.9746106277413945E-2</v>
      </c>
      <c r="Q19" s="7">
        <f t="shared" si="5"/>
        <v>-0.27346514780710252</v>
      </c>
      <c r="R19" s="6">
        <f>'Scoreblad B-D-L-M-V'!R21</f>
        <v>454</v>
      </c>
      <c r="S19" s="6">
        <f>'Scoreblad B-D-L-M-V'!S21</f>
        <v>5.1655629139072854</v>
      </c>
      <c r="T19" s="6">
        <f>'Scoreblad B-D-L-M-V'!T21</f>
        <v>26150.799999999999</v>
      </c>
      <c r="U19" s="6">
        <f>'Scoreblad B-D-L-M-V'!U21</f>
        <v>977.9168276950445</v>
      </c>
      <c r="V19" s="7">
        <f t="shared" si="28"/>
        <v>1.1377891880853051E-2</v>
      </c>
      <c r="W19" s="7">
        <f t="shared" si="29"/>
        <v>3.7395292981287173E-2</v>
      </c>
      <c r="X19" s="7" t="str">
        <f t="shared" si="30"/>
        <v>A</v>
      </c>
      <c r="Y19" s="47">
        <f>SUM(Z16:Z20)</f>
        <v>81</v>
      </c>
      <c r="Z19" s="180">
        <f>'Scoreblad B-D-L-M-V'!Z21</f>
        <v>5</v>
      </c>
      <c r="AA19" s="180">
        <f>'Scoreblad B-D-L-M-V'!AA21</f>
        <v>4</v>
      </c>
      <c r="AB19" s="180">
        <f>'Scoreblad B-D-L-M-V'!AB21</f>
        <v>1</v>
      </c>
      <c r="AC19" s="180">
        <f>'Scoreblad B-D-L-M-V'!AC21</f>
        <v>27</v>
      </c>
      <c r="AD19" s="6">
        <f t="shared" si="23"/>
        <v>-26</v>
      </c>
      <c r="AE19" s="7">
        <f t="shared" si="6"/>
        <v>-5.2</v>
      </c>
      <c r="AF19" s="6" t="str">
        <f t="shared" si="7"/>
        <v>A</v>
      </c>
      <c r="AG19" s="47">
        <f>SUM(AD16:AD20)</f>
        <v>-13</v>
      </c>
      <c r="AH19" s="6" t="str">
        <f t="shared" si="8"/>
        <v>B</v>
      </c>
      <c r="AI19" s="57" t="s">
        <v>23</v>
      </c>
      <c r="AJ19" s="49" t="str">
        <f t="shared" si="24"/>
        <v>Mechelen</v>
      </c>
      <c r="AK19" s="102">
        <v>1</v>
      </c>
      <c r="AL19" s="21">
        <f t="shared" si="9"/>
        <v>2</v>
      </c>
      <c r="AM19" s="21">
        <f t="shared" si="10"/>
        <v>1</v>
      </c>
      <c r="AN19" s="21">
        <f t="shared" si="11"/>
        <v>2</v>
      </c>
      <c r="AO19" s="21">
        <f t="shared" si="12"/>
        <v>1</v>
      </c>
      <c r="AP19" s="6">
        <f t="shared" si="13"/>
        <v>-27.200711211894763</v>
      </c>
      <c r="AQ19" s="6">
        <f t="shared" si="14"/>
        <v>-26.200711211894763</v>
      </c>
      <c r="AR19" s="6">
        <f t="shared" si="15"/>
        <v>31</v>
      </c>
      <c r="AS19" s="7">
        <f t="shared" si="25"/>
        <v>-0.87744229715789557</v>
      </c>
      <c r="AT19" s="53">
        <f t="shared" si="31"/>
        <v>1</v>
      </c>
      <c r="AU19" s="51">
        <f t="shared" si="32"/>
        <v>6</v>
      </c>
      <c r="AV19" s="51">
        <f t="shared" si="17"/>
        <v>6</v>
      </c>
      <c r="AW19" s="51" t="str">
        <f t="shared" si="33"/>
        <v>A</v>
      </c>
    </row>
    <row r="20" spans="1:49" x14ac:dyDescent="0.3">
      <c r="A20" s="57" t="s">
        <v>10</v>
      </c>
      <c r="B20" s="57" t="s">
        <v>13</v>
      </c>
      <c r="C20" s="57" t="s">
        <v>23</v>
      </c>
      <c r="D20" s="4" t="str">
        <f>'Scoreblad B-D-L-M-V'!D22</f>
        <v>Vilvoorde</v>
      </c>
      <c r="E20" s="180">
        <f>'Scoreblad B-D-L-M-V'!E22</f>
        <v>18</v>
      </c>
      <c r="F20" s="5" t="str">
        <f t="shared" si="18"/>
        <v>B-D-L-M-V</v>
      </c>
      <c r="G20" s="13" t="str">
        <f t="shared" si="2"/>
        <v>B</v>
      </c>
      <c r="H20" s="13" t="str">
        <f t="shared" si="3"/>
        <v>Blinde vlek</v>
      </c>
      <c r="I20" s="47">
        <f>SUM(J16:J20)</f>
        <v>87.064087693061026</v>
      </c>
      <c r="J20" s="6">
        <f>'Scoreblad B-D-L-M-V'!J22</f>
        <v>0</v>
      </c>
      <c r="K20" s="6">
        <f>'Scoreblad B-D-L-M-V'!K22</f>
        <v>0</v>
      </c>
      <c r="L20" s="6">
        <f>'Scoreblad B-D-L-M-V'!L22</f>
        <v>0</v>
      </c>
      <c r="M20" s="6">
        <f t="shared" si="4"/>
        <v>0</v>
      </c>
      <c r="N20" s="47">
        <f>SUM(O16:O20)</f>
        <v>1.7538075997888374</v>
      </c>
      <c r="O20" s="6">
        <f t="shared" si="19"/>
        <v>0</v>
      </c>
      <c r="P20" s="48">
        <f>IF(SUM(L16:L20)&gt;0,SUM(O16:O20)/SUM(L16:L20), "Blinde vlek")</f>
        <v>1.9746106277413945E-2</v>
      </c>
      <c r="Q20" s="7" t="str">
        <f t="shared" si="5"/>
        <v>Blinde vlek</v>
      </c>
      <c r="R20" s="6">
        <f>'Scoreblad B-D-L-M-V'!R22</f>
        <v>218</v>
      </c>
      <c r="S20" s="6">
        <f>'Scoreblad B-D-L-M-V'!S22</f>
        <v>0</v>
      </c>
      <c r="T20" s="6">
        <f>'Scoreblad B-D-L-M-V'!T22</f>
        <v>26150.799999999999</v>
      </c>
      <c r="U20" s="6">
        <f>'Scoreblad B-D-L-M-V'!U22</f>
        <v>977.9168276950445</v>
      </c>
      <c r="V20" s="7" t="str">
        <f t="shared" si="28"/>
        <v>Blinde vlek</v>
      </c>
      <c r="W20" s="7">
        <f t="shared" si="29"/>
        <v>3.7395292981287173E-2</v>
      </c>
      <c r="X20" s="7" t="str">
        <f t="shared" si="30"/>
        <v>Blinde vlek</v>
      </c>
      <c r="Y20" s="47">
        <f>SUM(Z16:Z20)</f>
        <v>81</v>
      </c>
      <c r="Z20" s="180">
        <f>'Scoreblad B-D-L-M-V'!Z22</f>
        <v>0</v>
      </c>
      <c r="AA20" s="180">
        <f>'Scoreblad B-D-L-M-V'!AA22</f>
        <v>0</v>
      </c>
      <c r="AB20" s="180">
        <f>'Scoreblad B-D-L-M-V'!AB22</f>
        <v>0</v>
      </c>
      <c r="AC20" s="180">
        <f>'Scoreblad B-D-L-M-V'!AC22</f>
        <v>9</v>
      </c>
      <c r="AD20" s="6">
        <f t="shared" si="23"/>
        <v>-9</v>
      </c>
      <c r="AE20" s="7" t="str">
        <f t="shared" si="6"/>
        <v>Blinde vlek</v>
      </c>
      <c r="AF20" s="6" t="str">
        <f t="shared" si="7"/>
        <v>Blinde vlek</v>
      </c>
      <c r="AG20" s="47">
        <f>SUM(AD16:AD20)</f>
        <v>-13</v>
      </c>
      <c r="AH20" s="6" t="str">
        <f t="shared" si="8"/>
        <v>B</v>
      </c>
      <c r="AI20" s="57" t="s">
        <v>23</v>
      </c>
      <c r="AJ20" s="49" t="str">
        <f t="shared" si="24"/>
        <v>Vilvoorde</v>
      </c>
      <c r="AK20" s="102">
        <v>1</v>
      </c>
      <c r="AL20" s="21">
        <f t="shared" si="9"/>
        <v>2</v>
      </c>
      <c r="AM20" s="21">
        <f t="shared" si="10"/>
        <v>1</v>
      </c>
      <c r="AN20" s="21">
        <f t="shared" si="11"/>
        <v>2</v>
      </c>
      <c r="AO20" s="21">
        <f t="shared" si="12"/>
        <v>1</v>
      </c>
      <c r="AP20" s="6">
        <f t="shared" si="13"/>
        <v>-9</v>
      </c>
      <c r="AQ20" s="6">
        <f t="shared" si="14"/>
        <v>-8</v>
      </c>
      <c r="AR20" s="6">
        <f t="shared" si="15"/>
        <v>9</v>
      </c>
      <c r="AS20" s="7">
        <f t="shared" si="25"/>
        <v>-1</v>
      </c>
      <c r="AT20" s="53">
        <f t="shared" si="31"/>
        <v>1</v>
      </c>
      <c r="AU20" s="51">
        <f t="shared" si="32"/>
        <v>6</v>
      </c>
      <c r="AV20" s="51">
        <f t="shared" si="17"/>
        <v>6</v>
      </c>
      <c r="AW20" s="51" t="str">
        <f t="shared" si="33"/>
        <v>A</v>
      </c>
    </row>
    <row r="21" spans="1:49" x14ac:dyDescent="0.3">
      <c r="A21" s="58" t="s">
        <v>10</v>
      </c>
      <c r="B21" s="58" t="s">
        <v>14</v>
      </c>
      <c r="C21" s="58" t="s">
        <v>24</v>
      </c>
      <c r="D21" s="4" t="str">
        <f>'Scoreblad B-D-L-M-V'!D23</f>
        <v>Brussel</v>
      </c>
      <c r="E21" s="180">
        <f>'Scoreblad B-D-L-M-V'!E23</f>
        <v>13</v>
      </c>
      <c r="F21" s="5" t="str">
        <f t="shared" si="18"/>
        <v>B-D-L-M-V</v>
      </c>
      <c r="G21" s="13" t="str">
        <f t="shared" si="2"/>
        <v>B</v>
      </c>
      <c r="H21" s="13" t="str">
        <f t="shared" si="3"/>
        <v>B</v>
      </c>
      <c r="I21" s="47">
        <f>SUM(J21:J25)</f>
        <v>85.069752063173027</v>
      </c>
      <c r="J21" s="6">
        <f>'Scoreblad B-D-L-M-V'!J23</f>
        <v>17.699173553719007</v>
      </c>
      <c r="K21" s="6">
        <f>'Scoreblad B-D-L-M-V'!K23</f>
        <v>17.329411764705885</v>
      </c>
      <c r="L21" s="6">
        <f>'Scoreblad B-D-L-M-V'!L23</f>
        <v>14.73</v>
      </c>
      <c r="M21" s="6">
        <f t="shared" si="4"/>
        <v>-0.36976178901312196</v>
      </c>
      <c r="N21" s="47">
        <f>SUM(O21:O25)</f>
        <v>-14.239752063173025</v>
      </c>
      <c r="O21" s="6">
        <f t="shared" si="19"/>
        <v>-2.9691735537190063</v>
      </c>
      <c r="P21" s="48">
        <f>IF(SUM(L21:L25)&gt;0,SUM(O21:O25)/SUM(L21:L25), "Blinde vlek")</f>
        <v>-0.20104125459795322</v>
      </c>
      <c r="Q21" s="7">
        <f t="shared" si="5"/>
        <v>-0.2015732215695184</v>
      </c>
      <c r="R21" s="6">
        <f>'Scoreblad B-D-L-M-V'!R23</f>
        <v>690</v>
      </c>
      <c r="S21" s="6">
        <f>'Scoreblad B-D-L-M-V'!S23</f>
        <v>17.329411764705885</v>
      </c>
      <c r="T21" s="6">
        <f>'Scoreblad B-D-L-M-V'!T23</f>
        <v>26150.799999999999</v>
      </c>
      <c r="U21" s="6">
        <f>'Scoreblad B-D-L-M-V'!U23</f>
        <v>245.54542640022518</v>
      </c>
      <c r="V21" s="7">
        <f t="shared" si="28"/>
        <v>2.5115089514066501E-2</v>
      </c>
      <c r="W21" s="7">
        <f t="shared" si="29"/>
        <v>9.3895952093329908E-3</v>
      </c>
      <c r="X21" s="7" t="str">
        <f t="shared" si="30"/>
        <v>C</v>
      </c>
      <c r="Y21" s="47">
        <f>SUM(Z21:Z25)</f>
        <v>81</v>
      </c>
      <c r="Z21" s="180">
        <f>'Scoreblad B-D-L-M-V'!Z23</f>
        <v>18</v>
      </c>
      <c r="AA21" s="180">
        <f>'Scoreblad B-D-L-M-V'!AA23</f>
        <v>6</v>
      </c>
      <c r="AB21" s="180">
        <f>'Scoreblad B-D-L-M-V'!AB23</f>
        <v>12</v>
      </c>
      <c r="AC21" s="180">
        <f>'Scoreblad B-D-L-M-V'!AC23</f>
        <v>4</v>
      </c>
      <c r="AD21" s="6">
        <f t="shared" si="23"/>
        <v>8</v>
      </c>
      <c r="AE21" s="7">
        <f t="shared" si="6"/>
        <v>0.44444444444444442</v>
      </c>
      <c r="AF21" s="6" t="str">
        <f t="shared" si="7"/>
        <v>C</v>
      </c>
      <c r="AG21" s="47">
        <f>SUM(AD21:AD25)</f>
        <v>34</v>
      </c>
      <c r="AH21" s="6" t="str">
        <f t="shared" si="8"/>
        <v>C</v>
      </c>
      <c r="AI21" s="58" t="s">
        <v>24</v>
      </c>
      <c r="AJ21" s="49" t="str">
        <f t="shared" si="24"/>
        <v>Brussel</v>
      </c>
      <c r="AK21" s="102">
        <v>1</v>
      </c>
      <c r="AL21" s="21">
        <f t="shared" si="9"/>
        <v>1</v>
      </c>
      <c r="AM21" s="21">
        <f t="shared" si="10"/>
        <v>1</v>
      </c>
      <c r="AN21" s="21">
        <f t="shared" si="11"/>
        <v>0</v>
      </c>
      <c r="AO21" s="21">
        <f t="shared" si="12"/>
        <v>0</v>
      </c>
      <c r="AP21" s="286">
        <f>N21+AG21</f>
        <v>19.760247936826975</v>
      </c>
      <c r="AQ21" s="286">
        <f>SUM(AK21:AK25)+AP21</f>
        <v>24.760247936826975</v>
      </c>
      <c r="AR21" s="286">
        <f>SUM(AA21:AA25,AC21:AC25)</f>
        <v>47</v>
      </c>
      <c r="AS21" s="289">
        <f>IF(AR21&gt;0,AP21/AR21,"Geen noden")</f>
        <v>0.42043080716653136</v>
      </c>
      <c r="AT21" s="240">
        <f>IF(P21= "Blinde vlek",IF(SUM(AK21:AK25)&lt;-AG21,SUM(AK21:AK25),-AG21),IF(N21&gt;0,0,IF(N21&lt;-SUM(AK21:AK25),SUM(AK21:AK25),-N21)))</f>
        <v>5</v>
      </c>
      <c r="AU21" s="294">
        <f>AT21*$AZ$8*(AM21+AO21)</f>
        <v>10</v>
      </c>
      <c r="AV21" s="277">
        <f>IF(AT21&gt;0,AU21/SUM(AK21:AK25),0)</f>
        <v>2</v>
      </c>
      <c r="AW21" s="277" t="str">
        <f t="shared" si="33"/>
        <v>C</v>
      </c>
    </row>
    <row r="22" spans="1:49" x14ac:dyDescent="0.3">
      <c r="A22" s="58" t="s">
        <v>10</v>
      </c>
      <c r="B22" s="58" t="s">
        <v>14</v>
      </c>
      <c r="C22" s="58" t="s">
        <v>24</v>
      </c>
      <c r="D22" s="4" t="str">
        <f>'Scoreblad B-D-L-M-V'!D24</f>
        <v>Dilbeek</v>
      </c>
      <c r="E22" s="180">
        <f>'Scoreblad B-D-L-M-V'!E24</f>
        <v>12</v>
      </c>
      <c r="F22" s="5" t="str">
        <f t="shared" si="18"/>
        <v>B-D-L-M-V</v>
      </c>
      <c r="G22" s="13" t="str">
        <f t="shared" si="2"/>
        <v>B</v>
      </c>
      <c r="H22" s="13" t="str">
        <f t="shared" si="3"/>
        <v>Blinde vlek</v>
      </c>
      <c r="I22" s="47">
        <f>SUM(J21:J25)</f>
        <v>85.069752063173027</v>
      </c>
      <c r="J22" s="6">
        <f>'Scoreblad B-D-L-M-V'!J24</f>
        <v>0</v>
      </c>
      <c r="K22" s="6">
        <f>'Scoreblad B-D-L-M-V'!K24</f>
        <v>0</v>
      </c>
      <c r="L22" s="6">
        <f>'Scoreblad B-D-L-M-V'!L24</f>
        <v>0</v>
      </c>
      <c r="M22" s="6">
        <f t="shared" si="4"/>
        <v>0</v>
      </c>
      <c r="N22" s="47">
        <f>SUM(O21:O25)</f>
        <v>-14.239752063173025</v>
      </c>
      <c r="O22" s="6">
        <f t="shared" si="19"/>
        <v>0</v>
      </c>
      <c r="P22" s="48">
        <f>IF(SUM(L21:L25)&gt;0,SUM(O21:O25)/SUM(L21:L25), "Blinde vlek")</f>
        <v>-0.20104125459795322</v>
      </c>
      <c r="Q22" s="7" t="str">
        <f t="shared" si="5"/>
        <v>Blinde vlek</v>
      </c>
      <c r="R22" s="6">
        <f>'Scoreblad B-D-L-M-V'!R24</f>
        <v>292.5</v>
      </c>
      <c r="S22" s="6">
        <f>'Scoreblad B-D-L-M-V'!S24</f>
        <v>0</v>
      </c>
      <c r="T22" s="6">
        <f>'Scoreblad B-D-L-M-V'!T24</f>
        <v>26150.799999999999</v>
      </c>
      <c r="U22" s="6">
        <f>'Scoreblad B-D-L-M-V'!U24</f>
        <v>245.54542640022518</v>
      </c>
      <c r="V22" s="7" t="str">
        <f t="shared" si="28"/>
        <v>Blinde vlek</v>
      </c>
      <c r="W22" s="7">
        <f t="shared" si="29"/>
        <v>9.3895952093329908E-3</v>
      </c>
      <c r="X22" s="7" t="str">
        <f t="shared" si="30"/>
        <v>Blinde vlek</v>
      </c>
      <c r="Y22" s="47">
        <f>SUM(Z21:Z25)</f>
        <v>81</v>
      </c>
      <c r="Z22" s="180">
        <f>'Scoreblad B-D-L-M-V'!Z24</f>
        <v>0</v>
      </c>
      <c r="AA22" s="180">
        <f>'Scoreblad B-D-L-M-V'!AA24</f>
        <v>0</v>
      </c>
      <c r="AB22" s="180">
        <f>'Scoreblad B-D-L-M-V'!AB24</f>
        <v>0</v>
      </c>
      <c r="AC22" s="180">
        <f>'Scoreblad B-D-L-M-V'!AC24</f>
        <v>1</v>
      </c>
      <c r="AD22" s="6">
        <f t="shared" si="23"/>
        <v>-1</v>
      </c>
      <c r="AE22" s="7" t="str">
        <f t="shared" si="6"/>
        <v>Blinde vlek</v>
      </c>
      <c r="AF22" s="6" t="str">
        <f t="shared" si="7"/>
        <v>Blinde vlek</v>
      </c>
      <c r="AG22" s="47">
        <f>SUM(AD21:AD25)</f>
        <v>34</v>
      </c>
      <c r="AH22" s="6" t="str">
        <f t="shared" si="8"/>
        <v>C</v>
      </c>
      <c r="AI22" s="58" t="s">
        <v>24</v>
      </c>
      <c r="AJ22" s="49" t="str">
        <f t="shared" si="24"/>
        <v>Dilbeek</v>
      </c>
      <c r="AK22" s="102">
        <v>1</v>
      </c>
      <c r="AL22" s="21">
        <f t="shared" si="9"/>
        <v>2</v>
      </c>
      <c r="AM22" s="21">
        <f t="shared" si="10"/>
        <v>1</v>
      </c>
      <c r="AN22" s="21">
        <f t="shared" si="11"/>
        <v>2</v>
      </c>
      <c r="AO22" s="21">
        <f t="shared" si="12"/>
        <v>0</v>
      </c>
      <c r="AP22" s="287"/>
      <c r="AQ22" s="287"/>
      <c r="AR22" s="287"/>
      <c r="AS22" s="290"/>
      <c r="AT22" s="241"/>
      <c r="AU22" s="295"/>
      <c r="AV22" s="278"/>
      <c r="AW22" s="278"/>
    </row>
    <row r="23" spans="1:49" x14ac:dyDescent="0.3">
      <c r="A23" s="58" t="s">
        <v>10</v>
      </c>
      <c r="B23" s="58" t="s">
        <v>14</v>
      </c>
      <c r="C23" s="58" t="s">
        <v>24</v>
      </c>
      <c r="D23" s="4" t="str">
        <f>'Scoreblad B-D-L-M-V'!D25</f>
        <v>Leuven</v>
      </c>
      <c r="E23" s="180">
        <f>'Scoreblad B-D-L-M-V'!E25</f>
        <v>16</v>
      </c>
      <c r="F23" s="5" t="str">
        <f t="shared" si="18"/>
        <v>B-D-L-M-V</v>
      </c>
      <c r="G23" s="13" t="str">
        <f t="shared" si="2"/>
        <v>B</v>
      </c>
      <c r="H23" s="13" t="str">
        <f t="shared" si="3"/>
        <v>Blinde vlek</v>
      </c>
      <c r="I23" s="47">
        <f>SUM(J21:J25)</f>
        <v>85.069752063173027</v>
      </c>
      <c r="J23" s="6">
        <f>'Scoreblad B-D-L-M-V'!J25</f>
        <v>0</v>
      </c>
      <c r="K23" s="6">
        <f>'Scoreblad B-D-L-M-V'!K25</f>
        <v>0</v>
      </c>
      <c r="L23" s="6">
        <f>'Scoreblad B-D-L-M-V'!L25</f>
        <v>0</v>
      </c>
      <c r="M23" s="6">
        <f t="shared" si="4"/>
        <v>0</v>
      </c>
      <c r="N23" s="47">
        <f>SUM(O21:O25)</f>
        <v>-14.239752063173025</v>
      </c>
      <c r="O23" s="6">
        <f t="shared" si="19"/>
        <v>0</v>
      </c>
      <c r="P23" s="48">
        <f>IF(SUM(L21:L25)&gt;0,SUM(O21:O25)/SUM(L21:L25), "Blinde vlek")</f>
        <v>-0.20104125459795322</v>
      </c>
      <c r="Q23" s="7" t="str">
        <f t="shared" si="5"/>
        <v>Blinde vlek</v>
      </c>
      <c r="R23" s="6">
        <f>'Scoreblad B-D-L-M-V'!R25</f>
        <v>893.6</v>
      </c>
      <c r="S23" s="6">
        <f>'Scoreblad B-D-L-M-V'!S25</f>
        <v>0</v>
      </c>
      <c r="T23" s="6">
        <f>'Scoreblad B-D-L-M-V'!T25</f>
        <v>26150.799999999999</v>
      </c>
      <c r="U23" s="6">
        <f>'Scoreblad B-D-L-M-V'!U25</f>
        <v>245.54542640022518</v>
      </c>
      <c r="V23" s="7" t="str">
        <f t="shared" si="28"/>
        <v>Blinde vlek</v>
      </c>
      <c r="W23" s="7">
        <f t="shared" si="29"/>
        <v>9.3895952093329908E-3</v>
      </c>
      <c r="X23" s="7" t="str">
        <f t="shared" si="30"/>
        <v>Blinde vlek</v>
      </c>
      <c r="Y23" s="47">
        <f>SUM(Z21:Z25)</f>
        <v>81</v>
      </c>
      <c r="Z23" s="180">
        <f>'Scoreblad B-D-L-M-V'!Z25</f>
        <v>0</v>
      </c>
      <c r="AA23" s="180">
        <f>'Scoreblad B-D-L-M-V'!AA25</f>
        <v>0</v>
      </c>
      <c r="AB23" s="180">
        <f>'Scoreblad B-D-L-M-V'!AB25</f>
        <v>0</v>
      </c>
      <c r="AC23" s="180">
        <f>'Scoreblad B-D-L-M-V'!AC25</f>
        <v>9</v>
      </c>
      <c r="AD23" s="6">
        <f t="shared" si="23"/>
        <v>-9</v>
      </c>
      <c r="AE23" s="7" t="str">
        <f t="shared" si="6"/>
        <v>Blinde vlek</v>
      </c>
      <c r="AF23" s="6" t="str">
        <f t="shared" si="7"/>
        <v>Blinde vlek</v>
      </c>
      <c r="AG23" s="47">
        <f>SUM(AD21:AD25)</f>
        <v>34</v>
      </c>
      <c r="AH23" s="6" t="str">
        <f t="shared" si="8"/>
        <v>C</v>
      </c>
      <c r="AI23" s="58" t="s">
        <v>24</v>
      </c>
      <c r="AJ23" s="49" t="str">
        <f t="shared" si="24"/>
        <v>Leuven</v>
      </c>
      <c r="AK23" s="102">
        <v>1</v>
      </c>
      <c r="AL23" s="21">
        <f t="shared" si="9"/>
        <v>2</v>
      </c>
      <c r="AM23" s="21">
        <f t="shared" si="10"/>
        <v>1</v>
      </c>
      <c r="AN23" s="21">
        <f t="shared" si="11"/>
        <v>2</v>
      </c>
      <c r="AO23" s="21">
        <f t="shared" si="12"/>
        <v>0</v>
      </c>
      <c r="AP23" s="287"/>
      <c r="AQ23" s="287"/>
      <c r="AR23" s="287"/>
      <c r="AS23" s="290"/>
      <c r="AT23" s="241"/>
      <c r="AU23" s="295"/>
      <c r="AV23" s="278"/>
      <c r="AW23" s="278"/>
    </row>
    <row r="24" spans="1:49" x14ac:dyDescent="0.3">
      <c r="A24" s="58" t="s">
        <v>10</v>
      </c>
      <c r="B24" s="58" t="s">
        <v>14</v>
      </c>
      <c r="C24" s="58" t="s">
        <v>24</v>
      </c>
      <c r="D24" s="4" t="str">
        <f>'Scoreblad B-D-L-M-V'!D26</f>
        <v>Mechelen</v>
      </c>
      <c r="E24" s="180">
        <f>'Scoreblad B-D-L-M-V'!E26</f>
        <v>7</v>
      </c>
      <c r="F24" s="5" t="str">
        <f t="shared" si="18"/>
        <v>B-D-L-M-V</v>
      </c>
      <c r="G24" s="13" t="str">
        <f t="shared" si="2"/>
        <v>B</v>
      </c>
      <c r="H24" s="13" t="str">
        <f t="shared" si="3"/>
        <v>Blinde vlek</v>
      </c>
      <c r="I24" s="47">
        <f>SUM(J21:J25)</f>
        <v>85.069752063173027</v>
      </c>
      <c r="J24" s="6">
        <f>'Scoreblad B-D-L-M-V'!J26</f>
        <v>0</v>
      </c>
      <c r="K24" s="6">
        <f>'Scoreblad B-D-L-M-V'!K26</f>
        <v>0</v>
      </c>
      <c r="L24" s="6">
        <f>'Scoreblad B-D-L-M-V'!L26</f>
        <v>0</v>
      </c>
      <c r="M24" s="6">
        <f t="shared" si="4"/>
        <v>0</v>
      </c>
      <c r="N24" s="47">
        <f>SUM(O21:O25)</f>
        <v>-14.239752063173025</v>
      </c>
      <c r="O24" s="6">
        <f t="shared" si="19"/>
        <v>0</v>
      </c>
      <c r="P24" s="48">
        <f>IF(SUM(L21:L25)&gt;0,SUM(O21:O25)/SUM(L21:L25), "Blinde vlek")</f>
        <v>-0.20104125459795322</v>
      </c>
      <c r="Q24" s="7" t="str">
        <f t="shared" si="5"/>
        <v>Blinde vlek</v>
      </c>
      <c r="R24" s="6">
        <f>'Scoreblad B-D-L-M-V'!R26</f>
        <v>454</v>
      </c>
      <c r="S24" s="6">
        <f>'Scoreblad B-D-L-M-V'!S26</f>
        <v>0</v>
      </c>
      <c r="T24" s="6">
        <f>'Scoreblad B-D-L-M-V'!T26</f>
        <v>26150.799999999999</v>
      </c>
      <c r="U24" s="6">
        <f>'Scoreblad B-D-L-M-V'!U26</f>
        <v>245.54542640022518</v>
      </c>
      <c r="V24" s="7" t="str">
        <f t="shared" ref="V24:V87" si="34">IF(S24&gt;0,S24/R24,"Blinde vlek")</f>
        <v>Blinde vlek</v>
      </c>
      <c r="W24" s="7">
        <f t="shared" ref="W24:W87" si="35">IF(U24&gt;0,U24/T24,"Blinde vlek")</f>
        <v>9.3895952093329908E-3</v>
      </c>
      <c r="X24" s="7" t="str">
        <f t="shared" ref="X24:X87" si="36">IF(V24&lt;0.5*W24,"A",IF(V24&gt;2*W24,IF(S24=0,"Blinde vlek","C"),"B"))</f>
        <v>Blinde vlek</v>
      </c>
      <c r="Y24" s="47">
        <f>SUM(Z21:Z25)</f>
        <v>81</v>
      </c>
      <c r="Z24" s="180">
        <f>'Scoreblad B-D-L-M-V'!Z26</f>
        <v>0</v>
      </c>
      <c r="AA24" s="180">
        <f>'Scoreblad B-D-L-M-V'!AA26</f>
        <v>0</v>
      </c>
      <c r="AB24" s="180">
        <f>'Scoreblad B-D-L-M-V'!AB26</f>
        <v>0</v>
      </c>
      <c r="AC24" s="180">
        <f>'Scoreblad B-D-L-M-V'!AC26</f>
        <v>9</v>
      </c>
      <c r="AD24" s="6">
        <f t="shared" si="23"/>
        <v>-9</v>
      </c>
      <c r="AE24" s="7" t="str">
        <f t="shared" si="6"/>
        <v>Blinde vlek</v>
      </c>
      <c r="AF24" s="6" t="str">
        <f t="shared" si="7"/>
        <v>Blinde vlek</v>
      </c>
      <c r="AG24" s="47">
        <f>SUM(AD21:AD25)</f>
        <v>34</v>
      </c>
      <c r="AH24" s="6" t="str">
        <f t="shared" si="8"/>
        <v>C</v>
      </c>
      <c r="AI24" s="58" t="s">
        <v>24</v>
      </c>
      <c r="AJ24" s="49" t="str">
        <f t="shared" si="24"/>
        <v>Mechelen</v>
      </c>
      <c r="AK24" s="102">
        <v>1</v>
      </c>
      <c r="AL24" s="21">
        <f t="shared" si="9"/>
        <v>2</v>
      </c>
      <c r="AM24" s="21">
        <f t="shared" si="10"/>
        <v>1</v>
      </c>
      <c r="AN24" s="21">
        <f t="shared" si="11"/>
        <v>2</v>
      </c>
      <c r="AO24" s="21">
        <f t="shared" si="12"/>
        <v>0</v>
      </c>
      <c r="AP24" s="287"/>
      <c r="AQ24" s="287"/>
      <c r="AR24" s="287"/>
      <c r="AS24" s="290"/>
      <c r="AT24" s="241"/>
      <c r="AU24" s="295"/>
      <c r="AV24" s="278"/>
      <c r="AW24" s="278"/>
    </row>
    <row r="25" spans="1:49" x14ac:dyDescent="0.3">
      <c r="A25" s="58" t="s">
        <v>10</v>
      </c>
      <c r="B25" s="58" t="s">
        <v>14</v>
      </c>
      <c r="C25" s="58" t="s">
        <v>24</v>
      </c>
      <c r="D25" s="4" t="str">
        <f>'Scoreblad B-D-L-M-V'!D27</f>
        <v>Vilvoorde</v>
      </c>
      <c r="E25" s="180">
        <f>'Scoreblad B-D-L-M-V'!E27</f>
        <v>18</v>
      </c>
      <c r="F25" s="5" t="str">
        <f t="shared" si="18"/>
        <v>B-D-L-M-V</v>
      </c>
      <c r="G25" s="13" t="str">
        <f t="shared" si="2"/>
        <v>B</v>
      </c>
      <c r="H25" s="13" t="str">
        <f t="shared" si="3"/>
        <v>B</v>
      </c>
      <c r="I25" s="47">
        <f>SUM(J21:J25)</f>
        <v>85.069752063173027</v>
      </c>
      <c r="J25" s="6">
        <f>'Scoreblad B-D-L-M-V'!J27</f>
        <v>67.37057850945402</v>
      </c>
      <c r="K25" s="6">
        <f>'Scoreblad B-D-L-M-V'!K27</f>
        <v>66</v>
      </c>
      <c r="L25" s="6">
        <f>'Scoreblad B-D-L-M-V'!L27</f>
        <v>56.1</v>
      </c>
      <c r="M25" s="6">
        <f t="shared" si="4"/>
        <v>-1.3705785094540204</v>
      </c>
      <c r="N25" s="47">
        <f>SUM(O21:O25)</f>
        <v>-14.239752063173025</v>
      </c>
      <c r="O25" s="6">
        <f t="shared" si="19"/>
        <v>-11.270578509454019</v>
      </c>
      <c r="P25" s="48">
        <f>IF(SUM(L21:L25)&gt;0,SUM(O21:O25)/SUM(L21:L25), "Blinde vlek")</f>
        <v>-0.20104125459795322</v>
      </c>
      <c r="Q25" s="7">
        <f t="shared" si="5"/>
        <v>-0.20090157770862779</v>
      </c>
      <c r="R25" s="6">
        <f>'Scoreblad B-D-L-M-V'!R27</f>
        <v>218</v>
      </c>
      <c r="S25" s="6">
        <f>'Scoreblad B-D-L-M-V'!S27</f>
        <v>66</v>
      </c>
      <c r="T25" s="6">
        <f>'Scoreblad B-D-L-M-V'!T27</f>
        <v>26150.799999999999</v>
      </c>
      <c r="U25" s="6">
        <f>'Scoreblad B-D-L-M-V'!U27</f>
        <v>245.54542640022518</v>
      </c>
      <c r="V25" s="7">
        <f t="shared" si="34"/>
        <v>0.30275229357798167</v>
      </c>
      <c r="W25" s="7">
        <f t="shared" si="35"/>
        <v>9.3895952093329908E-3</v>
      </c>
      <c r="X25" s="7" t="str">
        <f t="shared" si="36"/>
        <v>C</v>
      </c>
      <c r="Y25" s="47">
        <f>SUM(Z21:Z25)</f>
        <v>81</v>
      </c>
      <c r="Z25" s="180">
        <f>'Scoreblad B-D-L-M-V'!Z27</f>
        <v>63</v>
      </c>
      <c r="AA25" s="180">
        <f>'Scoreblad B-D-L-M-V'!AA27</f>
        <v>15</v>
      </c>
      <c r="AB25" s="180">
        <f>'Scoreblad B-D-L-M-V'!AB27</f>
        <v>48</v>
      </c>
      <c r="AC25" s="180">
        <f>'Scoreblad B-D-L-M-V'!AC27</f>
        <v>3</v>
      </c>
      <c r="AD25" s="6">
        <f t="shared" si="23"/>
        <v>45</v>
      </c>
      <c r="AE25" s="7">
        <f t="shared" si="6"/>
        <v>0.7142857142857143</v>
      </c>
      <c r="AF25" s="6" t="str">
        <f t="shared" si="7"/>
        <v>C</v>
      </c>
      <c r="AG25" s="47">
        <f>SUM(AD21:AD25)</f>
        <v>34</v>
      </c>
      <c r="AH25" s="6" t="str">
        <f t="shared" si="8"/>
        <v>C</v>
      </c>
      <c r="AI25" s="58" t="s">
        <v>24</v>
      </c>
      <c r="AJ25" s="49" t="str">
        <f t="shared" si="24"/>
        <v>Vilvoorde</v>
      </c>
      <c r="AK25" s="102">
        <v>1</v>
      </c>
      <c r="AL25" s="21">
        <f t="shared" si="9"/>
        <v>1</v>
      </c>
      <c r="AM25" s="21">
        <f t="shared" si="10"/>
        <v>1</v>
      </c>
      <c r="AN25" s="21">
        <f t="shared" si="11"/>
        <v>0</v>
      </c>
      <c r="AO25" s="21">
        <f t="shared" si="12"/>
        <v>0</v>
      </c>
      <c r="AP25" s="288"/>
      <c r="AQ25" s="288"/>
      <c r="AR25" s="288"/>
      <c r="AS25" s="291"/>
      <c r="AT25" s="242"/>
      <c r="AU25" s="295"/>
      <c r="AV25" s="278"/>
      <c r="AW25" s="279"/>
    </row>
    <row r="26" spans="1:49" x14ac:dyDescent="0.3">
      <c r="A26" s="59" t="s">
        <v>10</v>
      </c>
      <c r="B26" s="59" t="s">
        <v>15</v>
      </c>
      <c r="C26" s="59" t="s">
        <v>25</v>
      </c>
      <c r="D26" s="4" t="str">
        <f>'Scoreblad B-D-L-M-V'!D28</f>
        <v>Brussel</v>
      </c>
      <c r="E26" s="180">
        <f>'Scoreblad B-D-L-M-V'!E28</f>
        <v>13</v>
      </c>
      <c r="F26" s="5" t="str">
        <f t="shared" si="18"/>
        <v>B-D-L-M-V</v>
      </c>
      <c r="G26" s="13" t="str">
        <f t="shared" si="2"/>
        <v>B</v>
      </c>
      <c r="H26" s="13" t="str">
        <f t="shared" si="3"/>
        <v>B</v>
      </c>
      <c r="I26" s="47">
        <f>SUM(J26:J30)</f>
        <v>7.9858764511046081</v>
      </c>
      <c r="J26" s="6">
        <f>'Scoreblad B-D-L-M-V'!J28</f>
        <v>7.8380165289256194</v>
      </c>
      <c r="K26" s="6">
        <f>'Scoreblad B-D-L-M-V'!K28</f>
        <v>7.8000000000000007</v>
      </c>
      <c r="L26" s="6">
        <f>'Scoreblad B-D-L-M-V'!L28</f>
        <v>6.6300000000000008</v>
      </c>
      <c r="M26" s="6">
        <f>K26-J26</f>
        <v>-3.8016528925618687E-2</v>
      </c>
      <c r="N26" s="47">
        <f>SUM(O26:O30)</f>
        <v>-0.25819433189930896</v>
      </c>
      <c r="O26" s="6">
        <f t="shared" si="19"/>
        <v>-1.2080165289256186</v>
      </c>
      <c r="P26" s="48">
        <f>IF(SUM(L26:L30)&gt;0,SUM(O26:O30)/SUM(L26:L30), "Blinde vlek")</f>
        <v>-3.3411613976412013E-2</v>
      </c>
      <c r="Q26" s="7">
        <f t="shared" si="5"/>
        <v>-0.1822046046644975</v>
      </c>
      <c r="R26" s="6">
        <f>'Scoreblad B-D-L-M-V'!R28</f>
        <v>690</v>
      </c>
      <c r="S26" s="6">
        <f>'Scoreblad B-D-L-M-V'!S28</f>
        <v>7.8000000000000007</v>
      </c>
      <c r="T26" s="6">
        <f>'Scoreblad B-D-L-M-V'!T28</f>
        <v>26150.799999999999</v>
      </c>
      <c r="U26" s="6">
        <f>'Scoreblad B-D-L-M-V'!U28</f>
        <v>114.76542290035395</v>
      </c>
      <c r="V26" s="7">
        <f t="shared" si="34"/>
        <v>1.1304347826086957E-2</v>
      </c>
      <c r="W26" s="7">
        <f t="shared" si="35"/>
        <v>4.3886008420527846E-3</v>
      </c>
      <c r="X26" s="7" t="str">
        <f t="shared" si="36"/>
        <v>C</v>
      </c>
      <c r="Y26" s="47">
        <f>SUM(Z26:Z30)</f>
        <v>8</v>
      </c>
      <c r="Z26" s="180">
        <f>'Scoreblad B-D-L-M-V'!Z28</f>
        <v>8</v>
      </c>
      <c r="AA26" s="180">
        <f>'Scoreblad B-D-L-M-V'!AA28</f>
        <v>3</v>
      </c>
      <c r="AB26" s="180">
        <f>'Scoreblad B-D-L-M-V'!AB28</f>
        <v>5</v>
      </c>
      <c r="AC26" s="180">
        <f>'Scoreblad B-D-L-M-V'!AC28</f>
        <v>0</v>
      </c>
      <c r="AD26" s="6">
        <f t="shared" si="23"/>
        <v>5</v>
      </c>
      <c r="AE26" s="7">
        <f t="shared" si="6"/>
        <v>0.625</v>
      </c>
      <c r="AF26" s="6" t="str">
        <f t="shared" si="7"/>
        <v>C</v>
      </c>
      <c r="AG26" s="47">
        <f>SUM(AD26:AD30)</f>
        <v>1</v>
      </c>
      <c r="AH26" s="6" t="str">
        <f t="shared" si="8"/>
        <v>B</v>
      </c>
      <c r="AI26" s="59" t="s">
        <v>25</v>
      </c>
      <c r="AJ26" s="49" t="str">
        <f t="shared" si="24"/>
        <v>Brussel</v>
      </c>
      <c r="AK26" s="102">
        <v>1</v>
      </c>
      <c r="AL26" s="21">
        <f t="shared" si="9"/>
        <v>1</v>
      </c>
      <c r="AM26" s="21">
        <f t="shared" si="10"/>
        <v>1</v>
      </c>
      <c r="AN26" s="21">
        <f t="shared" si="11"/>
        <v>0</v>
      </c>
      <c r="AO26" s="21">
        <f t="shared" si="12"/>
        <v>1</v>
      </c>
      <c r="AP26" s="280">
        <f>N26+AG26</f>
        <v>0.74180566810069104</v>
      </c>
      <c r="AQ26" s="280">
        <f>SUM(AK26:AK30)+AP26</f>
        <v>5.7418056681006906</v>
      </c>
      <c r="AR26" s="280">
        <f>SUM(AA26:AA30,AC26:AC30)</f>
        <v>7</v>
      </c>
      <c r="AS26" s="283">
        <f>IF(AR26&gt;0,AP26/AR26,"Geen noden")</f>
        <v>0.10597223830009872</v>
      </c>
      <c r="AT26" s="228">
        <f>IF(P26= "Blinde vlek",IF(SUM(AK26:AK30)&lt;-AG26,SUM(AK26:AK30),-AG26),IF(N26&gt;0,0,IF(N26&lt;-SUM(AK26:AK30),SUM(AK26:AK30),-N26)))</f>
        <v>0.25819433189930896</v>
      </c>
      <c r="AU26" s="292">
        <f>AT26*$AZ$8*(AM26+AO26)</f>
        <v>1.0327773275972358</v>
      </c>
      <c r="AV26" s="277">
        <f>IF(AT26&gt;0,AU26/SUM(AK26:AK30),0)</f>
        <v>0.20655546551944717</v>
      </c>
      <c r="AW26" s="277" t="str">
        <f t="shared" ref="AW26" si="37">IF(AV26&gt;=$AZ$3,$AZ$2,IF(AV26&gt;=$BA$3,$BA$2,IF(AV26&gt;=$BB$3,$BB$2,$BC$2)))</f>
        <v>D</v>
      </c>
    </row>
    <row r="27" spans="1:49" x14ac:dyDescent="0.3">
      <c r="A27" s="59" t="s">
        <v>10</v>
      </c>
      <c r="B27" s="59" t="s">
        <v>15</v>
      </c>
      <c r="C27" s="59" t="s">
        <v>25</v>
      </c>
      <c r="D27" s="4" t="str">
        <f>'Scoreblad B-D-L-M-V'!D29</f>
        <v>Dilbeek</v>
      </c>
      <c r="E27" s="180">
        <f>'Scoreblad B-D-L-M-V'!E29</f>
        <v>12</v>
      </c>
      <c r="F27" s="5" t="str">
        <f t="shared" si="18"/>
        <v>B-D-L-M-V</v>
      </c>
      <c r="G27" s="13" t="str">
        <f t="shared" ref="G27:G33" si="38">IF(I27&gt;5,IF(P27&lt;$P$120,"A",IF(P27&gt;$P$122,"C","B")),"Blinde vlek")</f>
        <v>B</v>
      </c>
      <c r="H27" s="13" t="str">
        <f t="shared" ref="H27:H33" si="39">IF(J27&gt;5,IF(Q27&lt;$Q$120,"A",IF(Q27&gt;$Q$122,"C","B")),"Blinde vlek")</f>
        <v>Blinde vlek</v>
      </c>
      <c r="I27" s="47">
        <f>SUM(J26:J30)</f>
        <v>7.9858764511046081</v>
      </c>
      <c r="J27" s="6">
        <f>'Scoreblad B-D-L-M-V'!J29</f>
        <v>0</v>
      </c>
      <c r="K27" s="6">
        <f>'Scoreblad B-D-L-M-V'!K29</f>
        <v>0</v>
      </c>
      <c r="L27" s="6">
        <f>'Scoreblad B-D-L-M-V'!L29</f>
        <v>0</v>
      </c>
      <c r="M27" s="6">
        <f t="shared" ref="M27:M90" si="40">K27-J27</f>
        <v>0</v>
      </c>
      <c r="N27" s="47">
        <f>SUM(O26:O30)</f>
        <v>-0.25819433189930896</v>
      </c>
      <c r="O27" s="6">
        <f t="shared" si="19"/>
        <v>0</v>
      </c>
      <c r="P27" s="48">
        <f>IF(SUM(L26:L30)&gt;0,SUM(O26:O30)/SUM(L26:L30), "Blinde vlek")</f>
        <v>-3.3411613976412013E-2</v>
      </c>
      <c r="Q27" s="7" t="str">
        <f t="shared" ref="Q27:Q32" si="41">IF(L27&gt;0,(L27-J27)/L27,"Blinde vlek")</f>
        <v>Blinde vlek</v>
      </c>
      <c r="R27" s="6">
        <f>'Scoreblad B-D-L-M-V'!R29</f>
        <v>292.5</v>
      </c>
      <c r="S27" s="6">
        <f>'Scoreblad B-D-L-M-V'!S29</f>
        <v>0</v>
      </c>
      <c r="T27" s="6">
        <f>'Scoreblad B-D-L-M-V'!T29</f>
        <v>26150.799999999999</v>
      </c>
      <c r="U27" s="6">
        <f>'Scoreblad B-D-L-M-V'!U29</f>
        <v>114.76542290035395</v>
      </c>
      <c r="V27" s="7" t="str">
        <f t="shared" si="34"/>
        <v>Blinde vlek</v>
      </c>
      <c r="W27" s="7">
        <f t="shared" si="35"/>
        <v>4.3886008420527846E-3</v>
      </c>
      <c r="X27" s="7" t="str">
        <f t="shared" si="36"/>
        <v>Blinde vlek</v>
      </c>
      <c r="Y27" s="47">
        <f>SUM(Z26:Z30)</f>
        <v>8</v>
      </c>
      <c r="Z27" s="180">
        <f>'Scoreblad B-D-L-M-V'!Z29</f>
        <v>0</v>
      </c>
      <c r="AA27" s="180">
        <f>'Scoreblad B-D-L-M-V'!AA29</f>
        <v>0</v>
      </c>
      <c r="AB27" s="180">
        <f>'Scoreblad B-D-L-M-V'!AB29</f>
        <v>0</v>
      </c>
      <c r="AC27" s="180">
        <f>'Scoreblad B-D-L-M-V'!AC29</f>
        <v>2</v>
      </c>
      <c r="AD27" s="6">
        <f t="shared" si="23"/>
        <v>-2</v>
      </c>
      <c r="AE27" s="7" t="str">
        <f t="shared" si="6"/>
        <v>Blinde vlek</v>
      </c>
      <c r="AF27" s="6" t="str">
        <f t="shared" si="7"/>
        <v>Blinde vlek</v>
      </c>
      <c r="AG27" s="47">
        <f>SUM(AD26:AD30)</f>
        <v>1</v>
      </c>
      <c r="AH27" s="6" t="str">
        <f t="shared" si="8"/>
        <v>B</v>
      </c>
      <c r="AI27" s="59" t="s">
        <v>25</v>
      </c>
      <c r="AJ27" s="49" t="str">
        <f t="shared" si="24"/>
        <v>Dilbeek</v>
      </c>
      <c r="AK27" s="102">
        <v>1</v>
      </c>
      <c r="AL27" s="21">
        <f t="shared" si="9"/>
        <v>2</v>
      </c>
      <c r="AM27" s="21">
        <f t="shared" si="10"/>
        <v>1</v>
      </c>
      <c r="AN27" s="21">
        <f t="shared" ref="AN27:AN33" si="42">IF(AF27= "A",2,IF(AF27 = "Blinde vlek",2,IF(AF27 = "B",1,0)))</f>
        <v>2</v>
      </c>
      <c r="AO27" s="21">
        <f t="shared" ref="AO27:AO33" si="43">IF(AH27= "A",2,IF(AH27 = "Blinde vlek",2,IF(AH27 = "B",1,0)))</f>
        <v>1</v>
      </c>
      <c r="AP27" s="281"/>
      <c r="AQ27" s="281"/>
      <c r="AR27" s="281"/>
      <c r="AS27" s="284"/>
      <c r="AT27" s="229"/>
      <c r="AU27" s="293"/>
      <c r="AV27" s="278"/>
      <c r="AW27" s="278"/>
    </row>
    <row r="28" spans="1:49" x14ac:dyDescent="0.3">
      <c r="A28" s="59" t="s">
        <v>10</v>
      </c>
      <c r="B28" s="59" t="s">
        <v>15</v>
      </c>
      <c r="C28" s="59" t="s">
        <v>25</v>
      </c>
      <c r="D28" s="4" t="str">
        <f>'Scoreblad B-D-L-M-V'!D30</f>
        <v>Leuven</v>
      </c>
      <c r="E28" s="180">
        <f>'Scoreblad B-D-L-M-V'!E30</f>
        <v>16</v>
      </c>
      <c r="F28" s="5" t="str">
        <f t="shared" si="18"/>
        <v>B-D-L-M-V</v>
      </c>
      <c r="G28" s="13" t="str">
        <f>IF(I28&gt;5,IF(P28&lt;$P$120,"A",IF(P28&gt;$P$122,"C","B")),"Blinde vlek")</f>
        <v>B</v>
      </c>
      <c r="H28" s="13" t="str">
        <f t="shared" si="39"/>
        <v>Blinde vlek</v>
      </c>
      <c r="I28" s="47">
        <f>SUM(J26:J30)</f>
        <v>7.9858764511046081</v>
      </c>
      <c r="J28" s="6">
        <f>'Scoreblad B-D-L-M-V'!J30</f>
        <v>0</v>
      </c>
      <c r="K28" s="6">
        <f>'Scoreblad B-D-L-M-V'!K30</f>
        <v>0</v>
      </c>
      <c r="L28" s="6">
        <f>'Scoreblad B-D-L-M-V'!L30</f>
        <v>0</v>
      </c>
      <c r="M28" s="6">
        <f t="shared" si="40"/>
        <v>0</v>
      </c>
      <c r="N28" s="47">
        <f>SUM(O26:O30)</f>
        <v>-0.25819433189930896</v>
      </c>
      <c r="O28" s="6">
        <f t="shared" si="19"/>
        <v>0</v>
      </c>
      <c r="P28" s="48">
        <f>IF(SUM(L26:L30)&gt;0,SUM(O26:O30)/SUM(L26:L30), "Blinde vlek")</f>
        <v>-3.3411613976412013E-2</v>
      </c>
      <c r="Q28" s="7" t="str">
        <f t="shared" si="41"/>
        <v>Blinde vlek</v>
      </c>
      <c r="R28" s="6">
        <f>'Scoreblad B-D-L-M-V'!R30</f>
        <v>893.6</v>
      </c>
      <c r="S28" s="6">
        <f>'Scoreblad B-D-L-M-V'!S30</f>
        <v>0</v>
      </c>
      <c r="T28" s="6">
        <f>'Scoreblad B-D-L-M-V'!T30</f>
        <v>26150.799999999999</v>
      </c>
      <c r="U28" s="6">
        <f>'Scoreblad B-D-L-M-V'!U30</f>
        <v>114.76542290035395</v>
      </c>
      <c r="V28" s="7" t="str">
        <f t="shared" si="34"/>
        <v>Blinde vlek</v>
      </c>
      <c r="W28" s="7">
        <f t="shared" si="35"/>
        <v>4.3886008420527846E-3</v>
      </c>
      <c r="X28" s="7" t="str">
        <f t="shared" si="36"/>
        <v>Blinde vlek</v>
      </c>
      <c r="Y28" s="47">
        <f>SUM(Z26:Z30)</f>
        <v>8</v>
      </c>
      <c r="Z28" s="180">
        <f>'Scoreblad B-D-L-M-V'!Z30</f>
        <v>0</v>
      </c>
      <c r="AA28" s="180">
        <f>'Scoreblad B-D-L-M-V'!AA30</f>
        <v>0</v>
      </c>
      <c r="AB28" s="180">
        <f>'Scoreblad B-D-L-M-V'!AB30</f>
        <v>0</v>
      </c>
      <c r="AC28" s="180">
        <f>'Scoreblad B-D-L-M-V'!AC30</f>
        <v>1</v>
      </c>
      <c r="AD28" s="6">
        <f t="shared" si="23"/>
        <v>-1</v>
      </c>
      <c r="AE28" s="7" t="str">
        <f t="shared" si="6"/>
        <v>Blinde vlek</v>
      </c>
      <c r="AF28" s="6" t="str">
        <f t="shared" si="7"/>
        <v>Blinde vlek</v>
      </c>
      <c r="AG28" s="47">
        <f>SUM(AD26:AD30)</f>
        <v>1</v>
      </c>
      <c r="AH28" s="6" t="str">
        <f t="shared" si="8"/>
        <v>B</v>
      </c>
      <c r="AI28" s="59" t="s">
        <v>25</v>
      </c>
      <c r="AJ28" s="49" t="str">
        <f t="shared" si="24"/>
        <v>Leuven</v>
      </c>
      <c r="AK28" s="102">
        <v>1</v>
      </c>
      <c r="AL28" s="21">
        <f t="shared" si="9"/>
        <v>2</v>
      </c>
      <c r="AM28" s="21">
        <f t="shared" si="10"/>
        <v>1</v>
      </c>
      <c r="AN28" s="21">
        <f t="shared" si="42"/>
        <v>2</v>
      </c>
      <c r="AO28" s="21">
        <f t="shared" si="43"/>
        <v>1</v>
      </c>
      <c r="AP28" s="281"/>
      <c r="AQ28" s="281"/>
      <c r="AR28" s="281"/>
      <c r="AS28" s="284"/>
      <c r="AT28" s="229"/>
      <c r="AU28" s="293"/>
      <c r="AV28" s="278"/>
      <c r="AW28" s="278"/>
    </row>
    <row r="29" spans="1:49" x14ac:dyDescent="0.3">
      <c r="A29" s="59" t="s">
        <v>10</v>
      </c>
      <c r="B29" s="59" t="s">
        <v>15</v>
      </c>
      <c r="C29" s="59" t="s">
        <v>25</v>
      </c>
      <c r="D29" s="4" t="str">
        <f>'Scoreblad B-D-L-M-V'!D31</f>
        <v>Mechelen</v>
      </c>
      <c r="E29" s="180">
        <f>'Scoreblad B-D-L-M-V'!E31</f>
        <v>7</v>
      </c>
      <c r="F29" s="5" t="str">
        <f t="shared" si="18"/>
        <v>B-D-L-M-V</v>
      </c>
      <c r="G29" s="13" t="str">
        <f t="shared" si="38"/>
        <v>B</v>
      </c>
      <c r="H29" s="13" t="str">
        <f t="shared" si="39"/>
        <v>Blinde vlek</v>
      </c>
      <c r="I29" s="47">
        <f>SUM(J26:J30)</f>
        <v>7.9858764511046081</v>
      </c>
      <c r="J29" s="6">
        <f>'Scoreblad B-D-L-M-V'!J31</f>
        <v>0.14785992217898847</v>
      </c>
      <c r="K29" s="6">
        <f>'Scoreblad B-D-L-M-V'!K31</f>
        <v>1.2913907284768213</v>
      </c>
      <c r="L29" s="6">
        <f>'Scoreblad B-D-L-M-V'!L31</f>
        <v>1.0976821192052981</v>
      </c>
      <c r="M29" s="6">
        <f t="shared" si="40"/>
        <v>1.1435308062978329</v>
      </c>
      <c r="N29" s="47">
        <f>SUM(O26:O30)</f>
        <v>-0.25819433189930896</v>
      </c>
      <c r="O29" s="6">
        <f t="shared" si="19"/>
        <v>0.94982219702630966</v>
      </c>
      <c r="P29" s="48">
        <f>IF(SUM(L26:L30)&gt;0,SUM(O26:O30)/SUM(L26:L30), "Blinde vlek")</f>
        <v>-3.3411613976412013E-2</v>
      </c>
      <c r="Q29" s="7">
        <f t="shared" si="41"/>
        <v>0.86529804977962443</v>
      </c>
      <c r="R29" s="6">
        <f>'Scoreblad B-D-L-M-V'!R31</f>
        <v>454</v>
      </c>
      <c r="S29" s="6">
        <f>'Scoreblad B-D-L-M-V'!S31</f>
        <v>1.2913907284768213</v>
      </c>
      <c r="T29" s="6">
        <f>'Scoreblad B-D-L-M-V'!T31</f>
        <v>26150.799999999999</v>
      </c>
      <c r="U29" s="6">
        <f>'Scoreblad B-D-L-M-V'!U31</f>
        <v>114.76542290035395</v>
      </c>
      <c r="V29" s="7">
        <f t="shared" si="34"/>
        <v>2.8444729702132628E-3</v>
      </c>
      <c r="W29" s="7">
        <f t="shared" si="35"/>
        <v>4.3886008420527846E-3</v>
      </c>
      <c r="X29" s="7" t="str">
        <f t="shared" si="36"/>
        <v>B</v>
      </c>
      <c r="Y29" s="47">
        <f>SUM(Z26:Z30)</f>
        <v>8</v>
      </c>
      <c r="Z29" s="180">
        <f>'Scoreblad B-D-L-M-V'!Z31</f>
        <v>0</v>
      </c>
      <c r="AA29" s="180">
        <f>'Scoreblad B-D-L-M-V'!AA31</f>
        <v>0</v>
      </c>
      <c r="AB29" s="180">
        <f>'Scoreblad B-D-L-M-V'!AB31</f>
        <v>0</v>
      </c>
      <c r="AC29" s="180">
        <f>'Scoreblad B-D-L-M-V'!AC31</f>
        <v>0</v>
      </c>
      <c r="AD29" s="6">
        <f t="shared" si="23"/>
        <v>0</v>
      </c>
      <c r="AE29" s="7" t="str">
        <f t="shared" si="6"/>
        <v>Blinde vlek</v>
      </c>
      <c r="AF29" s="6" t="str">
        <f t="shared" si="7"/>
        <v>Blinde vlek</v>
      </c>
      <c r="AG29" s="47">
        <f>SUM(AD26:AD30)</f>
        <v>1</v>
      </c>
      <c r="AH29" s="6" t="str">
        <f t="shared" si="8"/>
        <v>B</v>
      </c>
      <c r="AI29" s="59" t="s">
        <v>25</v>
      </c>
      <c r="AJ29" s="49" t="str">
        <f t="shared" si="24"/>
        <v>Mechelen</v>
      </c>
      <c r="AK29" s="102">
        <v>1</v>
      </c>
      <c r="AL29" s="21">
        <f t="shared" si="9"/>
        <v>2</v>
      </c>
      <c r="AM29" s="21">
        <f t="shared" si="10"/>
        <v>1</v>
      </c>
      <c r="AN29" s="21">
        <f t="shared" si="42"/>
        <v>2</v>
      </c>
      <c r="AO29" s="21">
        <f t="shared" si="43"/>
        <v>1</v>
      </c>
      <c r="AP29" s="281"/>
      <c r="AQ29" s="281"/>
      <c r="AR29" s="281"/>
      <c r="AS29" s="284"/>
      <c r="AT29" s="229"/>
      <c r="AU29" s="293"/>
      <c r="AV29" s="278"/>
      <c r="AW29" s="278"/>
    </row>
    <row r="30" spans="1:49" x14ac:dyDescent="0.3">
      <c r="A30" s="59" t="s">
        <v>10</v>
      </c>
      <c r="B30" s="59" t="s">
        <v>15</v>
      </c>
      <c r="C30" s="59" t="s">
        <v>25</v>
      </c>
      <c r="D30" s="4" t="str">
        <f>'Scoreblad B-D-L-M-V'!D32</f>
        <v>Vilvoorde</v>
      </c>
      <c r="E30" s="180">
        <f>'Scoreblad B-D-L-M-V'!E32</f>
        <v>18</v>
      </c>
      <c r="F30" s="5" t="str">
        <f t="shared" si="18"/>
        <v>B-D-L-M-V</v>
      </c>
      <c r="G30" s="13" t="str">
        <f t="shared" si="38"/>
        <v>B</v>
      </c>
      <c r="H30" s="13" t="str">
        <f t="shared" si="39"/>
        <v>Blinde vlek</v>
      </c>
      <c r="I30" s="47">
        <f>SUM(J26:J30)</f>
        <v>7.9858764511046081</v>
      </c>
      <c r="J30" s="6">
        <f>'Scoreblad B-D-L-M-V'!J32</f>
        <v>0</v>
      </c>
      <c r="K30" s="6">
        <f>'Scoreblad B-D-L-M-V'!K32</f>
        <v>0</v>
      </c>
      <c r="L30" s="6">
        <f>'Scoreblad B-D-L-M-V'!L32</f>
        <v>0</v>
      </c>
      <c r="M30" s="6">
        <f t="shared" si="40"/>
        <v>0</v>
      </c>
      <c r="N30" s="47">
        <f>SUM(O26:O30)</f>
        <v>-0.25819433189930896</v>
      </c>
      <c r="O30" s="6">
        <f t="shared" si="19"/>
        <v>0</v>
      </c>
      <c r="P30" s="48">
        <f>IF(SUM(L26:L30)&gt;0,SUM(O26:O30)/SUM(L26:L30), "Blinde vlek")</f>
        <v>-3.3411613976412013E-2</v>
      </c>
      <c r="Q30" s="7" t="str">
        <f t="shared" si="41"/>
        <v>Blinde vlek</v>
      </c>
      <c r="R30" s="6">
        <f>'Scoreblad B-D-L-M-V'!R32</f>
        <v>218</v>
      </c>
      <c r="S30" s="6">
        <f>'Scoreblad B-D-L-M-V'!S32</f>
        <v>0</v>
      </c>
      <c r="T30" s="6">
        <f>'Scoreblad B-D-L-M-V'!T32</f>
        <v>26150.799999999999</v>
      </c>
      <c r="U30" s="6">
        <f>'Scoreblad B-D-L-M-V'!U32</f>
        <v>114.76542290035395</v>
      </c>
      <c r="V30" s="7" t="str">
        <f t="shared" si="34"/>
        <v>Blinde vlek</v>
      </c>
      <c r="W30" s="7">
        <f t="shared" si="35"/>
        <v>4.3886008420527846E-3</v>
      </c>
      <c r="X30" s="7" t="str">
        <f t="shared" si="36"/>
        <v>Blinde vlek</v>
      </c>
      <c r="Y30" s="47">
        <f>SUM(Z26:Z30)</f>
        <v>8</v>
      </c>
      <c r="Z30" s="180">
        <f>'Scoreblad B-D-L-M-V'!Z32</f>
        <v>0</v>
      </c>
      <c r="AA30" s="180">
        <f>'Scoreblad B-D-L-M-V'!AA32</f>
        <v>0</v>
      </c>
      <c r="AB30" s="180">
        <f>'Scoreblad B-D-L-M-V'!AB32</f>
        <v>0</v>
      </c>
      <c r="AC30" s="180">
        <f>'Scoreblad B-D-L-M-V'!AC32</f>
        <v>1</v>
      </c>
      <c r="AD30" s="6">
        <f t="shared" si="23"/>
        <v>-1</v>
      </c>
      <c r="AE30" s="7" t="str">
        <f t="shared" si="6"/>
        <v>Blinde vlek</v>
      </c>
      <c r="AF30" s="6" t="str">
        <f t="shared" si="7"/>
        <v>Blinde vlek</v>
      </c>
      <c r="AG30" s="47">
        <f>SUM(AD26:AD30)</f>
        <v>1</v>
      </c>
      <c r="AH30" s="6" t="str">
        <f t="shared" si="8"/>
        <v>B</v>
      </c>
      <c r="AI30" s="59" t="s">
        <v>25</v>
      </c>
      <c r="AJ30" s="49" t="str">
        <f t="shared" si="24"/>
        <v>Vilvoorde</v>
      </c>
      <c r="AK30" s="102">
        <v>1</v>
      </c>
      <c r="AL30" s="21">
        <f t="shared" si="9"/>
        <v>2</v>
      </c>
      <c r="AM30" s="21">
        <f t="shared" si="10"/>
        <v>1</v>
      </c>
      <c r="AN30" s="21">
        <f t="shared" si="42"/>
        <v>2</v>
      </c>
      <c r="AO30" s="21">
        <f t="shared" si="43"/>
        <v>1</v>
      </c>
      <c r="AP30" s="282"/>
      <c r="AQ30" s="282"/>
      <c r="AR30" s="282"/>
      <c r="AS30" s="285"/>
      <c r="AT30" s="230"/>
      <c r="AU30" s="293"/>
      <c r="AV30" s="278"/>
      <c r="AW30" s="279"/>
    </row>
    <row r="31" spans="1:49" x14ac:dyDescent="0.3">
      <c r="A31" s="11" t="s">
        <v>10</v>
      </c>
      <c r="B31" s="11" t="s">
        <v>16</v>
      </c>
      <c r="C31" s="11" t="s">
        <v>26</v>
      </c>
      <c r="D31" s="4" t="str">
        <f>'Scoreblad B-D-L-M-V'!D33</f>
        <v>Brussel</v>
      </c>
      <c r="E31" s="180">
        <f>'Scoreblad B-D-L-M-V'!E33</f>
        <v>13</v>
      </c>
      <c r="F31" s="5" t="str">
        <f t="shared" si="18"/>
        <v>B-D-L-M-V</v>
      </c>
      <c r="G31" s="13" t="str">
        <f t="shared" si="38"/>
        <v>A</v>
      </c>
      <c r="H31" s="13" t="str">
        <f t="shared" si="39"/>
        <v>Blinde vlek</v>
      </c>
      <c r="I31" s="47">
        <f>SUM(J31:J35)</f>
        <v>99.019904486111784</v>
      </c>
      <c r="J31" s="6">
        <f>'Scoreblad B-D-L-M-V'!J33</f>
        <v>0</v>
      </c>
      <c r="K31" s="6">
        <f>'Scoreblad B-D-L-M-V'!K33</f>
        <v>0</v>
      </c>
      <c r="L31" s="6">
        <f>'Scoreblad B-D-L-M-V'!L33</f>
        <v>0</v>
      </c>
      <c r="M31" s="6">
        <f t="shared" si="40"/>
        <v>0</v>
      </c>
      <c r="N31" s="47">
        <f>SUM(O31:O35)</f>
        <v>-35.78739828317029</v>
      </c>
      <c r="O31" s="6">
        <f t="shared" si="19"/>
        <v>0</v>
      </c>
      <c r="P31" s="48">
        <f>IF(SUM(L31:L35)&gt;0,SUM(O31:O35)/SUM(L31:L35), "Blinde vlek")</f>
        <v>-0.56596520416749685</v>
      </c>
      <c r="Q31" s="7" t="str">
        <f t="shared" si="41"/>
        <v>Blinde vlek</v>
      </c>
      <c r="R31" s="6">
        <f>'Scoreblad B-D-L-M-V'!R33</f>
        <v>690</v>
      </c>
      <c r="S31" s="6">
        <f>'Scoreblad B-D-L-M-V'!S33</f>
        <v>0</v>
      </c>
      <c r="T31" s="6">
        <f>'Scoreblad B-D-L-M-V'!T33</f>
        <v>26150.799999999999</v>
      </c>
      <c r="U31" s="6">
        <f>'Scoreblad B-D-L-M-V'!U33</f>
        <v>905.18154152830709</v>
      </c>
      <c r="V31" s="7" t="str">
        <f t="shared" si="34"/>
        <v>Blinde vlek</v>
      </c>
      <c r="W31" s="7">
        <f t="shared" si="35"/>
        <v>3.4613913973121552E-2</v>
      </c>
      <c r="X31" s="7" t="str">
        <f t="shared" si="36"/>
        <v>Blinde vlek</v>
      </c>
      <c r="Y31" s="47">
        <f>SUM(Z31:Z35)</f>
        <v>93</v>
      </c>
      <c r="Z31" s="180">
        <f>'Scoreblad B-D-L-M-V'!Z33</f>
        <v>0</v>
      </c>
      <c r="AA31" s="180">
        <f>'Scoreblad B-D-L-M-V'!AA33</f>
        <v>0</v>
      </c>
      <c r="AB31" s="180">
        <f>'Scoreblad B-D-L-M-V'!AB33</f>
        <v>0</v>
      </c>
      <c r="AC31" s="180">
        <f>'Scoreblad B-D-L-M-V'!AC33</f>
        <v>0</v>
      </c>
      <c r="AD31" s="6">
        <f t="shared" si="23"/>
        <v>0</v>
      </c>
      <c r="AE31" s="7" t="str">
        <f t="shared" si="6"/>
        <v>Blinde vlek</v>
      </c>
      <c r="AF31" s="6" t="str">
        <f t="shared" si="7"/>
        <v>Blinde vlek</v>
      </c>
      <c r="AG31" s="47">
        <f>SUM(AD31:AD35)</f>
        <v>12</v>
      </c>
      <c r="AH31" s="6" t="str">
        <f t="shared" si="8"/>
        <v>B</v>
      </c>
      <c r="AI31" s="11" t="s">
        <v>26</v>
      </c>
      <c r="AJ31" s="49" t="str">
        <f t="shared" si="24"/>
        <v>Brussel</v>
      </c>
      <c r="AK31" s="102">
        <v>1</v>
      </c>
      <c r="AL31" s="21">
        <f t="shared" si="9"/>
        <v>2</v>
      </c>
      <c r="AM31" s="21">
        <f t="shared" si="10"/>
        <v>2</v>
      </c>
      <c r="AN31" s="21">
        <f t="shared" si="42"/>
        <v>2</v>
      </c>
      <c r="AO31" s="21">
        <f t="shared" si="43"/>
        <v>1</v>
      </c>
      <c r="AP31" s="6">
        <f t="shared" ref="AP31:AP40" si="44">O31+AD31</f>
        <v>0</v>
      </c>
      <c r="AQ31" s="6">
        <f t="shared" ref="AQ31:AQ40" si="45">O31+AD31+AK31</f>
        <v>1</v>
      </c>
      <c r="AR31" s="6">
        <f t="shared" ref="AR31:AR94" si="46">AA31+AC31</f>
        <v>0</v>
      </c>
      <c r="AS31" s="7" t="str">
        <f t="shared" ref="AS31:AS94" si="47">IF(AR31&gt;0,AP31/AR31,"Geen noden")</f>
        <v>Geen noden</v>
      </c>
      <c r="AT31" s="50">
        <f t="shared" ref="AT31:AT90" si="48">IF(AP31&gt;0,0,IF(AP31&lt;-AK31,AK31,-AP31))</f>
        <v>0</v>
      </c>
      <c r="AU31" s="51">
        <f t="shared" ref="AU31:AU40" si="49">AT31*SUM(AL31:AO31)</f>
        <v>0</v>
      </c>
      <c r="AV31" s="51">
        <f t="shared" ref="AV31:AV33" si="50">IF(AT31&gt;0,AU31/AK31,0)</f>
        <v>0</v>
      </c>
      <c r="AW31" s="51" t="str">
        <f t="shared" ref="AW31:AW46" si="51">IF(AV31&gt;=$AZ$3,$AZ$2,IF(AV31&gt;=$BA$3,$BA$2,IF(AV31&gt;=$BB$3,$BB$2,$BC$2)))</f>
        <v>D</v>
      </c>
    </row>
    <row r="32" spans="1:49" x14ac:dyDescent="0.3">
      <c r="A32" s="11" t="s">
        <v>10</v>
      </c>
      <c r="B32" s="11" t="s">
        <v>16</v>
      </c>
      <c r="C32" s="11" t="s">
        <v>26</v>
      </c>
      <c r="D32" s="4" t="str">
        <f>'Scoreblad B-D-L-M-V'!D34</f>
        <v>Dilbeek</v>
      </c>
      <c r="E32" s="180">
        <f>'Scoreblad B-D-L-M-V'!E34</f>
        <v>12</v>
      </c>
      <c r="F32" s="5" t="str">
        <f t="shared" si="18"/>
        <v>B-D-L-M-V</v>
      </c>
      <c r="G32" s="13" t="str">
        <f t="shared" si="38"/>
        <v>A</v>
      </c>
      <c r="H32" s="13" t="str">
        <f t="shared" si="39"/>
        <v>Blinde vlek</v>
      </c>
      <c r="I32" s="47">
        <f>SUM(J31:J35)</f>
        <v>99.019904486111784</v>
      </c>
      <c r="J32" s="6">
        <f>'Scoreblad B-D-L-M-V'!J34</f>
        <v>0</v>
      </c>
      <c r="K32" s="6">
        <f>'Scoreblad B-D-L-M-V'!K34</f>
        <v>0</v>
      </c>
      <c r="L32" s="6">
        <f>'Scoreblad B-D-L-M-V'!L34</f>
        <v>0</v>
      </c>
      <c r="M32" s="6">
        <f t="shared" si="40"/>
        <v>0</v>
      </c>
      <c r="N32" s="47">
        <f>SUM(O31:O35)</f>
        <v>-35.78739828317029</v>
      </c>
      <c r="O32" s="6">
        <f t="shared" si="19"/>
        <v>0</v>
      </c>
      <c r="P32" s="48">
        <f>IF(SUM(L31:L35)&gt;0,SUM(O31:O35)/SUM(L31:L35), "Blinde vlek")</f>
        <v>-0.56596520416749685</v>
      </c>
      <c r="Q32" s="7" t="str">
        <f t="shared" si="41"/>
        <v>Blinde vlek</v>
      </c>
      <c r="R32" s="6">
        <f>'Scoreblad B-D-L-M-V'!R34</f>
        <v>292.5</v>
      </c>
      <c r="S32" s="6">
        <f>'Scoreblad B-D-L-M-V'!S34</f>
        <v>0</v>
      </c>
      <c r="T32" s="6">
        <f>'Scoreblad B-D-L-M-V'!T34</f>
        <v>26150.799999999999</v>
      </c>
      <c r="U32" s="6">
        <f>'Scoreblad B-D-L-M-V'!U34</f>
        <v>905.18154152830709</v>
      </c>
      <c r="V32" s="7" t="str">
        <f t="shared" si="34"/>
        <v>Blinde vlek</v>
      </c>
      <c r="W32" s="7">
        <f t="shared" si="35"/>
        <v>3.4613913973121552E-2</v>
      </c>
      <c r="X32" s="7" t="str">
        <f t="shared" si="36"/>
        <v>Blinde vlek</v>
      </c>
      <c r="Y32" s="47">
        <f>SUM(Z31:Z35)</f>
        <v>93</v>
      </c>
      <c r="Z32" s="180">
        <f>'Scoreblad B-D-L-M-V'!Z34</f>
        <v>0</v>
      </c>
      <c r="AA32" s="180">
        <f>'Scoreblad B-D-L-M-V'!AA34</f>
        <v>0</v>
      </c>
      <c r="AB32" s="180">
        <f>'Scoreblad B-D-L-M-V'!AB34</f>
        <v>0</v>
      </c>
      <c r="AC32" s="180">
        <f>'Scoreblad B-D-L-M-V'!AC34</f>
        <v>5</v>
      </c>
      <c r="AD32" s="6">
        <f t="shared" si="23"/>
        <v>-5</v>
      </c>
      <c r="AE32" s="7" t="str">
        <f t="shared" si="6"/>
        <v>Blinde vlek</v>
      </c>
      <c r="AF32" s="6" t="str">
        <f t="shared" si="7"/>
        <v>Blinde vlek</v>
      </c>
      <c r="AG32" s="47">
        <f>SUM(AD31:AD35)</f>
        <v>12</v>
      </c>
      <c r="AH32" s="6" t="str">
        <f t="shared" si="8"/>
        <v>B</v>
      </c>
      <c r="AI32" s="11" t="s">
        <v>26</v>
      </c>
      <c r="AJ32" s="49" t="str">
        <f t="shared" si="24"/>
        <v>Dilbeek</v>
      </c>
      <c r="AK32" s="102">
        <v>1</v>
      </c>
      <c r="AL32" s="21">
        <f t="shared" si="9"/>
        <v>2</v>
      </c>
      <c r="AM32" s="21">
        <f t="shared" si="10"/>
        <v>2</v>
      </c>
      <c r="AN32" s="21">
        <f t="shared" si="42"/>
        <v>2</v>
      </c>
      <c r="AO32" s="21">
        <f t="shared" si="43"/>
        <v>1</v>
      </c>
      <c r="AP32" s="6">
        <f t="shared" si="44"/>
        <v>-5</v>
      </c>
      <c r="AQ32" s="6">
        <f t="shared" si="45"/>
        <v>-4</v>
      </c>
      <c r="AR32" s="6">
        <f t="shared" si="46"/>
        <v>5</v>
      </c>
      <c r="AS32" s="7">
        <f t="shared" si="47"/>
        <v>-1</v>
      </c>
      <c r="AT32" s="50">
        <f t="shared" si="48"/>
        <v>1</v>
      </c>
      <c r="AU32" s="51">
        <f t="shared" si="49"/>
        <v>7</v>
      </c>
      <c r="AV32" s="51">
        <f t="shared" si="50"/>
        <v>7</v>
      </c>
      <c r="AW32" s="51" t="str">
        <f t="shared" si="51"/>
        <v>A</v>
      </c>
    </row>
    <row r="33" spans="1:49" x14ac:dyDescent="0.3">
      <c r="A33" s="11" t="s">
        <v>10</v>
      </c>
      <c r="B33" s="11" t="s">
        <v>16</v>
      </c>
      <c r="C33" s="11" t="s">
        <v>26</v>
      </c>
      <c r="D33" s="4" t="str">
        <f>'Scoreblad B-D-L-M-V'!D35</f>
        <v>Leuven</v>
      </c>
      <c r="E33" s="180">
        <f>'Scoreblad B-D-L-M-V'!E35</f>
        <v>16</v>
      </c>
      <c r="F33" s="5" t="str">
        <f t="shared" si="18"/>
        <v>B-D-L-M-V</v>
      </c>
      <c r="G33" s="13" t="str">
        <f t="shared" si="38"/>
        <v>A</v>
      </c>
      <c r="H33" s="13" t="str">
        <f t="shared" si="39"/>
        <v>A</v>
      </c>
      <c r="I33" s="47">
        <f>SUM(J31:J35)</f>
        <v>99.019904486111784</v>
      </c>
      <c r="J33" s="6">
        <f>'Scoreblad B-D-L-M-V'!J35</f>
        <v>72.689165186500887</v>
      </c>
      <c r="K33" s="6">
        <f>'Scoreblad B-D-L-M-V'!K35</f>
        <v>45.885110893672532</v>
      </c>
      <c r="L33" s="6">
        <f>'Scoreblad B-D-L-M-V'!L35</f>
        <v>39.002344259621651</v>
      </c>
      <c r="M33" s="6">
        <f t="shared" si="40"/>
        <v>-26.804054292828354</v>
      </c>
      <c r="N33" s="47">
        <f>SUM(O31:O35)</f>
        <v>-35.78739828317029</v>
      </c>
      <c r="O33" s="6">
        <f t="shared" si="19"/>
        <v>-33.686820926879236</v>
      </c>
      <c r="P33" s="48">
        <f>IF(SUM(L31:L35)&gt;0,SUM(O31:O35)/SUM(L31:L35), "Blinde vlek")</f>
        <v>-0.56596520416749685</v>
      </c>
      <c r="Q33" s="7">
        <f>IF(L33&gt;0,(L33-J33)/L33,"Blinde vlek")</f>
        <v>-0.86371272205180061</v>
      </c>
      <c r="R33" s="6">
        <f>'Scoreblad B-D-L-M-V'!R35</f>
        <v>893.6</v>
      </c>
      <c r="S33" s="6">
        <f>'Scoreblad B-D-L-M-V'!S35</f>
        <v>45.885110893672532</v>
      </c>
      <c r="T33" s="6">
        <f>'Scoreblad B-D-L-M-V'!T35</f>
        <v>26150.799999999999</v>
      </c>
      <c r="U33" s="6">
        <f>'Scoreblad B-D-L-M-V'!U35</f>
        <v>905.18154152830709</v>
      </c>
      <c r="V33" s="7">
        <f t="shared" si="34"/>
        <v>5.1348602163912863E-2</v>
      </c>
      <c r="W33" s="7">
        <f t="shared" si="35"/>
        <v>3.4613913973121552E-2</v>
      </c>
      <c r="X33" s="7" t="str">
        <f t="shared" si="36"/>
        <v>B</v>
      </c>
      <c r="Y33" s="47">
        <f>SUM(Z31:Z35)</f>
        <v>93</v>
      </c>
      <c r="Z33" s="180">
        <f>'Scoreblad B-D-L-M-V'!Z35</f>
        <v>68</v>
      </c>
      <c r="AA33" s="180">
        <f>'Scoreblad B-D-L-M-V'!AA35</f>
        <v>17</v>
      </c>
      <c r="AB33" s="180">
        <f>'Scoreblad B-D-L-M-V'!AB35</f>
        <v>51</v>
      </c>
      <c r="AC33" s="180">
        <f>'Scoreblad B-D-L-M-V'!AC35</f>
        <v>2</v>
      </c>
      <c r="AD33" s="6">
        <f t="shared" si="23"/>
        <v>49</v>
      </c>
      <c r="AE33" s="7">
        <f t="shared" si="6"/>
        <v>0.72058823529411764</v>
      </c>
      <c r="AF33" s="6" t="str">
        <f t="shared" si="7"/>
        <v>C</v>
      </c>
      <c r="AG33" s="47">
        <f>SUM(AD31:AD35)</f>
        <v>12</v>
      </c>
      <c r="AH33" s="6" t="str">
        <f t="shared" si="8"/>
        <v>B</v>
      </c>
      <c r="AI33" s="11" t="s">
        <v>26</v>
      </c>
      <c r="AJ33" s="49" t="str">
        <f t="shared" si="24"/>
        <v>Leuven</v>
      </c>
      <c r="AK33" s="102">
        <v>1</v>
      </c>
      <c r="AL33" s="21">
        <f t="shared" si="9"/>
        <v>2</v>
      </c>
      <c r="AM33" s="21">
        <f t="shared" si="10"/>
        <v>2</v>
      </c>
      <c r="AN33" s="21">
        <f t="shared" si="42"/>
        <v>0</v>
      </c>
      <c r="AO33" s="21">
        <f t="shared" si="43"/>
        <v>1</v>
      </c>
      <c r="AP33" s="6">
        <f t="shared" si="44"/>
        <v>15.313179073120764</v>
      </c>
      <c r="AQ33" s="6">
        <f t="shared" si="45"/>
        <v>16.313179073120764</v>
      </c>
      <c r="AR33" s="6">
        <f t="shared" si="46"/>
        <v>19</v>
      </c>
      <c r="AS33" s="7">
        <f t="shared" si="47"/>
        <v>0.80595679332214554</v>
      </c>
      <c r="AT33" s="50">
        <f t="shared" si="48"/>
        <v>0</v>
      </c>
      <c r="AU33" s="51">
        <f t="shared" si="49"/>
        <v>0</v>
      </c>
      <c r="AV33" s="51">
        <f t="shared" si="50"/>
        <v>0</v>
      </c>
      <c r="AW33" s="51" t="str">
        <f t="shared" si="51"/>
        <v>D</v>
      </c>
    </row>
    <row r="34" spans="1:49" x14ac:dyDescent="0.3">
      <c r="A34" s="11" t="s">
        <v>10</v>
      </c>
      <c r="B34" s="11" t="s">
        <v>16</v>
      </c>
      <c r="C34" s="11" t="s">
        <v>26</v>
      </c>
      <c r="D34" s="4" t="str">
        <f>'Scoreblad B-D-L-M-V'!D36</f>
        <v>Mechelen</v>
      </c>
      <c r="E34" s="180">
        <f>'Scoreblad B-D-L-M-V'!E36</f>
        <v>7</v>
      </c>
      <c r="F34" s="5" t="str">
        <f t="shared" si="18"/>
        <v>B-D-L-M-V</v>
      </c>
      <c r="G34" s="13" t="str">
        <f t="shared" ref="G34:G97" si="52">IF(I34&gt;5,IF(P34&lt;$P$120,"A",IF(P34&gt;$P$122,"C","B")),"Blinde vlek")</f>
        <v>A</v>
      </c>
      <c r="H34" s="13" t="str">
        <f t="shared" ref="H34:H97" si="53">IF(J34&gt;5,IF(Q34&lt;$Q$120,"A",IF(Q34&gt;$Q$122,"C","B")),"Blinde vlek")</f>
        <v>B</v>
      </c>
      <c r="I34" s="47">
        <f>SUM(J31:J35)</f>
        <v>99.019904486111784</v>
      </c>
      <c r="J34" s="6">
        <f>'Scoreblad B-D-L-M-V'!J36</f>
        <v>26.330739299610897</v>
      </c>
      <c r="K34" s="6">
        <f>'Scoreblad B-D-L-M-V'!K36</f>
        <v>28.506072874493928</v>
      </c>
      <c r="L34" s="6">
        <f>'Scoreblad B-D-L-M-V'!L36</f>
        <v>24.230161943319839</v>
      </c>
      <c r="M34" s="6">
        <f t="shared" si="40"/>
        <v>2.1753335748830303</v>
      </c>
      <c r="N34" s="47">
        <f>SUM(O31:O35)</f>
        <v>-35.78739828317029</v>
      </c>
      <c r="O34" s="6">
        <f t="shared" si="19"/>
        <v>-2.1005773562910584</v>
      </c>
      <c r="P34" s="48">
        <f>IF(SUM(L31:L35)&gt;0,SUM(O31:O35)/SUM(L31:L35), "Blinde vlek")</f>
        <v>-0.56596520416749685</v>
      </c>
      <c r="Q34" s="7">
        <f t="shared" ref="Q34:Q97" si="54">IF(L34&gt;0,(L34-J34)/L34,"Blinde vlek")</f>
        <v>-8.6692666817696579E-2</v>
      </c>
      <c r="R34" s="6">
        <f>'Scoreblad B-D-L-M-V'!R36</f>
        <v>454</v>
      </c>
      <c r="S34" s="6">
        <f>'Scoreblad B-D-L-M-V'!S36</f>
        <v>28.506072874493928</v>
      </c>
      <c r="T34" s="6">
        <f>'Scoreblad B-D-L-M-V'!T36</f>
        <v>26150.799999999999</v>
      </c>
      <c r="U34" s="6">
        <f>'Scoreblad B-D-L-M-V'!U36</f>
        <v>905.18154152830709</v>
      </c>
      <c r="V34" s="7">
        <f t="shared" si="34"/>
        <v>6.278870677201305E-2</v>
      </c>
      <c r="W34" s="7">
        <f t="shared" si="35"/>
        <v>3.4613913973121552E-2</v>
      </c>
      <c r="X34" s="7" t="str">
        <f t="shared" si="36"/>
        <v>B</v>
      </c>
      <c r="Y34" s="47">
        <f>SUM(Z31:Z35)</f>
        <v>93</v>
      </c>
      <c r="Z34" s="180">
        <f>'Scoreblad B-D-L-M-V'!Z36</f>
        <v>25</v>
      </c>
      <c r="AA34" s="180">
        <f>'Scoreblad B-D-L-M-V'!AA36</f>
        <v>16</v>
      </c>
      <c r="AB34" s="180">
        <f>'Scoreblad B-D-L-M-V'!AB36</f>
        <v>9</v>
      </c>
      <c r="AC34" s="180">
        <f>'Scoreblad B-D-L-M-V'!AC36</f>
        <v>29</v>
      </c>
      <c r="AD34" s="6">
        <f t="shared" ref="AD34:AD97" si="55">AB34-AC34</f>
        <v>-20</v>
      </c>
      <c r="AE34" s="7">
        <f t="shared" ref="AE34:AE97" si="56">IF(AA34=0,"Blinde vlek",AD34/Z34)</f>
        <v>-0.8</v>
      </c>
      <c r="AF34" s="6" t="str">
        <f t="shared" ref="AF34:AF97" si="57">IF(Z34=0,"Blinde vlek",IF(AD34/Z34&lt;$AG$120,"A",IF(AD34/Z34&gt;$AG$122,"C","B")))</f>
        <v>A</v>
      </c>
      <c r="AG34" s="47">
        <f>SUM(AD31:AD35)</f>
        <v>12</v>
      </c>
      <c r="AH34" s="6" t="str">
        <f t="shared" ref="AH34:AH97" si="58">IF(Y34=0,"Blinde vlek",IF(AG34/Y34&lt;$AH$120,"A",IF(AG34/Y34&gt;$AH$122,"C","B")))</f>
        <v>B</v>
      </c>
      <c r="AI34" s="11" t="s">
        <v>26</v>
      </c>
      <c r="AJ34" s="49" t="str">
        <f t="shared" si="24"/>
        <v>Mechelen</v>
      </c>
      <c r="AK34" s="102">
        <v>1</v>
      </c>
      <c r="AL34" s="21">
        <f t="shared" si="9"/>
        <v>1</v>
      </c>
      <c r="AM34" s="21">
        <f t="shared" si="10"/>
        <v>2</v>
      </c>
      <c r="AN34" s="21">
        <f t="shared" ref="AN34:AN97" si="59">IF(AF34= "A",2,IF(AF34 = "Blinde vlek",2,IF(AF34 = "B",1,0)))</f>
        <v>2</v>
      </c>
      <c r="AO34" s="21">
        <f t="shared" ref="AO34:AO97" si="60">IF(AH34= "A",2,IF(AH34 = "Blinde vlek",2,IF(AH34 = "B",1,0)))</f>
        <v>1</v>
      </c>
      <c r="AP34" s="6">
        <f t="shared" si="44"/>
        <v>-22.100577356291058</v>
      </c>
      <c r="AQ34" s="6">
        <f t="shared" si="45"/>
        <v>-21.100577356291058</v>
      </c>
      <c r="AR34" s="6">
        <f t="shared" si="46"/>
        <v>45</v>
      </c>
      <c r="AS34" s="7">
        <f t="shared" si="47"/>
        <v>-0.49112394125091241</v>
      </c>
      <c r="AT34" s="50">
        <f t="shared" si="48"/>
        <v>1</v>
      </c>
      <c r="AU34" s="51">
        <f t="shared" si="49"/>
        <v>6</v>
      </c>
      <c r="AV34" s="51">
        <f t="shared" ref="AV34:AV97" si="61">IF(AT34&gt;0,AU34/AK34,0)</f>
        <v>6</v>
      </c>
      <c r="AW34" s="51" t="str">
        <f t="shared" si="51"/>
        <v>A</v>
      </c>
    </row>
    <row r="35" spans="1:49" x14ac:dyDescent="0.3">
      <c r="A35" s="11" t="s">
        <v>10</v>
      </c>
      <c r="B35" s="11" t="s">
        <v>16</v>
      </c>
      <c r="C35" s="11" t="s">
        <v>26</v>
      </c>
      <c r="D35" s="4" t="str">
        <f>'Scoreblad B-D-L-M-V'!D37</f>
        <v>Vilvoorde</v>
      </c>
      <c r="E35" s="180">
        <f>'Scoreblad B-D-L-M-V'!E37</f>
        <v>18</v>
      </c>
      <c r="F35" s="5" t="str">
        <f t="shared" si="18"/>
        <v>B-D-L-M-V</v>
      </c>
      <c r="G35" s="13" t="str">
        <f t="shared" si="52"/>
        <v>A</v>
      </c>
      <c r="H35" s="13" t="str">
        <f t="shared" si="53"/>
        <v>Blinde vlek</v>
      </c>
      <c r="I35" s="47">
        <f>SUM(J31:J35)</f>
        <v>99.019904486111784</v>
      </c>
      <c r="J35" s="6">
        <f>'Scoreblad B-D-L-M-V'!J37</f>
        <v>0</v>
      </c>
      <c r="K35" s="6">
        <f>'Scoreblad B-D-L-M-V'!K37</f>
        <v>0</v>
      </c>
      <c r="L35" s="6">
        <f>'Scoreblad B-D-L-M-V'!L37</f>
        <v>0</v>
      </c>
      <c r="M35" s="6">
        <f t="shared" si="40"/>
        <v>0</v>
      </c>
      <c r="N35" s="47">
        <f>SUM(O31:O35)</f>
        <v>-35.78739828317029</v>
      </c>
      <c r="O35" s="6">
        <f t="shared" si="19"/>
        <v>0</v>
      </c>
      <c r="P35" s="48">
        <f>IF(SUM(L31:L35)&gt;0,SUM(O31:O35)/SUM(L31:L35), "Blinde vlek")</f>
        <v>-0.56596520416749685</v>
      </c>
      <c r="Q35" s="7" t="str">
        <f t="shared" si="54"/>
        <v>Blinde vlek</v>
      </c>
      <c r="R35" s="6">
        <f>'Scoreblad B-D-L-M-V'!R37</f>
        <v>218</v>
      </c>
      <c r="S35" s="6">
        <f>'Scoreblad B-D-L-M-V'!S37</f>
        <v>0</v>
      </c>
      <c r="T35" s="6">
        <f>'Scoreblad B-D-L-M-V'!T37</f>
        <v>26150.799999999999</v>
      </c>
      <c r="U35" s="6">
        <f>'Scoreblad B-D-L-M-V'!U37</f>
        <v>905.18154152830709</v>
      </c>
      <c r="V35" s="7" t="str">
        <f t="shared" si="34"/>
        <v>Blinde vlek</v>
      </c>
      <c r="W35" s="7">
        <f t="shared" si="35"/>
        <v>3.4613913973121552E-2</v>
      </c>
      <c r="X35" s="7" t="str">
        <f t="shared" si="36"/>
        <v>Blinde vlek</v>
      </c>
      <c r="Y35" s="47">
        <f>SUM(Z31:Z35)</f>
        <v>93</v>
      </c>
      <c r="Z35" s="180">
        <f>'Scoreblad B-D-L-M-V'!Z37</f>
        <v>0</v>
      </c>
      <c r="AA35" s="180">
        <f>'Scoreblad B-D-L-M-V'!AA37</f>
        <v>0</v>
      </c>
      <c r="AB35" s="180">
        <f>'Scoreblad B-D-L-M-V'!AB37</f>
        <v>0</v>
      </c>
      <c r="AC35" s="180">
        <f>'Scoreblad B-D-L-M-V'!AC37</f>
        <v>12</v>
      </c>
      <c r="AD35" s="6">
        <f t="shared" si="55"/>
        <v>-12</v>
      </c>
      <c r="AE35" s="7" t="str">
        <f t="shared" si="56"/>
        <v>Blinde vlek</v>
      </c>
      <c r="AF35" s="6" t="str">
        <f t="shared" si="57"/>
        <v>Blinde vlek</v>
      </c>
      <c r="AG35" s="47">
        <f>SUM(AD31:AD35)</f>
        <v>12</v>
      </c>
      <c r="AH35" s="6" t="str">
        <f t="shared" si="58"/>
        <v>B</v>
      </c>
      <c r="AI35" s="11" t="s">
        <v>26</v>
      </c>
      <c r="AJ35" s="49" t="str">
        <f t="shared" si="24"/>
        <v>Vilvoorde</v>
      </c>
      <c r="AK35" s="102">
        <v>1</v>
      </c>
      <c r="AL35" s="21">
        <f t="shared" si="9"/>
        <v>2</v>
      </c>
      <c r="AM35" s="21">
        <f t="shared" si="10"/>
        <v>2</v>
      </c>
      <c r="AN35" s="21">
        <f t="shared" si="59"/>
        <v>2</v>
      </c>
      <c r="AO35" s="21">
        <f t="shared" si="60"/>
        <v>1</v>
      </c>
      <c r="AP35" s="6">
        <f t="shared" si="44"/>
        <v>-12</v>
      </c>
      <c r="AQ35" s="6">
        <f t="shared" si="45"/>
        <v>-11</v>
      </c>
      <c r="AR35" s="6">
        <f t="shared" si="46"/>
        <v>12</v>
      </c>
      <c r="AS35" s="7">
        <f t="shared" si="47"/>
        <v>-1</v>
      </c>
      <c r="AT35" s="50">
        <f t="shared" si="48"/>
        <v>1</v>
      </c>
      <c r="AU35" s="51">
        <f t="shared" si="49"/>
        <v>7</v>
      </c>
      <c r="AV35" s="51">
        <f t="shared" si="61"/>
        <v>7</v>
      </c>
      <c r="AW35" s="51" t="str">
        <f t="shared" si="51"/>
        <v>A</v>
      </c>
    </row>
    <row r="36" spans="1:49" x14ac:dyDescent="0.3">
      <c r="A36" s="60" t="s">
        <v>17</v>
      </c>
      <c r="B36" s="60" t="s">
        <v>11</v>
      </c>
      <c r="C36" s="60" t="s">
        <v>27</v>
      </c>
      <c r="D36" s="4" t="str">
        <f>'Scoreblad B-D-L-M-V'!D38</f>
        <v>Brussel</v>
      </c>
      <c r="E36" s="180">
        <f>'Scoreblad B-D-L-M-V'!E38</f>
        <v>13</v>
      </c>
      <c r="F36" s="5" t="str">
        <f t="shared" si="18"/>
        <v>B-D-L-M-V</v>
      </c>
      <c r="G36" s="13" t="str">
        <f t="shared" si="52"/>
        <v>B</v>
      </c>
      <c r="H36" s="13" t="str">
        <f t="shared" si="53"/>
        <v>B</v>
      </c>
      <c r="I36" s="47">
        <f>SUM(J36:J40)</f>
        <v>202.71869044839985</v>
      </c>
      <c r="J36" s="6">
        <f>'Scoreblad B-D-L-M-V'!J38</f>
        <v>57.750413223140498</v>
      </c>
      <c r="K36" s="6">
        <f>'Scoreblad B-D-L-M-V'!K38</f>
        <v>57.389810069339767</v>
      </c>
      <c r="L36" s="6">
        <f>'Scoreblad B-D-L-M-V'!L38</f>
        <v>48.781338558938799</v>
      </c>
      <c r="M36" s="6">
        <f t="shared" si="40"/>
        <v>-0.36060315380073149</v>
      </c>
      <c r="N36" s="47">
        <f>SUM(O36:O40)</f>
        <v>-14.188553402566974</v>
      </c>
      <c r="O36" s="6">
        <f t="shared" si="19"/>
        <v>-8.969074664201699</v>
      </c>
      <c r="P36" s="48">
        <f>IF(SUM(L36:L40)&gt;0,SUM(O36:O40)/SUM(L36:L40), "Blinde vlek")</f>
        <v>-7.5258808087099865E-2</v>
      </c>
      <c r="Q36" s="7">
        <f t="shared" si="54"/>
        <v>-0.18386282396423059</v>
      </c>
      <c r="R36" s="6">
        <f>'Scoreblad B-D-L-M-V'!R38</f>
        <v>690</v>
      </c>
      <c r="S36" s="6">
        <f>'Scoreblad B-D-L-M-V'!S38</f>
        <v>57.389810069339767</v>
      </c>
      <c r="T36" s="6">
        <f>'Scoreblad B-D-L-M-V'!T38</f>
        <v>26150.799999999999</v>
      </c>
      <c r="U36" s="6">
        <f>'Scoreblad B-D-L-M-V'!U38</f>
        <v>2480.8366546223519</v>
      </c>
      <c r="V36" s="7">
        <f>IF(S36&gt;0,S36/R36,"Blinde vlek")</f>
        <v>8.3173637781651835E-2</v>
      </c>
      <c r="W36" s="7">
        <f>IF(U36&gt;0,U36/T36,"Blinde vlek")</f>
        <v>9.486656831234043E-2</v>
      </c>
      <c r="X36" s="7" t="str">
        <f t="shared" si="36"/>
        <v>B</v>
      </c>
      <c r="Y36" s="47">
        <f>SUM(Z36:Z40)</f>
        <v>184</v>
      </c>
      <c r="Z36" s="180">
        <f>'Scoreblad B-D-L-M-V'!Z38</f>
        <v>59</v>
      </c>
      <c r="AA36" s="180">
        <f>'Scoreblad B-D-L-M-V'!AA38</f>
        <v>30</v>
      </c>
      <c r="AB36" s="180">
        <f>'Scoreblad B-D-L-M-V'!AB38</f>
        <v>29</v>
      </c>
      <c r="AC36" s="180">
        <f>'Scoreblad B-D-L-M-V'!AC38</f>
        <v>4</v>
      </c>
      <c r="AD36" s="6">
        <f t="shared" si="55"/>
        <v>25</v>
      </c>
      <c r="AE36" s="7">
        <f t="shared" si="56"/>
        <v>0.42372881355932202</v>
      </c>
      <c r="AF36" s="6" t="str">
        <f t="shared" si="57"/>
        <v>C</v>
      </c>
      <c r="AG36" s="47">
        <f>SUM(AD36:AD40)</f>
        <v>20</v>
      </c>
      <c r="AH36" s="6" t="str">
        <f t="shared" si="58"/>
        <v>B</v>
      </c>
      <c r="AI36" s="60" t="s">
        <v>27</v>
      </c>
      <c r="AJ36" s="49" t="str">
        <f t="shared" si="24"/>
        <v>Brussel</v>
      </c>
      <c r="AK36" s="102">
        <v>1</v>
      </c>
      <c r="AL36" s="21">
        <f t="shared" si="9"/>
        <v>1</v>
      </c>
      <c r="AM36" s="21">
        <f t="shared" si="10"/>
        <v>1</v>
      </c>
      <c r="AN36" s="21">
        <f t="shared" si="59"/>
        <v>0</v>
      </c>
      <c r="AO36" s="21">
        <f t="shared" si="60"/>
        <v>1</v>
      </c>
      <c r="AP36" s="6">
        <f t="shared" si="44"/>
        <v>16.030925335798301</v>
      </c>
      <c r="AQ36" s="6">
        <f t="shared" si="45"/>
        <v>17.030925335798301</v>
      </c>
      <c r="AR36" s="6">
        <f t="shared" si="46"/>
        <v>34</v>
      </c>
      <c r="AS36" s="7">
        <f t="shared" si="47"/>
        <v>0.47149780399406765</v>
      </c>
      <c r="AT36" s="50">
        <f t="shared" si="48"/>
        <v>0</v>
      </c>
      <c r="AU36" s="51">
        <f t="shared" si="49"/>
        <v>0</v>
      </c>
      <c r="AV36" s="51">
        <f t="shared" si="61"/>
        <v>0</v>
      </c>
      <c r="AW36" s="51" t="str">
        <f t="shared" si="51"/>
        <v>D</v>
      </c>
    </row>
    <row r="37" spans="1:49" x14ac:dyDescent="0.3">
      <c r="A37" s="60" t="s">
        <v>17</v>
      </c>
      <c r="B37" s="60" t="s">
        <v>11</v>
      </c>
      <c r="C37" s="60" t="s">
        <v>27</v>
      </c>
      <c r="D37" s="4" t="str">
        <f>'Scoreblad B-D-L-M-V'!D39</f>
        <v>Dilbeek</v>
      </c>
      <c r="E37" s="180">
        <f>'Scoreblad B-D-L-M-V'!E39</f>
        <v>12</v>
      </c>
      <c r="F37" s="5" t="str">
        <f t="shared" si="18"/>
        <v>B-D-L-M-V</v>
      </c>
      <c r="G37" s="13" t="str">
        <f t="shared" si="52"/>
        <v>B</v>
      </c>
      <c r="H37" s="13" t="str">
        <f t="shared" si="53"/>
        <v>Blinde vlek</v>
      </c>
      <c r="I37" s="47">
        <f>SUM(J36:J40)</f>
        <v>202.71869044839985</v>
      </c>
      <c r="J37" s="6">
        <f>'Scoreblad B-D-L-M-V'!J39</f>
        <v>0</v>
      </c>
      <c r="K37" s="6">
        <f>'Scoreblad B-D-L-M-V'!K39</f>
        <v>0</v>
      </c>
      <c r="L37" s="6">
        <f>'Scoreblad B-D-L-M-V'!L39</f>
        <v>0</v>
      </c>
      <c r="M37" s="6">
        <f t="shared" si="40"/>
        <v>0</v>
      </c>
      <c r="N37" s="47">
        <f>SUM(O36:O40)</f>
        <v>-14.188553402566974</v>
      </c>
      <c r="O37" s="6">
        <f t="shared" si="19"/>
        <v>0</v>
      </c>
      <c r="P37" s="48">
        <f>IF(SUM(L36:L40)&gt;0,SUM(O36:O40)/SUM(L36:L40), "Blinde vlek")</f>
        <v>-7.5258808087099865E-2</v>
      </c>
      <c r="Q37" s="7" t="str">
        <f t="shared" si="54"/>
        <v>Blinde vlek</v>
      </c>
      <c r="R37" s="6">
        <f>'Scoreblad B-D-L-M-V'!R39</f>
        <v>292.5</v>
      </c>
      <c r="S37" s="6">
        <f>'Scoreblad B-D-L-M-V'!S39</f>
        <v>0</v>
      </c>
      <c r="T37" s="6">
        <f>'Scoreblad B-D-L-M-V'!T39</f>
        <v>26150.799999999999</v>
      </c>
      <c r="U37" s="6">
        <f>'Scoreblad B-D-L-M-V'!U39</f>
        <v>2480.8366546223519</v>
      </c>
      <c r="V37" s="7" t="str">
        <f t="shared" si="34"/>
        <v>Blinde vlek</v>
      </c>
      <c r="W37" s="7">
        <f t="shared" si="35"/>
        <v>9.486656831234043E-2</v>
      </c>
      <c r="X37" s="7" t="str">
        <f t="shared" si="36"/>
        <v>Blinde vlek</v>
      </c>
      <c r="Y37" s="47">
        <f>SUM(Z36:Z40)</f>
        <v>184</v>
      </c>
      <c r="Z37" s="180">
        <f>'Scoreblad B-D-L-M-V'!Z39</f>
        <v>0</v>
      </c>
      <c r="AA37" s="180">
        <f>'Scoreblad B-D-L-M-V'!AA39</f>
        <v>0</v>
      </c>
      <c r="AB37" s="180">
        <f>'Scoreblad B-D-L-M-V'!AB39</f>
        <v>0</v>
      </c>
      <c r="AC37" s="180">
        <f>'Scoreblad B-D-L-M-V'!AC39</f>
        <v>23</v>
      </c>
      <c r="AD37" s="6">
        <f t="shared" si="55"/>
        <v>-23</v>
      </c>
      <c r="AE37" s="7" t="str">
        <f t="shared" si="56"/>
        <v>Blinde vlek</v>
      </c>
      <c r="AF37" s="6" t="str">
        <f t="shared" si="57"/>
        <v>Blinde vlek</v>
      </c>
      <c r="AG37" s="47">
        <f>SUM(AD36:AD40)</f>
        <v>20</v>
      </c>
      <c r="AH37" s="6" t="str">
        <f t="shared" si="58"/>
        <v>B</v>
      </c>
      <c r="AI37" s="60" t="s">
        <v>27</v>
      </c>
      <c r="AJ37" s="49" t="str">
        <f t="shared" si="24"/>
        <v>Dilbeek</v>
      </c>
      <c r="AK37" s="102">
        <v>1</v>
      </c>
      <c r="AL37" s="21">
        <f t="shared" si="9"/>
        <v>2</v>
      </c>
      <c r="AM37" s="21">
        <f t="shared" si="10"/>
        <v>1</v>
      </c>
      <c r="AN37" s="21">
        <f t="shared" si="59"/>
        <v>2</v>
      </c>
      <c r="AO37" s="21">
        <f t="shared" si="60"/>
        <v>1</v>
      </c>
      <c r="AP37" s="6">
        <f t="shared" si="44"/>
        <v>-23</v>
      </c>
      <c r="AQ37" s="6">
        <f t="shared" si="45"/>
        <v>-22</v>
      </c>
      <c r="AR37" s="6">
        <f t="shared" si="46"/>
        <v>23</v>
      </c>
      <c r="AS37" s="7">
        <f t="shared" si="47"/>
        <v>-1</v>
      </c>
      <c r="AT37" s="50">
        <f t="shared" si="48"/>
        <v>1</v>
      </c>
      <c r="AU37" s="51">
        <f t="shared" si="49"/>
        <v>6</v>
      </c>
      <c r="AV37" s="51">
        <f t="shared" si="61"/>
        <v>6</v>
      </c>
      <c r="AW37" s="51" t="str">
        <f t="shared" si="51"/>
        <v>A</v>
      </c>
    </row>
    <row r="38" spans="1:49" x14ac:dyDescent="0.3">
      <c r="A38" s="60" t="s">
        <v>17</v>
      </c>
      <c r="B38" s="60" t="s">
        <v>11</v>
      </c>
      <c r="C38" s="60" t="s">
        <v>27</v>
      </c>
      <c r="D38" s="4" t="str">
        <f>'Scoreblad B-D-L-M-V'!D40</f>
        <v>Leuven</v>
      </c>
      <c r="E38" s="180">
        <f>'Scoreblad B-D-L-M-V'!E40</f>
        <v>16</v>
      </c>
      <c r="F38" s="5" t="str">
        <f t="shared" si="18"/>
        <v>B-D-L-M-V</v>
      </c>
      <c r="G38" s="13" t="str">
        <f t="shared" si="52"/>
        <v>B</v>
      </c>
      <c r="H38" s="13" t="str">
        <f t="shared" si="53"/>
        <v>B</v>
      </c>
      <c r="I38" s="47">
        <f>SUM(J36:J40)</f>
        <v>202.71869044839985</v>
      </c>
      <c r="J38" s="6">
        <f>'Scoreblad B-D-L-M-V'!J40</f>
        <v>83.026642984014202</v>
      </c>
      <c r="K38" s="6">
        <f>'Scoreblad B-D-L-M-V'!K40</f>
        <v>91.716568819308549</v>
      </c>
      <c r="L38" s="6">
        <f>'Scoreblad B-D-L-M-V'!L40</f>
        <v>77.959083496412262</v>
      </c>
      <c r="M38" s="6">
        <f t="shared" si="40"/>
        <v>8.6899258352943463</v>
      </c>
      <c r="N38" s="47">
        <f>SUM(O36:O40)</f>
        <v>-14.188553402566974</v>
      </c>
      <c r="O38" s="6">
        <f t="shared" si="19"/>
        <v>-5.0675594876019403</v>
      </c>
      <c r="P38" s="48">
        <f>IF(SUM(L36:L40)&gt;0,SUM(O36:O40)/SUM(L36:L40), "Blinde vlek")</f>
        <v>-7.5258808087099865E-2</v>
      </c>
      <c r="Q38" s="7">
        <f t="shared" si="54"/>
        <v>-6.5002809939846889E-2</v>
      </c>
      <c r="R38" s="6">
        <f>'Scoreblad B-D-L-M-V'!R40</f>
        <v>893.6</v>
      </c>
      <c r="S38" s="6">
        <f>'Scoreblad B-D-L-M-V'!S40</f>
        <v>91.716568819308549</v>
      </c>
      <c r="T38" s="6">
        <f>'Scoreblad B-D-L-M-V'!T40</f>
        <v>26150.799999999999</v>
      </c>
      <c r="U38" s="6">
        <f>'Scoreblad B-D-L-M-V'!U40</f>
        <v>2480.8366546223519</v>
      </c>
      <c r="V38" s="7">
        <f t="shared" si="34"/>
        <v>0.10263716295804448</v>
      </c>
      <c r="W38" s="7">
        <f t="shared" si="35"/>
        <v>9.486656831234043E-2</v>
      </c>
      <c r="X38" s="7" t="str">
        <f t="shared" si="36"/>
        <v>B</v>
      </c>
      <c r="Y38" s="47">
        <f>SUM(Z36:Z40)</f>
        <v>184</v>
      </c>
      <c r="Z38" s="180">
        <f>'Scoreblad B-D-L-M-V'!Z40</f>
        <v>74</v>
      </c>
      <c r="AA38" s="180">
        <f>'Scoreblad B-D-L-M-V'!AA40</f>
        <v>28</v>
      </c>
      <c r="AB38" s="180">
        <f>'Scoreblad B-D-L-M-V'!AB40</f>
        <v>46</v>
      </c>
      <c r="AC38" s="180">
        <f>'Scoreblad B-D-L-M-V'!AC40</f>
        <v>0</v>
      </c>
      <c r="AD38" s="6">
        <f t="shared" si="55"/>
        <v>46</v>
      </c>
      <c r="AE38" s="7">
        <f t="shared" si="56"/>
        <v>0.6216216216216216</v>
      </c>
      <c r="AF38" s="6" t="str">
        <f t="shared" si="57"/>
        <v>C</v>
      </c>
      <c r="AG38" s="47">
        <f>SUM(AD36:AD40)</f>
        <v>20</v>
      </c>
      <c r="AH38" s="6" t="str">
        <f t="shared" si="58"/>
        <v>B</v>
      </c>
      <c r="AI38" s="60" t="s">
        <v>27</v>
      </c>
      <c r="AJ38" s="49" t="str">
        <f t="shared" si="24"/>
        <v>Leuven</v>
      </c>
      <c r="AK38" s="102">
        <v>1</v>
      </c>
      <c r="AL38" s="21">
        <f t="shared" ref="AL38:AL69" si="62">IF(H38= "A",2,IF(H38 = "Blinde vlek",2,IF(H38 = "B",1,0)))</f>
        <v>1</v>
      </c>
      <c r="AM38" s="21">
        <f t="shared" ref="AM38:AM69" si="63">IF(G38= "A",2,IF(G38 = "Blinde vlek",2,IF(G38 = "B",1,0)))</f>
        <v>1</v>
      </c>
      <c r="AN38" s="21">
        <f t="shared" si="59"/>
        <v>0</v>
      </c>
      <c r="AO38" s="21">
        <f t="shared" si="60"/>
        <v>1</v>
      </c>
      <c r="AP38" s="6">
        <f t="shared" si="44"/>
        <v>40.93244051239806</v>
      </c>
      <c r="AQ38" s="6">
        <f t="shared" si="45"/>
        <v>41.93244051239806</v>
      </c>
      <c r="AR38" s="6">
        <f t="shared" si="46"/>
        <v>28</v>
      </c>
      <c r="AS38" s="7">
        <f t="shared" si="47"/>
        <v>1.4618728754427879</v>
      </c>
      <c r="AT38" s="50">
        <f t="shared" si="48"/>
        <v>0</v>
      </c>
      <c r="AU38" s="51">
        <f t="shared" si="49"/>
        <v>0</v>
      </c>
      <c r="AV38" s="51">
        <f t="shared" si="61"/>
        <v>0</v>
      </c>
      <c r="AW38" s="51" t="str">
        <f t="shared" si="51"/>
        <v>D</v>
      </c>
    </row>
    <row r="39" spans="1:49" x14ac:dyDescent="0.3">
      <c r="A39" s="60" t="s">
        <v>17</v>
      </c>
      <c r="B39" s="60" t="s">
        <v>11</v>
      </c>
      <c r="C39" s="60" t="s">
        <v>27</v>
      </c>
      <c r="D39" s="4" t="str">
        <f>'Scoreblad B-D-L-M-V'!D41</f>
        <v>Mechelen</v>
      </c>
      <c r="E39" s="180">
        <f>'Scoreblad B-D-L-M-V'!E41</f>
        <v>7</v>
      </c>
      <c r="F39" s="5" t="str">
        <f t="shared" si="18"/>
        <v>B-D-L-M-V</v>
      </c>
      <c r="G39" s="13" t="str">
        <f t="shared" si="52"/>
        <v>B</v>
      </c>
      <c r="H39" s="13" t="str">
        <f t="shared" si="53"/>
        <v>B</v>
      </c>
      <c r="I39" s="47">
        <f>SUM(J36:J40)</f>
        <v>202.71869044839985</v>
      </c>
      <c r="J39" s="6">
        <f>'Scoreblad B-D-L-M-V'!J41</f>
        <v>61.94163424124514</v>
      </c>
      <c r="K39" s="6">
        <f>'Scoreblad B-D-L-M-V'!K41</f>
        <v>72.693782341743315</v>
      </c>
      <c r="L39" s="6">
        <f>'Scoreblad B-D-L-M-V'!L41</f>
        <v>61.789714990481805</v>
      </c>
      <c r="M39" s="6">
        <f t="shared" si="40"/>
        <v>10.752148100498175</v>
      </c>
      <c r="N39" s="47">
        <f>SUM(O36:O40)</f>
        <v>-14.188553402566974</v>
      </c>
      <c r="O39" s="6">
        <f t="shared" si="19"/>
        <v>-0.1519192507633349</v>
      </c>
      <c r="P39" s="48">
        <f>IF(SUM(L36:L40)&gt;0,SUM(O36:O40)/SUM(L36:L40), "Blinde vlek")</f>
        <v>-7.5258808087099865E-2</v>
      </c>
      <c r="Q39" s="7">
        <f t="shared" si="54"/>
        <v>-2.4586494821466128E-3</v>
      </c>
      <c r="R39" s="6">
        <f>'Scoreblad B-D-L-M-V'!R41</f>
        <v>454</v>
      </c>
      <c r="S39" s="6">
        <f>'Scoreblad B-D-L-M-V'!S41</f>
        <v>72.693782341743315</v>
      </c>
      <c r="T39" s="6">
        <f>'Scoreblad B-D-L-M-V'!T41</f>
        <v>26150.799999999999</v>
      </c>
      <c r="U39" s="6">
        <f>'Scoreblad B-D-L-M-V'!U41</f>
        <v>2480.8366546223519</v>
      </c>
      <c r="V39" s="7">
        <f t="shared" si="34"/>
        <v>0.16011846330780466</v>
      </c>
      <c r="W39" s="7">
        <f t="shared" si="35"/>
        <v>9.486656831234043E-2</v>
      </c>
      <c r="X39" s="7" t="str">
        <f t="shared" si="36"/>
        <v>B</v>
      </c>
      <c r="Y39" s="47">
        <f>SUM(Z36:Z40)</f>
        <v>184</v>
      </c>
      <c r="Z39" s="180">
        <f>'Scoreblad B-D-L-M-V'!Z41</f>
        <v>51</v>
      </c>
      <c r="AA39" s="180">
        <f>'Scoreblad B-D-L-M-V'!AA41</f>
        <v>38</v>
      </c>
      <c r="AB39" s="180">
        <f>'Scoreblad B-D-L-M-V'!AB41</f>
        <v>13</v>
      </c>
      <c r="AC39" s="180">
        <f>'Scoreblad B-D-L-M-V'!AC41</f>
        <v>13</v>
      </c>
      <c r="AD39" s="6">
        <f t="shared" si="55"/>
        <v>0</v>
      </c>
      <c r="AE39" s="7">
        <f t="shared" si="56"/>
        <v>0</v>
      </c>
      <c r="AF39" s="6" t="str">
        <f t="shared" si="57"/>
        <v>B</v>
      </c>
      <c r="AG39" s="47">
        <f>SUM(AD36:AD40)</f>
        <v>20</v>
      </c>
      <c r="AH39" s="6" t="str">
        <f t="shared" si="58"/>
        <v>B</v>
      </c>
      <c r="AI39" s="60" t="s">
        <v>27</v>
      </c>
      <c r="AJ39" s="49" t="str">
        <f t="shared" si="24"/>
        <v>Mechelen</v>
      </c>
      <c r="AK39" s="102">
        <v>1</v>
      </c>
      <c r="AL39" s="21">
        <f t="shared" si="62"/>
        <v>1</v>
      </c>
      <c r="AM39" s="21">
        <f t="shared" si="63"/>
        <v>1</v>
      </c>
      <c r="AN39" s="21">
        <f t="shared" si="59"/>
        <v>1</v>
      </c>
      <c r="AO39" s="21">
        <f t="shared" si="60"/>
        <v>1</v>
      </c>
      <c r="AP39" s="6">
        <f t="shared" si="44"/>
        <v>-0.1519192507633349</v>
      </c>
      <c r="AQ39" s="6">
        <f t="shared" si="45"/>
        <v>0.8480807492366651</v>
      </c>
      <c r="AR39" s="6">
        <f t="shared" si="46"/>
        <v>51</v>
      </c>
      <c r="AS39" s="7">
        <f t="shared" si="47"/>
        <v>-2.9788088384967628E-3</v>
      </c>
      <c r="AT39" s="50">
        <f t="shared" si="48"/>
        <v>0.1519192507633349</v>
      </c>
      <c r="AU39" s="51">
        <f t="shared" si="49"/>
        <v>0.6076770030533396</v>
      </c>
      <c r="AV39" s="51">
        <f t="shared" si="61"/>
        <v>0.6076770030533396</v>
      </c>
      <c r="AW39" s="51" t="str">
        <f t="shared" si="51"/>
        <v>D</v>
      </c>
    </row>
    <row r="40" spans="1:49" x14ac:dyDescent="0.3">
      <c r="A40" s="60" t="s">
        <v>17</v>
      </c>
      <c r="B40" s="60" t="s">
        <v>11</v>
      </c>
      <c r="C40" s="60" t="s">
        <v>27</v>
      </c>
      <c r="D40" s="4" t="str">
        <f>'Scoreblad B-D-L-M-V'!D42</f>
        <v>Vilvoorde</v>
      </c>
      <c r="E40" s="180">
        <f>'Scoreblad B-D-L-M-V'!E42</f>
        <v>18</v>
      </c>
      <c r="F40" s="5" t="str">
        <f t="shared" si="18"/>
        <v>B-D-L-M-V</v>
      </c>
      <c r="G40" s="13" t="str">
        <f t="shared" si="52"/>
        <v>B</v>
      </c>
      <c r="H40" s="13" t="str">
        <f t="shared" si="53"/>
        <v>Blinde vlek</v>
      </c>
      <c r="I40" s="47">
        <f>SUM(J36:J40)</f>
        <v>202.71869044839985</v>
      </c>
      <c r="J40" s="6">
        <f>'Scoreblad B-D-L-M-V'!J42</f>
        <v>0</v>
      </c>
      <c r="K40" s="6">
        <f>'Scoreblad B-D-L-M-V'!K42</f>
        <v>0</v>
      </c>
      <c r="L40" s="6">
        <f>'Scoreblad B-D-L-M-V'!L42</f>
        <v>0</v>
      </c>
      <c r="M40" s="6">
        <f t="shared" si="40"/>
        <v>0</v>
      </c>
      <c r="N40" s="47">
        <f>SUM(O36:O40)</f>
        <v>-14.188553402566974</v>
      </c>
      <c r="O40" s="6">
        <f t="shared" si="19"/>
        <v>0</v>
      </c>
      <c r="P40" s="48">
        <f>IF(SUM(L36:L40)&gt;0,SUM(O36:O40)/SUM(L36:L40), "Blinde vlek")</f>
        <v>-7.5258808087099865E-2</v>
      </c>
      <c r="Q40" s="7" t="str">
        <f t="shared" si="54"/>
        <v>Blinde vlek</v>
      </c>
      <c r="R40" s="6">
        <f>'Scoreblad B-D-L-M-V'!R42</f>
        <v>218</v>
      </c>
      <c r="S40" s="6">
        <f>'Scoreblad B-D-L-M-V'!S42</f>
        <v>0</v>
      </c>
      <c r="T40" s="6">
        <f>'Scoreblad B-D-L-M-V'!T42</f>
        <v>26150.799999999999</v>
      </c>
      <c r="U40" s="6">
        <f>'Scoreblad B-D-L-M-V'!U42</f>
        <v>2480.8366546223519</v>
      </c>
      <c r="V40" s="7" t="str">
        <f t="shared" si="34"/>
        <v>Blinde vlek</v>
      </c>
      <c r="W40" s="7">
        <f t="shared" si="35"/>
        <v>9.486656831234043E-2</v>
      </c>
      <c r="X40" s="7" t="str">
        <f t="shared" si="36"/>
        <v>Blinde vlek</v>
      </c>
      <c r="Y40" s="47">
        <f>SUM(Z36:Z40)</f>
        <v>184</v>
      </c>
      <c r="Z40" s="180">
        <f>'Scoreblad B-D-L-M-V'!Z42</f>
        <v>0</v>
      </c>
      <c r="AA40" s="180">
        <f>'Scoreblad B-D-L-M-V'!AA42</f>
        <v>0</v>
      </c>
      <c r="AB40" s="180">
        <f>'Scoreblad B-D-L-M-V'!AB42</f>
        <v>0</v>
      </c>
      <c r="AC40" s="180">
        <f>'Scoreblad B-D-L-M-V'!AC42</f>
        <v>28</v>
      </c>
      <c r="AD40" s="6">
        <f t="shared" si="55"/>
        <v>-28</v>
      </c>
      <c r="AE40" s="7" t="str">
        <f t="shared" si="56"/>
        <v>Blinde vlek</v>
      </c>
      <c r="AF40" s="6" t="str">
        <f t="shared" si="57"/>
        <v>Blinde vlek</v>
      </c>
      <c r="AG40" s="47">
        <f>SUM(AD36:AD40)</f>
        <v>20</v>
      </c>
      <c r="AH40" s="6" t="str">
        <f t="shared" si="58"/>
        <v>B</v>
      </c>
      <c r="AI40" s="60" t="s">
        <v>27</v>
      </c>
      <c r="AJ40" s="49" t="str">
        <f t="shared" si="24"/>
        <v>Vilvoorde</v>
      </c>
      <c r="AK40" s="102">
        <v>1</v>
      </c>
      <c r="AL40" s="21">
        <f t="shared" si="62"/>
        <v>2</v>
      </c>
      <c r="AM40" s="21">
        <f t="shared" si="63"/>
        <v>1</v>
      </c>
      <c r="AN40" s="21">
        <f t="shared" si="59"/>
        <v>2</v>
      </c>
      <c r="AO40" s="21">
        <f t="shared" si="60"/>
        <v>1</v>
      </c>
      <c r="AP40" s="6">
        <f t="shared" si="44"/>
        <v>-28</v>
      </c>
      <c r="AQ40" s="6">
        <f t="shared" si="45"/>
        <v>-27</v>
      </c>
      <c r="AR40" s="6">
        <f t="shared" si="46"/>
        <v>28</v>
      </c>
      <c r="AS40" s="7">
        <f t="shared" si="47"/>
        <v>-1</v>
      </c>
      <c r="AT40" s="50">
        <f t="shared" si="48"/>
        <v>1</v>
      </c>
      <c r="AU40" s="51">
        <f t="shared" si="49"/>
        <v>6</v>
      </c>
      <c r="AV40" s="51">
        <f t="shared" si="61"/>
        <v>6</v>
      </c>
      <c r="AW40" s="51" t="str">
        <f t="shared" si="51"/>
        <v>A</v>
      </c>
    </row>
    <row r="41" spans="1:49" x14ac:dyDescent="0.3">
      <c r="A41" s="11" t="s">
        <v>17</v>
      </c>
      <c r="B41" s="11" t="s">
        <v>12</v>
      </c>
      <c r="C41" s="11" t="s">
        <v>28</v>
      </c>
      <c r="D41" s="4" t="str">
        <f>'Scoreblad B-D-L-M-V'!D43</f>
        <v>Brussel</v>
      </c>
      <c r="E41" s="180">
        <f>'Scoreblad B-D-L-M-V'!E43</f>
        <v>13</v>
      </c>
      <c r="F41" s="5" t="str">
        <f t="shared" si="18"/>
        <v>B-D-L-M-V</v>
      </c>
      <c r="G41" s="13" t="str">
        <f t="shared" si="52"/>
        <v>A</v>
      </c>
      <c r="H41" s="13" t="str">
        <f t="shared" si="53"/>
        <v>Blinde vlek</v>
      </c>
      <c r="I41" s="47">
        <f>SUM(J41:J45)</f>
        <v>5.1478599221789878</v>
      </c>
      <c r="J41" s="6">
        <f>'Scoreblad B-D-L-M-V'!J43</f>
        <v>0</v>
      </c>
      <c r="K41" s="6">
        <f>'Scoreblad B-D-L-M-V'!K43</f>
        <v>0</v>
      </c>
      <c r="L41" s="6">
        <f>'Scoreblad B-D-L-M-V'!L43</f>
        <v>0</v>
      </c>
      <c r="M41" s="6">
        <f t="shared" si="40"/>
        <v>0</v>
      </c>
      <c r="N41" s="47">
        <f>SUM(O41:O45)</f>
        <v>-4.0501778029736899</v>
      </c>
      <c r="O41" s="6">
        <f t="shared" si="19"/>
        <v>0</v>
      </c>
      <c r="P41" s="48">
        <f>IF(SUM(L41:L45)&gt;0,SUM(O41:O45)/SUM(L41:L45), "Blinde vlek")</f>
        <v>-3.6897547405672828</v>
      </c>
      <c r="Q41" s="7" t="str">
        <f t="shared" si="54"/>
        <v>Blinde vlek</v>
      </c>
      <c r="R41" s="6">
        <f>'Scoreblad B-D-L-M-V'!R43</f>
        <v>690</v>
      </c>
      <c r="S41" s="6">
        <f>'Scoreblad B-D-L-M-V'!S43</f>
        <v>0</v>
      </c>
      <c r="T41" s="6">
        <f>'Scoreblad B-D-L-M-V'!T43</f>
        <v>26150.799999999999</v>
      </c>
      <c r="U41" s="6">
        <f>'Scoreblad B-D-L-M-V'!U43</f>
        <v>184.43253604003627</v>
      </c>
      <c r="V41" s="7" t="str">
        <f t="shared" si="34"/>
        <v>Blinde vlek</v>
      </c>
      <c r="W41" s="7">
        <f t="shared" si="35"/>
        <v>7.0526536870778823E-3</v>
      </c>
      <c r="X41" s="7" t="str">
        <f t="shared" si="36"/>
        <v>Blinde vlek</v>
      </c>
      <c r="Y41" s="47">
        <f>SUM(Z41:Z45)</f>
        <v>5</v>
      </c>
      <c r="Z41" s="180">
        <f>'Scoreblad B-D-L-M-V'!Z43</f>
        <v>0</v>
      </c>
      <c r="AA41" s="180">
        <f>'Scoreblad B-D-L-M-V'!AA43</f>
        <v>0</v>
      </c>
      <c r="AB41" s="180">
        <f>'Scoreblad B-D-L-M-V'!AB43</f>
        <v>0</v>
      </c>
      <c r="AC41" s="180">
        <f>'Scoreblad B-D-L-M-V'!AC43</f>
        <v>0</v>
      </c>
      <c r="AD41" s="6">
        <f t="shared" si="55"/>
        <v>0</v>
      </c>
      <c r="AE41" s="7" t="str">
        <f t="shared" si="56"/>
        <v>Blinde vlek</v>
      </c>
      <c r="AF41" s="6" t="str">
        <f t="shared" si="57"/>
        <v>Blinde vlek</v>
      </c>
      <c r="AG41" s="47">
        <f>SUM(AD41:AD45)</f>
        <v>-5</v>
      </c>
      <c r="AH41" s="6" t="str">
        <f t="shared" si="58"/>
        <v>A</v>
      </c>
      <c r="AI41" s="11" t="s">
        <v>28</v>
      </c>
      <c r="AJ41" s="49" t="str">
        <f t="shared" si="24"/>
        <v>Brussel</v>
      </c>
      <c r="AK41" s="102">
        <v>1</v>
      </c>
      <c r="AL41" s="21">
        <f t="shared" si="62"/>
        <v>2</v>
      </c>
      <c r="AM41" s="21">
        <f t="shared" si="63"/>
        <v>2</v>
      </c>
      <c r="AN41" s="21">
        <f t="shared" si="59"/>
        <v>2</v>
      </c>
      <c r="AO41" s="21">
        <f t="shared" si="60"/>
        <v>2</v>
      </c>
      <c r="AP41" s="314">
        <f>N41+AG41</f>
        <v>-9.050177802973689</v>
      </c>
      <c r="AQ41" s="314">
        <f>SUM(AK41:AK45)+AP41</f>
        <v>-4.050177802973689</v>
      </c>
      <c r="AR41" s="314">
        <f>SUM(AA41:AA45,AC41:AC45)</f>
        <v>10</v>
      </c>
      <c r="AS41" s="312">
        <f>IF(AR41&gt;0,AP41/AR41,"Geen noden")</f>
        <v>-0.9050177802973689</v>
      </c>
      <c r="AT41" s="314">
        <f>SUM(AK41:AK45)</f>
        <v>5</v>
      </c>
      <c r="AU41" s="294">
        <f>AT41*$AZ$8*(AM41+AO41)</f>
        <v>40</v>
      </c>
      <c r="AV41" s="277">
        <f>IF(AT41&gt;0,AU41/SUM(AK41:AK45),0)</f>
        <v>8</v>
      </c>
      <c r="AW41" s="277" t="str">
        <f t="shared" si="51"/>
        <v>A</v>
      </c>
    </row>
    <row r="42" spans="1:49" x14ac:dyDescent="0.3">
      <c r="A42" s="11" t="s">
        <v>17</v>
      </c>
      <c r="B42" s="11" t="s">
        <v>12</v>
      </c>
      <c r="C42" s="11" t="s">
        <v>28</v>
      </c>
      <c r="D42" s="4" t="str">
        <f>'Scoreblad B-D-L-M-V'!D44</f>
        <v>Dilbeek</v>
      </c>
      <c r="E42" s="180">
        <f>'Scoreblad B-D-L-M-V'!E44</f>
        <v>12</v>
      </c>
      <c r="F42" s="5" t="str">
        <f t="shared" si="18"/>
        <v>B-D-L-M-V</v>
      </c>
      <c r="G42" s="13" t="str">
        <f t="shared" si="52"/>
        <v>A</v>
      </c>
      <c r="H42" s="13" t="str">
        <f t="shared" si="53"/>
        <v>Blinde vlek</v>
      </c>
      <c r="I42" s="47">
        <f>SUM(J41:J45)</f>
        <v>5.1478599221789878</v>
      </c>
      <c r="J42" s="6">
        <f>'Scoreblad B-D-L-M-V'!J44</f>
        <v>0</v>
      </c>
      <c r="K42" s="6">
        <f>'Scoreblad B-D-L-M-V'!K44</f>
        <v>0</v>
      </c>
      <c r="L42" s="6">
        <f>'Scoreblad B-D-L-M-V'!L44</f>
        <v>0</v>
      </c>
      <c r="M42" s="6">
        <f t="shared" si="40"/>
        <v>0</v>
      </c>
      <c r="N42" s="47">
        <f>SUM(O41:O45)</f>
        <v>-4.0501778029736899</v>
      </c>
      <c r="O42" s="6">
        <f t="shared" si="19"/>
        <v>0</v>
      </c>
      <c r="P42" s="48">
        <f>IF(SUM(L41:L45)&gt;0,SUM(O41:O45)/SUM(L41:L45), "Blinde vlek")</f>
        <v>-3.6897547405672828</v>
      </c>
      <c r="Q42" s="7" t="str">
        <f t="shared" si="54"/>
        <v>Blinde vlek</v>
      </c>
      <c r="R42" s="6">
        <f>'Scoreblad B-D-L-M-V'!R44</f>
        <v>292.5</v>
      </c>
      <c r="S42" s="6">
        <f>'Scoreblad B-D-L-M-V'!S44</f>
        <v>0</v>
      </c>
      <c r="T42" s="6">
        <f>'Scoreblad B-D-L-M-V'!T44</f>
        <v>26150.799999999999</v>
      </c>
      <c r="U42" s="6">
        <f>'Scoreblad B-D-L-M-V'!U44</f>
        <v>184.43253604003627</v>
      </c>
      <c r="V42" s="7" t="str">
        <f t="shared" si="34"/>
        <v>Blinde vlek</v>
      </c>
      <c r="W42" s="7">
        <f t="shared" si="35"/>
        <v>7.0526536870778823E-3</v>
      </c>
      <c r="X42" s="7" t="str">
        <f t="shared" si="36"/>
        <v>Blinde vlek</v>
      </c>
      <c r="Y42" s="47">
        <f>SUM(Z41:Z45)</f>
        <v>5</v>
      </c>
      <c r="Z42" s="180">
        <f>'Scoreblad B-D-L-M-V'!Z44</f>
        <v>0</v>
      </c>
      <c r="AA42" s="180">
        <f>'Scoreblad B-D-L-M-V'!AA44</f>
        <v>0</v>
      </c>
      <c r="AB42" s="180">
        <f>'Scoreblad B-D-L-M-V'!AB44</f>
        <v>0</v>
      </c>
      <c r="AC42" s="180">
        <f>'Scoreblad B-D-L-M-V'!AC44</f>
        <v>1</v>
      </c>
      <c r="AD42" s="6">
        <f t="shared" si="55"/>
        <v>-1</v>
      </c>
      <c r="AE42" s="7" t="str">
        <f t="shared" si="56"/>
        <v>Blinde vlek</v>
      </c>
      <c r="AF42" s="6" t="str">
        <f t="shared" si="57"/>
        <v>Blinde vlek</v>
      </c>
      <c r="AG42" s="47">
        <f>SUM(AD41:AD45)</f>
        <v>-5</v>
      </c>
      <c r="AH42" s="6" t="str">
        <f t="shared" si="58"/>
        <v>A</v>
      </c>
      <c r="AI42" s="11" t="s">
        <v>28</v>
      </c>
      <c r="AJ42" s="49" t="str">
        <f t="shared" si="24"/>
        <v>Dilbeek</v>
      </c>
      <c r="AK42" s="102">
        <v>1</v>
      </c>
      <c r="AL42" s="21">
        <f t="shared" si="62"/>
        <v>2</v>
      </c>
      <c r="AM42" s="21">
        <f t="shared" si="63"/>
        <v>2</v>
      </c>
      <c r="AN42" s="21">
        <f t="shared" si="59"/>
        <v>2</v>
      </c>
      <c r="AO42" s="21">
        <f t="shared" si="60"/>
        <v>2</v>
      </c>
      <c r="AP42" s="315"/>
      <c r="AQ42" s="315"/>
      <c r="AR42" s="315"/>
      <c r="AS42" s="313"/>
      <c r="AT42" s="315"/>
      <c r="AU42" s="295"/>
      <c r="AV42" s="278"/>
      <c r="AW42" s="278"/>
    </row>
    <row r="43" spans="1:49" x14ac:dyDescent="0.3">
      <c r="A43" s="11" t="s">
        <v>17</v>
      </c>
      <c r="B43" s="11" t="s">
        <v>12</v>
      </c>
      <c r="C43" s="11" t="s">
        <v>28</v>
      </c>
      <c r="D43" s="4" t="str">
        <f>'Scoreblad B-D-L-M-V'!D45</f>
        <v>Leuven</v>
      </c>
      <c r="E43" s="180">
        <f>'Scoreblad B-D-L-M-V'!E45</f>
        <v>16</v>
      </c>
      <c r="F43" s="5" t="str">
        <f t="shared" si="18"/>
        <v>B-D-L-M-V</v>
      </c>
      <c r="G43" s="13" t="str">
        <f t="shared" si="52"/>
        <v>A</v>
      </c>
      <c r="H43" s="13" t="str">
        <f t="shared" si="53"/>
        <v>Blinde vlek</v>
      </c>
      <c r="I43" s="47">
        <f>SUM(J41:J45)</f>
        <v>5.1478599221789878</v>
      </c>
      <c r="J43" s="6">
        <f>'Scoreblad B-D-L-M-V'!J45</f>
        <v>0</v>
      </c>
      <c r="K43" s="6">
        <f>'Scoreblad B-D-L-M-V'!K45</f>
        <v>0</v>
      </c>
      <c r="L43" s="6">
        <f>'Scoreblad B-D-L-M-V'!L45</f>
        <v>0</v>
      </c>
      <c r="M43" s="6">
        <f t="shared" si="40"/>
        <v>0</v>
      </c>
      <c r="N43" s="47">
        <f>SUM(O41:O45)</f>
        <v>-4.0501778029736899</v>
      </c>
      <c r="O43" s="6">
        <f t="shared" si="19"/>
        <v>0</v>
      </c>
      <c r="P43" s="48">
        <f>IF(SUM(L41:L45)&gt;0,SUM(O41:O45)/SUM(L41:L45), "Blinde vlek")</f>
        <v>-3.6897547405672828</v>
      </c>
      <c r="Q43" s="7" t="str">
        <f t="shared" si="54"/>
        <v>Blinde vlek</v>
      </c>
      <c r="R43" s="6">
        <f>'Scoreblad B-D-L-M-V'!R45</f>
        <v>893.6</v>
      </c>
      <c r="S43" s="6">
        <f>'Scoreblad B-D-L-M-V'!S45</f>
        <v>0</v>
      </c>
      <c r="T43" s="6">
        <f>'Scoreblad B-D-L-M-V'!T45</f>
        <v>26150.799999999999</v>
      </c>
      <c r="U43" s="6">
        <f>'Scoreblad B-D-L-M-V'!U45</f>
        <v>184.43253604003627</v>
      </c>
      <c r="V43" s="7" t="str">
        <f t="shared" si="34"/>
        <v>Blinde vlek</v>
      </c>
      <c r="W43" s="7">
        <f t="shared" si="35"/>
        <v>7.0526536870778823E-3</v>
      </c>
      <c r="X43" s="7" t="str">
        <f t="shared" si="36"/>
        <v>Blinde vlek</v>
      </c>
      <c r="Y43" s="47">
        <f>SUM(Z41:Z45)</f>
        <v>5</v>
      </c>
      <c r="Z43" s="180">
        <f>'Scoreblad B-D-L-M-V'!Z45</f>
        <v>0</v>
      </c>
      <c r="AA43" s="180">
        <f>'Scoreblad B-D-L-M-V'!AA45</f>
        <v>0</v>
      </c>
      <c r="AB43" s="180">
        <f>'Scoreblad B-D-L-M-V'!AB45</f>
        <v>0</v>
      </c>
      <c r="AC43" s="180">
        <f>'Scoreblad B-D-L-M-V'!AC45</f>
        <v>0</v>
      </c>
      <c r="AD43" s="6">
        <f t="shared" si="55"/>
        <v>0</v>
      </c>
      <c r="AE43" s="7" t="str">
        <f t="shared" si="56"/>
        <v>Blinde vlek</v>
      </c>
      <c r="AF43" s="6" t="str">
        <f t="shared" si="57"/>
        <v>Blinde vlek</v>
      </c>
      <c r="AG43" s="47">
        <f>SUM(AD41:AD45)</f>
        <v>-5</v>
      </c>
      <c r="AH43" s="6" t="str">
        <f t="shared" si="58"/>
        <v>A</v>
      </c>
      <c r="AI43" s="11" t="s">
        <v>28</v>
      </c>
      <c r="AJ43" s="49" t="str">
        <f t="shared" si="24"/>
        <v>Leuven</v>
      </c>
      <c r="AK43" s="102">
        <v>1</v>
      </c>
      <c r="AL43" s="21">
        <f t="shared" si="62"/>
        <v>2</v>
      </c>
      <c r="AM43" s="21">
        <f t="shared" si="63"/>
        <v>2</v>
      </c>
      <c r="AN43" s="21">
        <f t="shared" si="59"/>
        <v>2</v>
      </c>
      <c r="AO43" s="21">
        <f t="shared" si="60"/>
        <v>2</v>
      </c>
      <c r="AP43" s="315"/>
      <c r="AQ43" s="315"/>
      <c r="AR43" s="315"/>
      <c r="AS43" s="313"/>
      <c r="AT43" s="315"/>
      <c r="AU43" s="295"/>
      <c r="AV43" s="278"/>
      <c r="AW43" s="278"/>
    </row>
    <row r="44" spans="1:49" x14ac:dyDescent="0.3">
      <c r="A44" s="11" t="s">
        <v>17</v>
      </c>
      <c r="B44" s="11" t="s">
        <v>12</v>
      </c>
      <c r="C44" s="11" t="s">
        <v>28</v>
      </c>
      <c r="D44" s="4" t="str">
        <f>'Scoreblad B-D-L-M-V'!D46</f>
        <v>Mechelen</v>
      </c>
      <c r="E44" s="180">
        <f>'Scoreblad B-D-L-M-V'!E46</f>
        <v>7</v>
      </c>
      <c r="F44" s="5" t="str">
        <f t="shared" si="18"/>
        <v>B-D-L-M-V</v>
      </c>
      <c r="G44" s="13" t="str">
        <f t="shared" si="52"/>
        <v>A</v>
      </c>
      <c r="H44" s="13" t="str">
        <f t="shared" si="53"/>
        <v>A</v>
      </c>
      <c r="I44" s="47">
        <f>SUM(J41:J45)</f>
        <v>5.1478599221789878</v>
      </c>
      <c r="J44" s="6">
        <f>'Scoreblad B-D-L-M-V'!J46</f>
        <v>5.1478599221789878</v>
      </c>
      <c r="K44" s="6">
        <f>'Scoreblad B-D-L-M-V'!K46</f>
        <v>1.2913907284768213</v>
      </c>
      <c r="L44" s="6">
        <f>'Scoreblad B-D-L-M-V'!L46</f>
        <v>1.0976821192052981</v>
      </c>
      <c r="M44" s="6">
        <f t="shared" si="40"/>
        <v>-3.8564691937021665</v>
      </c>
      <c r="N44" s="47">
        <f>SUM(O41:O45)</f>
        <v>-4.0501778029736899</v>
      </c>
      <c r="O44" s="6">
        <f t="shared" si="19"/>
        <v>-4.0501778029736899</v>
      </c>
      <c r="P44" s="48">
        <f>IF(SUM(L41:L45)&gt;0,SUM(O41:O45)/SUM(L41:L45), "Blinde vlek")</f>
        <v>-3.6897547405672828</v>
      </c>
      <c r="Q44" s="7">
        <f t="shared" si="54"/>
        <v>-3.6897547405672828</v>
      </c>
      <c r="R44" s="6">
        <f>'Scoreblad B-D-L-M-V'!R46</f>
        <v>454</v>
      </c>
      <c r="S44" s="6">
        <f>'Scoreblad B-D-L-M-V'!S46</f>
        <v>1.2913907284768213</v>
      </c>
      <c r="T44" s="6">
        <f>'Scoreblad B-D-L-M-V'!T46</f>
        <v>26150.799999999999</v>
      </c>
      <c r="U44" s="6">
        <f>'Scoreblad B-D-L-M-V'!U46</f>
        <v>184.43253604003627</v>
      </c>
      <c r="V44" s="7">
        <f t="shared" si="34"/>
        <v>2.8444729702132628E-3</v>
      </c>
      <c r="W44" s="7">
        <f t="shared" si="35"/>
        <v>7.0526536870778823E-3</v>
      </c>
      <c r="X44" s="7" t="str">
        <f t="shared" si="36"/>
        <v>A</v>
      </c>
      <c r="Y44" s="47">
        <f>SUM(Z41:Z45)</f>
        <v>5</v>
      </c>
      <c r="Z44" s="180">
        <f>'Scoreblad B-D-L-M-V'!Z46</f>
        <v>5</v>
      </c>
      <c r="AA44" s="180">
        <f>'Scoreblad B-D-L-M-V'!AA46</f>
        <v>5</v>
      </c>
      <c r="AB44" s="180">
        <f>'Scoreblad B-D-L-M-V'!AB46</f>
        <v>0</v>
      </c>
      <c r="AC44" s="180">
        <f>'Scoreblad B-D-L-M-V'!AC46</f>
        <v>4</v>
      </c>
      <c r="AD44" s="6">
        <f t="shared" si="55"/>
        <v>-4</v>
      </c>
      <c r="AE44" s="7">
        <f t="shared" si="56"/>
        <v>-0.8</v>
      </c>
      <c r="AF44" s="6" t="str">
        <f t="shared" si="57"/>
        <v>A</v>
      </c>
      <c r="AG44" s="47">
        <f>SUM(AD41:AD45)</f>
        <v>-5</v>
      </c>
      <c r="AH44" s="6" t="str">
        <f t="shared" si="58"/>
        <v>A</v>
      </c>
      <c r="AI44" s="11" t="s">
        <v>28</v>
      </c>
      <c r="AJ44" s="49" t="str">
        <f t="shared" si="24"/>
        <v>Mechelen</v>
      </c>
      <c r="AK44" s="102">
        <v>1</v>
      </c>
      <c r="AL44" s="21">
        <f t="shared" si="62"/>
        <v>2</v>
      </c>
      <c r="AM44" s="21">
        <f t="shared" si="63"/>
        <v>2</v>
      </c>
      <c r="AN44" s="21">
        <f t="shared" si="59"/>
        <v>2</v>
      </c>
      <c r="AO44" s="21">
        <f t="shared" si="60"/>
        <v>2</v>
      </c>
      <c r="AP44" s="315"/>
      <c r="AQ44" s="315"/>
      <c r="AR44" s="315"/>
      <c r="AS44" s="313"/>
      <c r="AT44" s="315"/>
      <c r="AU44" s="295"/>
      <c r="AV44" s="278"/>
      <c r="AW44" s="278"/>
    </row>
    <row r="45" spans="1:49" x14ac:dyDescent="0.3">
      <c r="A45" s="11" t="s">
        <v>17</v>
      </c>
      <c r="B45" s="11" t="s">
        <v>12</v>
      </c>
      <c r="C45" s="11" t="s">
        <v>28</v>
      </c>
      <c r="D45" s="4" t="str">
        <f>'Scoreblad B-D-L-M-V'!D47</f>
        <v>Vilvoorde</v>
      </c>
      <c r="E45" s="180">
        <f>'Scoreblad B-D-L-M-V'!E47</f>
        <v>18</v>
      </c>
      <c r="F45" s="5" t="str">
        <f t="shared" si="18"/>
        <v>B-D-L-M-V</v>
      </c>
      <c r="G45" s="13" t="str">
        <f t="shared" si="52"/>
        <v>A</v>
      </c>
      <c r="H45" s="13" t="str">
        <f t="shared" si="53"/>
        <v>Blinde vlek</v>
      </c>
      <c r="I45" s="47">
        <f>SUM(J41:J45)</f>
        <v>5.1478599221789878</v>
      </c>
      <c r="J45" s="6">
        <f>'Scoreblad B-D-L-M-V'!J47</f>
        <v>0</v>
      </c>
      <c r="K45" s="6">
        <f>'Scoreblad B-D-L-M-V'!K47</f>
        <v>0</v>
      </c>
      <c r="L45" s="6">
        <f>'Scoreblad B-D-L-M-V'!L47</f>
        <v>0</v>
      </c>
      <c r="M45" s="6">
        <f t="shared" si="40"/>
        <v>0</v>
      </c>
      <c r="N45" s="47">
        <f>SUM(O41:O45)</f>
        <v>-4.0501778029736899</v>
      </c>
      <c r="O45" s="6">
        <f t="shared" si="19"/>
        <v>0</v>
      </c>
      <c r="P45" s="48">
        <f>IF(SUM(L41:L45)&gt;0,SUM(O41:O45)/SUM(L41:L45), "Blinde vlek")</f>
        <v>-3.6897547405672828</v>
      </c>
      <c r="Q45" s="7" t="str">
        <f t="shared" si="54"/>
        <v>Blinde vlek</v>
      </c>
      <c r="R45" s="6">
        <f>'Scoreblad B-D-L-M-V'!R47</f>
        <v>218</v>
      </c>
      <c r="S45" s="6">
        <f>'Scoreblad B-D-L-M-V'!S47</f>
        <v>0</v>
      </c>
      <c r="T45" s="6">
        <f>'Scoreblad B-D-L-M-V'!T47</f>
        <v>26150.799999999999</v>
      </c>
      <c r="U45" s="6">
        <f>'Scoreblad B-D-L-M-V'!U47</f>
        <v>184.43253604003627</v>
      </c>
      <c r="V45" s="7" t="str">
        <f t="shared" si="34"/>
        <v>Blinde vlek</v>
      </c>
      <c r="W45" s="7">
        <f t="shared" si="35"/>
        <v>7.0526536870778823E-3</v>
      </c>
      <c r="X45" s="7" t="str">
        <f t="shared" si="36"/>
        <v>Blinde vlek</v>
      </c>
      <c r="Y45" s="47">
        <f>SUM(Z41:Z45)</f>
        <v>5</v>
      </c>
      <c r="Z45" s="180">
        <f>'Scoreblad B-D-L-M-V'!Z47</f>
        <v>0</v>
      </c>
      <c r="AA45" s="180">
        <f>'Scoreblad B-D-L-M-V'!AA47</f>
        <v>0</v>
      </c>
      <c r="AB45" s="180">
        <f>'Scoreblad B-D-L-M-V'!AB47</f>
        <v>0</v>
      </c>
      <c r="AC45" s="180">
        <f>'Scoreblad B-D-L-M-V'!AC47</f>
        <v>0</v>
      </c>
      <c r="AD45" s="6">
        <f t="shared" si="55"/>
        <v>0</v>
      </c>
      <c r="AE45" s="7" t="str">
        <f t="shared" si="56"/>
        <v>Blinde vlek</v>
      </c>
      <c r="AF45" s="6" t="str">
        <f t="shared" si="57"/>
        <v>Blinde vlek</v>
      </c>
      <c r="AG45" s="47">
        <f>SUM(AD41:AD45)</f>
        <v>-5</v>
      </c>
      <c r="AH45" s="6" t="str">
        <f t="shared" si="58"/>
        <v>A</v>
      </c>
      <c r="AI45" s="11" t="s">
        <v>28</v>
      </c>
      <c r="AJ45" s="49" t="str">
        <f t="shared" si="24"/>
        <v>Vilvoorde</v>
      </c>
      <c r="AK45" s="102">
        <v>1</v>
      </c>
      <c r="AL45" s="21">
        <f t="shared" si="62"/>
        <v>2</v>
      </c>
      <c r="AM45" s="21">
        <f t="shared" si="63"/>
        <v>2</v>
      </c>
      <c r="AN45" s="21">
        <f t="shared" si="59"/>
        <v>2</v>
      </c>
      <c r="AO45" s="21">
        <f t="shared" si="60"/>
        <v>2</v>
      </c>
      <c r="AP45" s="316"/>
      <c r="AQ45" s="315"/>
      <c r="AR45" s="315"/>
      <c r="AS45" s="313"/>
      <c r="AT45" s="315"/>
      <c r="AU45" s="295"/>
      <c r="AV45" s="278"/>
      <c r="AW45" s="279"/>
    </row>
    <row r="46" spans="1:49" x14ac:dyDescent="0.3">
      <c r="A46" s="57" t="s">
        <v>17</v>
      </c>
      <c r="B46" s="57" t="s">
        <v>13</v>
      </c>
      <c r="C46" s="57" t="s">
        <v>29</v>
      </c>
      <c r="D46" s="4" t="str">
        <f>'Scoreblad B-D-L-M-V'!D48</f>
        <v>Brussel</v>
      </c>
      <c r="E46" s="180">
        <f>'Scoreblad B-D-L-M-V'!E48</f>
        <v>13</v>
      </c>
      <c r="F46" s="5" t="str">
        <f t="shared" si="18"/>
        <v>B-D-L-M-V</v>
      </c>
      <c r="G46" s="13" t="str">
        <f t="shared" si="52"/>
        <v>B</v>
      </c>
      <c r="H46" s="13" t="str">
        <f t="shared" si="53"/>
        <v>Blinde vlek</v>
      </c>
      <c r="I46" s="47">
        <f>SUM(J46:J50)</f>
        <v>7.8102477488219266</v>
      </c>
      <c r="J46" s="6">
        <f>'Scoreblad B-D-L-M-V'!J48</f>
        <v>2.9537190082644624</v>
      </c>
      <c r="K46" s="6">
        <f>'Scoreblad B-D-L-M-V'!K48</f>
        <v>2.3551401869158881</v>
      </c>
      <c r="L46" s="6">
        <f>'Scoreblad B-D-L-M-V'!L48</f>
        <v>2.0018691588785047</v>
      </c>
      <c r="M46" s="6">
        <f t="shared" si="40"/>
        <v>-0.59857882134857432</v>
      </c>
      <c r="N46" s="47">
        <f>SUM(O46:O50)</f>
        <v>0.7512648827953976</v>
      </c>
      <c r="O46" s="6">
        <f t="shared" si="19"/>
        <v>-0.95184984938595774</v>
      </c>
      <c r="P46" s="48">
        <f>IF(SUM(L46:L50)&gt;0,SUM(O46:O50)/SUM(L46:L50), "Blinde vlek")</f>
        <v>8.774908303247797E-2</v>
      </c>
      <c r="Q46" s="7">
        <f t="shared" si="54"/>
        <v>-0.47548055034686032</v>
      </c>
      <c r="R46" s="6">
        <f>'Scoreblad B-D-L-M-V'!R48</f>
        <v>690</v>
      </c>
      <c r="S46" s="6">
        <f>'Scoreblad B-D-L-M-V'!S48</f>
        <v>2.3551401869158881</v>
      </c>
      <c r="T46" s="6">
        <f>'Scoreblad B-D-L-M-V'!T48</f>
        <v>26150.799999999999</v>
      </c>
      <c r="U46" s="6">
        <f>'Scoreblad B-D-L-M-V'!U48</f>
        <v>189.76498596200634</v>
      </c>
      <c r="V46" s="7">
        <f t="shared" si="34"/>
        <v>3.4132466477041858E-3</v>
      </c>
      <c r="W46" s="7">
        <f t="shared" si="35"/>
        <v>7.2565652279091399E-3</v>
      </c>
      <c r="X46" s="7" t="str">
        <f t="shared" si="36"/>
        <v>A</v>
      </c>
      <c r="Y46" s="47">
        <f>SUM(Z46:Z50)</f>
        <v>7</v>
      </c>
      <c r="Z46" s="180">
        <f>'Scoreblad B-D-L-M-V'!Z48</f>
        <v>3</v>
      </c>
      <c r="AA46" s="180">
        <f>'Scoreblad B-D-L-M-V'!AA48</f>
        <v>1</v>
      </c>
      <c r="AB46" s="180">
        <f>'Scoreblad B-D-L-M-V'!AB48</f>
        <v>2</v>
      </c>
      <c r="AC46" s="180">
        <f>'Scoreblad B-D-L-M-V'!AC48</f>
        <v>1</v>
      </c>
      <c r="AD46" s="6">
        <f t="shared" si="55"/>
        <v>1</v>
      </c>
      <c r="AE46" s="7">
        <f t="shared" si="56"/>
        <v>0.33333333333333331</v>
      </c>
      <c r="AF46" s="6" t="str">
        <f t="shared" si="57"/>
        <v>C</v>
      </c>
      <c r="AG46" s="47">
        <f>SUM(AD46:AD50)</f>
        <v>-4</v>
      </c>
      <c r="AH46" s="6" t="str">
        <f t="shared" si="58"/>
        <v>A</v>
      </c>
      <c r="AI46" s="57" t="s">
        <v>29</v>
      </c>
      <c r="AJ46" s="49" t="str">
        <f t="shared" si="24"/>
        <v>Brussel</v>
      </c>
      <c r="AK46" s="102">
        <v>1</v>
      </c>
      <c r="AL46" s="21">
        <f t="shared" si="62"/>
        <v>2</v>
      </c>
      <c r="AM46" s="21">
        <f t="shared" si="63"/>
        <v>1</v>
      </c>
      <c r="AN46" s="21">
        <f t="shared" si="59"/>
        <v>0</v>
      </c>
      <c r="AO46" s="21">
        <f t="shared" si="60"/>
        <v>2</v>
      </c>
      <c r="AP46" s="317">
        <f>N46+AG46</f>
        <v>-3.2487351172046024</v>
      </c>
      <c r="AQ46" s="317">
        <f>SUM(AK46:AK50)+AP46</f>
        <v>1.7512648827953976</v>
      </c>
      <c r="AR46" s="317">
        <f>SUM(AA46:AA50,AC46:AC50)</f>
        <v>11</v>
      </c>
      <c r="AS46" s="320">
        <f>IF(AR46&gt;0,AP46/AR46,"Geen noden")</f>
        <v>-0.29533955610950929</v>
      </c>
      <c r="AT46" s="317">
        <f>SUM(AK46:AK50)</f>
        <v>5</v>
      </c>
      <c r="AU46" s="294">
        <f>AT46*$AZ$8*(AM46+AO46)</f>
        <v>30</v>
      </c>
      <c r="AV46" s="277">
        <f>IF(AT46&gt;0,AU46/SUM(AK46:AK50),0)</f>
        <v>6</v>
      </c>
      <c r="AW46" s="277" t="str">
        <f t="shared" si="51"/>
        <v>A</v>
      </c>
    </row>
    <row r="47" spans="1:49" x14ac:dyDescent="0.3">
      <c r="A47" s="57" t="s">
        <v>17</v>
      </c>
      <c r="B47" s="57" t="s">
        <v>13</v>
      </c>
      <c r="C47" s="57" t="s">
        <v>29</v>
      </c>
      <c r="D47" s="4" t="str">
        <f>'Scoreblad B-D-L-M-V'!D49</f>
        <v>Dilbeek</v>
      </c>
      <c r="E47" s="180">
        <f>'Scoreblad B-D-L-M-V'!E49</f>
        <v>12</v>
      </c>
      <c r="F47" s="5" t="str">
        <f t="shared" si="18"/>
        <v>B-D-L-M-V</v>
      </c>
      <c r="G47" s="13" t="str">
        <f t="shared" si="52"/>
        <v>B</v>
      </c>
      <c r="H47" s="13" t="str">
        <f t="shared" si="53"/>
        <v>Blinde vlek</v>
      </c>
      <c r="I47" s="47">
        <f>SUM(J46:J50)</f>
        <v>7.8102477488219266</v>
      </c>
      <c r="J47" s="6">
        <f>'Scoreblad B-D-L-M-V'!J49</f>
        <v>0</v>
      </c>
      <c r="K47" s="6">
        <f>'Scoreblad B-D-L-M-V'!K49</f>
        <v>0</v>
      </c>
      <c r="L47" s="6">
        <f>'Scoreblad B-D-L-M-V'!L49</f>
        <v>0</v>
      </c>
      <c r="M47" s="6">
        <f t="shared" si="40"/>
        <v>0</v>
      </c>
      <c r="N47" s="47">
        <f>SUM(O46:O50)</f>
        <v>0.7512648827953976</v>
      </c>
      <c r="O47" s="6">
        <f t="shared" si="19"/>
        <v>0</v>
      </c>
      <c r="P47" s="48">
        <f>IF(SUM(L46:L50)&gt;0,SUM(O46:O50)/SUM(L46:L50), "Blinde vlek")</f>
        <v>8.774908303247797E-2</v>
      </c>
      <c r="Q47" s="7" t="str">
        <f t="shared" si="54"/>
        <v>Blinde vlek</v>
      </c>
      <c r="R47" s="6">
        <f>'Scoreblad B-D-L-M-V'!R49</f>
        <v>292.5</v>
      </c>
      <c r="S47" s="6">
        <f>'Scoreblad B-D-L-M-V'!S49</f>
        <v>0</v>
      </c>
      <c r="T47" s="6">
        <f>'Scoreblad B-D-L-M-V'!T49</f>
        <v>26150.799999999999</v>
      </c>
      <c r="U47" s="6">
        <f>'Scoreblad B-D-L-M-V'!U49</f>
        <v>189.76498596200634</v>
      </c>
      <c r="V47" s="7" t="str">
        <f t="shared" si="34"/>
        <v>Blinde vlek</v>
      </c>
      <c r="W47" s="7">
        <f t="shared" si="35"/>
        <v>7.2565652279091399E-3</v>
      </c>
      <c r="X47" s="7" t="str">
        <f t="shared" si="36"/>
        <v>Blinde vlek</v>
      </c>
      <c r="Y47" s="47">
        <f>SUM(Z46:Z50)</f>
        <v>7</v>
      </c>
      <c r="Z47" s="180">
        <f>'Scoreblad B-D-L-M-V'!Z49</f>
        <v>0</v>
      </c>
      <c r="AA47" s="180">
        <f>'Scoreblad B-D-L-M-V'!AA49</f>
        <v>0</v>
      </c>
      <c r="AB47" s="180">
        <f>'Scoreblad B-D-L-M-V'!AB49</f>
        <v>0</v>
      </c>
      <c r="AC47" s="180">
        <f>'Scoreblad B-D-L-M-V'!AC49</f>
        <v>0</v>
      </c>
      <c r="AD47" s="6">
        <f t="shared" si="55"/>
        <v>0</v>
      </c>
      <c r="AE47" s="7" t="str">
        <f t="shared" si="56"/>
        <v>Blinde vlek</v>
      </c>
      <c r="AF47" s="6" t="str">
        <f t="shared" si="57"/>
        <v>Blinde vlek</v>
      </c>
      <c r="AG47" s="47">
        <f>SUM(AD46:AD50)</f>
        <v>-4</v>
      </c>
      <c r="AH47" s="6" t="str">
        <f t="shared" si="58"/>
        <v>A</v>
      </c>
      <c r="AI47" s="57" t="s">
        <v>29</v>
      </c>
      <c r="AJ47" s="49" t="str">
        <f t="shared" si="24"/>
        <v>Dilbeek</v>
      </c>
      <c r="AK47" s="102">
        <v>1</v>
      </c>
      <c r="AL47" s="21">
        <f t="shared" si="62"/>
        <v>2</v>
      </c>
      <c r="AM47" s="21">
        <f t="shared" si="63"/>
        <v>1</v>
      </c>
      <c r="AN47" s="21">
        <f t="shared" si="59"/>
        <v>2</v>
      </c>
      <c r="AO47" s="21">
        <f t="shared" si="60"/>
        <v>2</v>
      </c>
      <c r="AP47" s="318"/>
      <c r="AQ47" s="318"/>
      <c r="AR47" s="318"/>
      <c r="AS47" s="321"/>
      <c r="AT47" s="318"/>
      <c r="AU47" s="295"/>
      <c r="AV47" s="278"/>
      <c r="AW47" s="278"/>
    </row>
    <row r="48" spans="1:49" x14ac:dyDescent="0.3">
      <c r="A48" s="57" t="s">
        <v>17</v>
      </c>
      <c r="B48" s="57" t="s">
        <v>13</v>
      </c>
      <c r="C48" s="57" t="s">
        <v>29</v>
      </c>
      <c r="D48" s="4" t="str">
        <f>'Scoreblad B-D-L-M-V'!D50</f>
        <v>Leuven</v>
      </c>
      <c r="E48" s="180">
        <f>'Scoreblad B-D-L-M-V'!E50</f>
        <v>16</v>
      </c>
      <c r="F48" s="5" t="str">
        <f t="shared" si="18"/>
        <v>B-D-L-M-V</v>
      </c>
      <c r="G48" s="13" t="str">
        <f t="shared" si="52"/>
        <v>B</v>
      </c>
      <c r="H48" s="13" t="str">
        <f t="shared" si="53"/>
        <v>Blinde vlek</v>
      </c>
      <c r="I48" s="47">
        <f>SUM(J46:J50)</f>
        <v>7.8102477488219266</v>
      </c>
      <c r="J48" s="6">
        <f>'Scoreblad B-D-L-M-V'!J50</f>
        <v>2.1172291296625221</v>
      </c>
      <c r="K48" s="6">
        <f>'Scoreblad B-D-L-M-V'!K50</f>
        <v>1.2602739726027397</v>
      </c>
      <c r="L48" s="6">
        <f>'Scoreblad B-D-L-M-V'!L50</f>
        <v>1.0712328767123287</v>
      </c>
      <c r="M48" s="6">
        <f t="shared" si="40"/>
        <v>-0.85695515705978242</v>
      </c>
      <c r="N48" s="47">
        <f>SUM(O46:O50)</f>
        <v>0.7512648827953976</v>
      </c>
      <c r="O48" s="6">
        <f t="shared" si="19"/>
        <v>-1.0459962529501934</v>
      </c>
      <c r="P48" s="48">
        <f>IF(SUM(L46:L50)&gt;0,SUM(O46:O50)/SUM(L46:L50), "Blinde vlek")</f>
        <v>8.774908303247797E-2</v>
      </c>
      <c r="Q48" s="7">
        <f t="shared" si="54"/>
        <v>-0.97644151490235453</v>
      </c>
      <c r="R48" s="6">
        <f>'Scoreblad B-D-L-M-V'!R50</f>
        <v>893.6</v>
      </c>
      <c r="S48" s="6">
        <f>'Scoreblad B-D-L-M-V'!S50</f>
        <v>1.2602739726027397</v>
      </c>
      <c r="T48" s="6">
        <f>'Scoreblad B-D-L-M-V'!T50</f>
        <v>26150.799999999999</v>
      </c>
      <c r="U48" s="6">
        <f>'Scoreblad B-D-L-M-V'!U50</f>
        <v>189.76498596200634</v>
      </c>
      <c r="V48" s="7">
        <f t="shared" si="34"/>
        <v>1.4103334518831016E-3</v>
      </c>
      <c r="W48" s="7">
        <f t="shared" si="35"/>
        <v>7.2565652279091399E-3</v>
      </c>
      <c r="X48" s="7" t="str">
        <f t="shared" si="36"/>
        <v>A</v>
      </c>
      <c r="Y48" s="47">
        <f>SUM(Z46:Z50)</f>
        <v>7</v>
      </c>
      <c r="Z48" s="180">
        <f>'Scoreblad B-D-L-M-V'!Z50</f>
        <v>2</v>
      </c>
      <c r="AA48" s="180">
        <f>'Scoreblad B-D-L-M-V'!AA50</f>
        <v>1</v>
      </c>
      <c r="AB48" s="180">
        <f>'Scoreblad B-D-L-M-V'!AB50</f>
        <v>1</v>
      </c>
      <c r="AC48" s="180">
        <f>'Scoreblad B-D-L-M-V'!AC50</f>
        <v>1</v>
      </c>
      <c r="AD48" s="6">
        <f t="shared" si="55"/>
        <v>0</v>
      </c>
      <c r="AE48" s="7">
        <f t="shared" si="56"/>
        <v>0</v>
      </c>
      <c r="AF48" s="6" t="str">
        <f t="shared" si="57"/>
        <v>B</v>
      </c>
      <c r="AG48" s="47">
        <f>SUM(AD46:AD50)</f>
        <v>-4</v>
      </c>
      <c r="AH48" s="6" t="str">
        <f t="shared" si="58"/>
        <v>A</v>
      </c>
      <c r="AI48" s="57" t="s">
        <v>29</v>
      </c>
      <c r="AJ48" s="49" t="str">
        <f t="shared" si="24"/>
        <v>Leuven</v>
      </c>
      <c r="AK48" s="102">
        <v>1</v>
      </c>
      <c r="AL48" s="21">
        <f t="shared" si="62"/>
        <v>2</v>
      </c>
      <c r="AM48" s="21">
        <f t="shared" si="63"/>
        <v>1</v>
      </c>
      <c r="AN48" s="21">
        <f t="shared" si="59"/>
        <v>1</v>
      </c>
      <c r="AO48" s="21">
        <f t="shared" si="60"/>
        <v>2</v>
      </c>
      <c r="AP48" s="318"/>
      <c r="AQ48" s="318"/>
      <c r="AR48" s="318"/>
      <c r="AS48" s="321"/>
      <c r="AT48" s="318"/>
      <c r="AU48" s="295"/>
      <c r="AV48" s="278"/>
      <c r="AW48" s="278"/>
    </row>
    <row r="49" spans="1:49" x14ac:dyDescent="0.3">
      <c r="A49" s="57" t="s">
        <v>17</v>
      </c>
      <c r="B49" s="57" t="s">
        <v>13</v>
      </c>
      <c r="C49" s="57" t="s">
        <v>29</v>
      </c>
      <c r="D49" s="4" t="str">
        <f>'Scoreblad B-D-L-M-V'!D51</f>
        <v>Mechelen</v>
      </c>
      <c r="E49" s="180">
        <f>'Scoreblad B-D-L-M-V'!E51</f>
        <v>7</v>
      </c>
      <c r="F49" s="5" t="str">
        <f t="shared" si="18"/>
        <v>B-D-L-M-V</v>
      </c>
      <c r="G49" s="13" t="str">
        <f t="shared" si="52"/>
        <v>B</v>
      </c>
      <c r="H49" s="13" t="str">
        <f t="shared" si="53"/>
        <v>Blinde vlek</v>
      </c>
      <c r="I49" s="47">
        <f>SUM(J46:J50)</f>
        <v>7.8102477488219266</v>
      </c>
      <c r="J49" s="6">
        <f>'Scoreblad B-D-L-M-V'!J51</f>
        <v>2.7392996108949417</v>
      </c>
      <c r="K49" s="6">
        <f>'Scoreblad B-D-L-M-V'!K51</f>
        <v>6.4569536423841063</v>
      </c>
      <c r="L49" s="6">
        <f>'Scoreblad B-D-L-M-V'!L51</f>
        <v>5.4884105960264904</v>
      </c>
      <c r="M49" s="6">
        <f t="shared" si="40"/>
        <v>3.7176540314891646</v>
      </c>
      <c r="N49" s="47">
        <f>SUM(O46:O50)</f>
        <v>0.7512648827953976</v>
      </c>
      <c r="O49" s="6">
        <f t="shared" si="19"/>
        <v>2.7491109851315487</v>
      </c>
      <c r="P49" s="48">
        <f>IF(SUM(L46:L50)&gt;0,SUM(O46:O50)/SUM(L46:L50), "Blinde vlek")</f>
        <v>8.774908303247797E-2</v>
      </c>
      <c r="Q49" s="7">
        <f t="shared" si="54"/>
        <v>0.50089382655187187</v>
      </c>
      <c r="R49" s="6">
        <f>'Scoreblad B-D-L-M-V'!R51</f>
        <v>454</v>
      </c>
      <c r="S49" s="6">
        <f>'Scoreblad B-D-L-M-V'!S51</f>
        <v>6.4569536423841063</v>
      </c>
      <c r="T49" s="6">
        <f>'Scoreblad B-D-L-M-V'!T51</f>
        <v>26150.799999999999</v>
      </c>
      <c r="U49" s="6">
        <f>'Scoreblad B-D-L-M-V'!U51</f>
        <v>189.76498596200634</v>
      </c>
      <c r="V49" s="7">
        <f t="shared" si="34"/>
        <v>1.4222364851066314E-2</v>
      </c>
      <c r="W49" s="7">
        <f t="shared" si="35"/>
        <v>7.2565652279091399E-3</v>
      </c>
      <c r="X49" s="7" t="str">
        <f t="shared" si="36"/>
        <v>B</v>
      </c>
      <c r="Y49" s="47">
        <f>SUM(Z46:Z50)</f>
        <v>7</v>
      </c>
      <c r="Z49" s="180">
        <f>'Scoreblad B-D-L-M-V'!Z51</f>
        <v>2</v>
      </c>
      <c r="AA49" s="180">
        <f>'Scoreblad B-D-L-M-V'!AA51</f>
        <v>2</v>
      </c>
      <c r="AB49" s="180">
        <f>'Scoreblad B-D-L-M-V'!AB51</f>
        <v>0</v>
      </c>
      <c r="AC49" s="180">
        <f>'Scoreblad B-D-L-M-V'!AC51</f>
        <v>3</v>
      </c>
      <c r="AD49" s="6">
        <f t="shared" si="55"/>
        <v>-3</v>
      </c>
      <c r="AE49" s="7">
        <f t="shared" si="56"/>
        <v>-1.5</v>
      </c>
      <c r="AF49" s="6" t="str">
        <f t="shared" si="57"/>
        <v>A</v>
      </c>
      <c r="AG49" s="47">
        <f>SUM(AD46:AD50)</f>
        <v>-4</v>
      </c>
      <c r="AH49" s="6" t="str">
        <f t="shared" si="58"/>
        <v>A</v>
      </c>
      <c r="AI49" s="57" t="s">
        <v>29</v>
      </c>
      <c r="AJ49" s="49" t="str">
        <f t="shared" si="24"/>
        <v>Mechelen</v>
      </c>
      <c r="AK49" s="102">
        <v>1</v>
      </c>
      <c r="AL49" s="21">
        <f t="shared" si="62"/>
        <v>2</v>
      </c>
      <c r="AM49" s="21">
        <f t="shared" si="63"/>
        <v>1</v>
      </c>
      <c r="AN49" s="21">
        <f t="shared" si="59"/>
        <v>2</v>
      </c>
      <c r="AO49" s="21">
        <f t="shared" si="60"/>
        <v>2</v>
      </c>
      <c r="AP49" s="318"/>
      <c r="AQ49" s="318"/>
      <c r="AR49" s="318"/>
      <c r="AS49" s="321"/>
      <c r="AT49" s="318"/>
      <c r="AU49" s="295"/>
      <c r="AV49" s="278"/>
      <c r="AW49" s="278"/>
    </row>
    <row r="50" spans="1:49" x14ac:dyDescent="0.3">
      <c r="A50" s="57" t="s">
        <v>17</v>
      </c>
      <c r="B50" s="57" t="s">
        <v>13</v>
      </c>
      <c r="C50" s="57" t="s">
        <v>29</v>
      </c>
      <c r="D50" s="4" t="str">
        <f>'Scoreblad B-D-L-M-V'!D52</f>
        <v>Vilvoorde</v>
      </c>
      <c r="E50" s="180">
        <f>'Scoreblad B-D-L-M-V'!E52</f>
        <v>18</v>
      </c>
      <c r="F50" s="5" t="str">
        <f t="shared" si="18"/>
        <v>B-D-L-M-V</v>
      </c>
      <c r="G50" s="13" t="str">
        <f t="shared" si="52"/>
        <v>B</v>
      </c>
      <c r="H50" s="13" t="str">
        <f t="shared" si="53"/>
        <v>Blinde vlek</v>
      </c>
      <c r="I50" s="47">
        <f>SUM(J46:J50)</f>
        <v>7.8102477488219266</v>
      </c>
      <c r="J50" s="6">
        <f>'Scoreblad B-D-L-M-V'!J52</f>
        <v>0</v>
      </c>
      <c r="K50" s="6">
        <f>'Scoreblad B-D-L-M-V'!K52</f>
        <v>0</v>
      </c>
      <c r="L50" s="6">
        <f>'Scoreblad B-D-L-M-V'!L52</f>
        <v>0</v>
      </c>
      <c r="M50" s="6">
        <f t="shared" si="40"/>
        <v>0</v>
      </c>
      <c r="N50" s="47">
        <f>SUM(O46:O50)</f>
        <v>0.7512648827953976</v>
      </c>
      <c r="O50" s="6">
        <f t="shared" si="19"/>
        <v>0</v>
      </c>
      <c r="P50" s="48">
        <f>IF(SUM(L46:L50)&gt;0,SUM(O46:O50)/SUM(L46:L50), "Blinde vlek")</f>
        <v>8.774908303247797E-2</v>
      </c>
      <c r="Q50" s="7" t="str">
        <f t="shared" si="54"/>
        <v>Blinde vlek</v>
      </c>
      <c r="R50" s="6">
        <f>'Scoreblad B-D-L-M-V'!R52</f>
        <v>218</v>
      </c>
      <c r="S50" s="6">
        <f>'Scoreblad B-D-L-M-V'!S52</f>
        <v>0</v>
      </c>
      <c r="T50" s="6">
        <f>'Scoreblad B-D-L-M-V'!T52</f>
        <v>26150.799999999999</v>
      </c>
      <c r="U50" s="6">
        <f>'Scoreblad B-D-L-M-V'!U52</f>
        <v>189.76498596200634</v>
      </c>
      <c r="V50" s="7" t="str">
        <f t="shared" si="34"/>
        <v>Blinde vlek</v>
      </c>
      <c r="W50" s="7">
        <f t="shared" si="35"/>
        <v>7.2565652279091399E-3</v>
      </c>
      <c r="X50" s="7" t="str">
        <f t="shared" si="36"/>
        <v>Blinde vlek</v>
      </c>
      <c r="Y50" s="47">
        <f>SUM(Z46:Z50)</f>
        <v>7</v>
      </c>
      <c r="Z50" s="180">
        <f>'Scoreblad B-D-L-M-V'!Z52</f>
        <v>0</v>
      </c>
      <c r="AA50" s="180">
        <f>'Scoreblad B-D-L-M-V'!AA52</f>
        <v>0</v>
      </c>
      <c r="AB50" s="180">
        <f>'Scoreblad B-D-L-M-V'!AB52</f>
        <v>0</v>
      </c>
      <c r="AC50" s="180">
        <f>'Scoreblad B-D-L-M-V'!AC52</f>
        <v>2</v>
      </c>
      <c r="AD50" s="6">
        <f t="shared" si="55"/>
        <v>-2</v>
      </c>
      <c r="AE50" s="7" t="str">
        <f t="shared" si="56"/>
        <v>Blinde vlek</v>
      </c>
      <c r="AF50" s="6" t="str">
        <f t="shared" si="57"/>
        <v>Blinde vlek</v>
      </c>
      <c r="AG50" s="47">
        <f>SUM(AD46:AD50)</f>
        <v>-4</v>
      </c>
      <c r="AH50" s="6" t="str">
        <f t="shared" si="58"/>
        <v>A</v>
      </c>
      <c r="AI50" s="57" t="s">
        <v>29</v>
      </c>
      <c r="AJ50" s="49" t="str">
        <f t="shared" si="24"/>
        <v>Vilvoorde</v>
      </c>
      <c r="AK50" s="102">
        <v>1</v>
      </c>
      <c r="AL50" s="21">
        <f t="shared" si="62"/>
        <v>2</v>
      </c>
      <c r="AM50" s="21">
        <f t="shared" si="63"/>
        <v>1</v>
      </c>
      <c r="AN50" s="21">
        <f t="shared" si="59"/>
        <v>2</v>
      </c>
      <c r="AO50" s="21">
        <f t="shared" si="60"/>
        <v>2</v>
      </c>
      <c r="AP50" s="319"/>
      <c r="AQ50" s="318"/>
      <c r="AR50" s="318"/>
      <c r="AS50" s="321"/>
      <c r="AT50" s="318"/>
      <c r="AU50" s="296"/>
      <c r="AV50" s="278"/>
      <c r="AW50" s="279"/>
    </row>
    <row r="51" spans="1:49" x14ac:dyDescent="0.3">
      <c r="A51" s="58" t="s">
        <v>17</v>
      </c>
      <c r="B51" s="58" t="s">
        <v>14</v>
      </c>
      <c r="C51" s="58" t="s">
        <v>30</v>
      </c>
      <c r="D51" s="4" t="str">
        <f>'Scoreblad B-D-L-M-V'!D53</f>
        <v>Brussel</v>
      </c>
      <c r="E51" s="180">
        <f>'Scoreblad B-D-L-M-V'!E53</f>
        <v>13</v>
      </c>
      <c r="F51" s="5" t="str">
        <f t="shared" si="18"/>
        <v>B-D-L-M-V</v>
      </c>
      <c r="G51" s="13" t="str">
        <f t="shared" si="52"/>
        <v>Blinde vlek</v>
      </c>
      <c r="H51" s="13" t="str">
        <f t="shared" si="53"/>
        <v>Blinde vlek</v>
      </c>
      <c r="I51" s="47">
        <f>SUM(J51:J55)</f>
        <v>0</v>
      </c>
      <c r="J51" s="6">
        <f>'Scoreblad B-D-L-M-V'!J53</f>
        <v>0</v>
      </c>
      <c r="K51" s="6">
        <f>'Scoreblad B-D-L-M-V'!K53</f>
        <v>0</v>
      </c>
      <c r="L51" s="6">
        <f>'Scoreblad B-D-L-M-V'!L53</f>
        <v>0</v>
      </c>
      <c r="M51" s="6">
        <f t="shared" si="40"/>
        <v>0</v>
      </c>
      <c r="N51" s="47">
        <f>SUM(O51:O55)</f>
        <v>0</v>
      </c>
      <c r="O51" s="6">
        <f t="shared" si="19"/>
        <v>0</v>
      </c>
      <c r="P51" s="48" t="str">
        <f>IF(SUM(L51:L55)&gt;0,SUM(O51:O55)/SUM(L51:L55), "Blinde vlek")</f>
        <v>Blinde vlek</v>
      </c>
      <c r="Q51" s="7" t="str">
        <f t="shared" si="54"/>
        <v>Blinde vlek</v>
      </c>
      <c r="R51" s="6">
        <f>'Scoreblad B-D-L-M-V'!R53</f>
        <v>690</v>
      </c>
      <c r="S51" s="6">
        <f>'Scoreblad B-D-L-M-V'!S53</f>
        <v>0</v>
      </c>
      <c r="T51" s="6">
        <f>'Scoreblad B-D-L-M-V'!T53</f>
        <v>26150.799999999999</v>
      </c>
      <c r="U51" s="6">
        <f>'Scoreblad B-D-L-M-V'!U53</f>
        <v>16.574561403508774</v>
      </c>
      <c r="V51" s="7" t="str">
        <f t="shared" si="34"/>
        <v>Blinde vlek</v>
      </c>
      <c r="W51" s="7">
        <f t="shared" si="35"/>
        <v>6.3380705001410181E-4</v>
      </c>
      <c r="X51" s="7" t="str">
        <f t="shared" si="36"/>
        <v>Blinde vlek</v>
      </c>
      <c r="Y51" s="47">
        <f>SUM(Z51:Z55)</f>
        <v>0</v>
      </c>
      <c r="Z51" s="180">
        <f>'Scoreblad B-D-L-M-V'!Z53</f>
        <v>0</v>
      </c>
      <c r="AA51" s="180">
        <f>'Scoreblad B-D-L-M-V'!AA53</f>
        <v>0</v>
      </c>
      <c r="AB51" s="180">
        <f>'Scoreblad B-D-L-M-V'!AB53</f>
        <v>0</v>
      </c>
      <c r="AC51" s="180">
        <f>'Scoreblad B-D-L-M-V'!AC53</f>
        <v>0</v>
      </c>
      <c r="AD51" s="6">
        <f t="shared" si="55"/>
        <v>0</v>
      </c>
      <c r="AE51" s="7" t="str">
        <f t="shared" si="56"/>
        <v>Blinde vlek</v>
      </c>
      <c r="AF51" s="6" t="str">
        <f t="shared" si="57"/>
        <v>Blinde vlek</v>
      </c>
      <c r="AG51" s="47">
        <f>SUM(AD51:AD55)</f>
        <v>0</v>
      </c>
      <c r="AH51" s="6" t="str">
        <f t="shared" si="58"/>
        <v>Blinde vlek</v>
      </c>
      <c r="AI51" s="58" t="s">
        <v>30</v>
      </c>
      <c r="AJ51" s="49" t="str">
        <f t="shared" si="24"/>
        <v>Brussel</v>
      </c>
      <c r="AK51" s="102">
        <v>1</v>
      </c>
      <c r="AL51" s="21">
        <f t="shared" si="62"/>
        <v>2</v>
      </c>
      <c r="AM51" s="21">
        <f t="shared" si="63"/>
        <v>2</v>
      </c>
      <c r="AN51" s="21">
        <f t="shared" si="59"/>
        <v>2</v>
      </c>
      <c r="AO51" s="21">
        <f t="shared" si="60"/>
        <v>2</v>
      </c>
      <c r="AP51" s="286">
        <f>N51+AG51</f>
        <v>0</v>
      </c>
      <c r="AQ51" s="286">
        <f>SUM(AK51:AK55)+AP51</f>
        <v>5</v>
      </c>
      <c r="AR51" s="286">
        <f>SUM(AA51:AA55,AC51:AC55)</f>
        <v>0</v>
      </c>
      <c r="AS51" s="289" t="str">
        <f>IF(AR51&gt;0,AP51/AR51,"Geen noden")</f>
        <v>Geen noden</v>
      </c>
      <c r="AT51" s="240">
        <f>IF(P51= "Blinde vlek",IF(SUM(AK51:AK55)&lt;-AG51,SUM(AK51:AK55),-AG51),IF(N51&gt;0,0,IF(N51&lt;-SUM(AK51:AK55),SUM(AK51:AK55),-N51)))</f>
        <v>0</v>
      </c>
      <c r="AU51" s="294">
        <f>AT51*$AZ$8*(AM51+AO51)</f>
        <v>0</v>
      </c>
      <c r="AV51" s="277">
        <f>IF(AT51&gt;0,AU51/SUM(AK51:AK55),0)</f>
        <v>0</v>
      </c>
      <c r="AW51" s="277" t="str">
        <f t="shared" ref="AW51" si="64">IF(AV51&gt;=$AZ$3,$AZ$2,IF(AV51&gt;=$BA$3,$BA$2,IF(AV51&gt;=$BB$3,$BB$2,$BC$2)))</f>
        <v>D</v>
      </c>
    </row>
    <row r="52" spans="1:49" x14ac:dyDescent="0.3">
      <c r="A52" s="58" t="s">
        <v>17</v>
      </c>
      <c r="B52" s="58" t="s">
        <v>14</v>
      </c>
      <c r="C52" s="58" t="s">
        <v>30</v>
      </c>
      <c r="D52" s="4" t="str">
        <f>'Scoreblad B-D-L-M-V'!D54</f>
        <v>Dilbeek</v>
      </c>
      <c r="E52" s="180">
        <f>'Scoreblad B-D-L-M-V'!E54</f>
        <v>12</v>
      </c>
      <c r="F52" s="5" t="str">
        <f t="shared" si="18"/>
        <v>B-D-L-M-V</v>
      </c>
      <c r="G52" s="13" t="str">
        <f t="shared" si="52"/>
        <v>Blinde vlek</v>
      </c>
      <c r="H52" s="13" t="str">
        <f t="shared" si="53"/>
        <v>Blinde vlek</v>
      </c>
      <c r="I52" s="47">
        <f>SUM(J51:J55)</f>
        <v>0</v>
      </c>
      <c r="J52" s="6">
        <f>'Scoreblad B-D-L-M-V'!J54</f>
        <v>0</v>
      </c>
      <c r="K52" s="6">
        <f>'Scoreblad B-D-L-M-V'!K54</f>
        <v>0</v>
      </c>
      <c r="L52" s="6">
        <f>'Scoreblad B-D-L-M-V'!L54</f>
        <v>0</v>
      </c>
      <c r="M52" s="6">
        <f t="shared" si="40"/>
        <v>0</v>
      </c>
      <c r="N52" s="47">
        <f>SUM(O51:O55)</f>
        <v>0</v>
      </c>
      <c r="O52" s="6">
        <f t="shared" si="19"/>
        <v>0</v>
      </c>
      <c r="P52" s="48" t="str">
        <f>IF(SUM(L51:L55)&gt;0,SUM(O51:O55)/SUM(L51:L55), "Blinde vlek")</f>
        <v>Blinde vlek</v>
      </c>
      <c r="Q52" s="7" t="str">
        <f t="shared" si="54"/>
        <v>Blinde vlek</v>
      </c>
      <c r="R52" s="6">
        <f>'Scoreblad B-D-L-M-V'!R54</f>
        <v>292.5</v>
      </c>
      <c r="S52" s="6">
        <f>'Scoreblad B-D-L-M-V'!S54</f>
        <v>0</v>
      </c>
      <c r="T52" s="6">
        <f>'Scoreblad B-D-L-M-V'!T54</f>
        <v>26150.799999999999</v>
      </c>
      <c r="U52" s="6">
        <f>'Scoreblad B-D-L-M-V'!U54</f>
        <v>16.574561403508774</v>
      </c>
      <c r="V52" s="7" t="str">
        <f t="shared" si="34"/>
        <v>Blinde vlek</v>
      </c>
      <c r="W52" s="7">
        <f t="shared" si="35"/>
        <v>6.3380705001410181E-4</v>
      </c>
      <c r="X52" s="7" t="str">
        <f t="shared" si="36"/>
        <v>Blinde vlek</v>
      </c>
      <c r="Y52" s="47">
        <f>SUM(Z51:Z55)</f>
        <v>0</v>
      </c>
      <c r="Z52" s="180">
        <f>'Scoreblad B-D-L-M-V'!Z54</f>
        <v>0</v>
      </c>
      <c r="AA52" s="180">
        <f>'Scoreblad B-D-L-M-V'!AA54</f>
        <v>0</v>
      </c>
      <c r="AB52" s="180">
        <f>'Scoreblad B-D-L-M-V'!AB54</f>
        <v>0</v>
      </c>
      <c r="AC52" s="180">
        <f>'Scoreblad B-D-L-M-V'!AC54</f>
        <v>0</v>
      </c>
      <c r="AD52" s="6">
        <f t="shared" si="55"/>
        <v>0</v>
      </c>
      <c r="AE52" s="7" t="str">
        <f t="shared" si="56"/>
        <v>Blinde vlek</v>
      </c>
      <c r="AF52" s="6" t="str">
        <f t="shared" si="57"/>
        <v>Blinde vlek</v>
      </c>
      <c r="AG52" s="47">
        <f>SUM(AD51:AD55)</f>
        <v>0</v>
      </c>
      <c r="AH52" s="6" t="str">
        <f t="shared" si="58"/>
        <v>Blinde vlek</v>
      </c>
      <c r="AI52" s="58" t="s">
        <v>30</v>
      </c>
      <c r="AJ52" s="49" t="str">
        <f t="shared" si="24"/>
        <v>Dilbeek</v>
      </c>
      <c r="AK52" s="102">
        <v>1</v>
      </c>
      <c r="AL52" s="21">
        <f t="shared" si="62"/>
        <v>2</v>
      </c>
      <c r="AM52" s="21">
        <f t="shared" si="63"/>
        <v>2</v>
      </c>
      <c r="AN52" s="21">
        <f t="shared" si="59"/>
        <v>2</v>
      </c>
      <c r="AO52" s="21">
        <f t="shared" si="60"/>
        <v>2</v>
      </c>
      <c r="AP52" s="287"/>
      <c r="AQ52" s="287"/>
      <c r="AR52" s="287"/>
      <c r="AS52" s="290"/>
      <c r="AT52" s="241"/>
      <c r="AU52" s="295"/>
      <c r="AV52" s="278"/>
      <c r="AW52" s="278"/>
    </row>
    <row r="53" spans="1:49" x14ac:dyDescent="0.3">
      <c r="A53" s="58" t="s">
        <v>17</v>
      </c>
      <c r="B53" s="58" t="s">
        <v>14</v>
      </c>
      <c r="C53" s="58" t="s">
        <v>30</v>
      </c>
      <c r="D53" s="4" t="str">
        <f>'Scoreblad B-D-L-M-V'!D55</f>
        <v>Leuven</v>
      </c>
      <c r="E53" s="180">
        <f>'Scoreblad B-D-L-M-V'!E55</f>
        <v>16</v>
      </c>
      <c r="F53" s="5" t="str">
        <f t="shared" si="18"/>
        <v>B-D-L-M-V</v>
      </c>
      <c r="G53" s="13" t="str">
        <f t="shared" si="52"/>
        <v>Blinde vlek</v>
      </c>
      <c r="H53" s="13" t="str">
        <f t="shared" si="53"/>
        <v>Blinde vlek</v>
      </c>
      <c r="I53" s="47">
        <f>SUM(J51:J55)</f>
        <v>0</v>
      </c>
      <c r="J53" s="6">
        <f>'Scoreblad B-D-L-M-V'!J55</f>
        <v>0</v>
      </c>
      <c r="K53" s="6">
        <f>'Scoreblad B-D-L-M-V'!K55</f>
        <v>0</v>
      </c>
      <c r="L53" s="6">
        <f>'Scoreblad B-D-L-M-V'!L55</f>
        <v>0</v>
      </c>
      <c r="M53" s="6">
        <f t="shared" si="40"/>
        <v>0</v>
      </c>
      <c r="N53" s="47">
        <f>SUM(O51:O55)</f>
        <v>0</v>
      </c>
      <c r="O53" s="6">
        <f t="shared" si="19"/>
        <v>0</v>
      </c>
      <c r="P53" s="48" t="str">
        <f>IF(SUM(L51:L55)&gt;0,SUM(O51:O55)/SUM(L51:L55), "Blinde vlek")</f>
        <v>Blinde vlek</v>
      </c>
      <c r="Q53" s="7" t="str">
        <f t="shared" si="54"/>
        <v>Blinde vlek</v>
      </c>
      <c r="R53" s="6">
        <f>'Scoreblad B-D-L-M-V'!R55</f>
        <v>893.6</v>
      </c>
      <c r="S53" s="6">
        <f>'Scoreblad B-D-L-M-V'!S55</f>
        <v>0</v>
      </c>
      <c r="T53" s="6">
        <f>'Scoreblad B-D-L-M-V'!T55</f>
        <v>26150.799999999999</v>
      </c>
      <c r="U53" s="6">
        <f>'Scoreblad B-D-L-M-V'!U55</f>
        <v>16.574561403508774</v>
      </c>
      <c r="V53" s="7" t="str">
        <f t="shared" si="34"/>
        <v>Blinde vlek</v>
      </c>
      <c r="W53" s="7">
        <f t="shared" si="35"/>
        <v>6.3380705001410181E-4</v>
      </c>
      <c r="X53" s="7" t="str">
        <f t="shared" si="36"/>
        <v>Blinde vlek</v>
      </c>
      <c r="Y53" s="47">
        <f>SUM(Z51:Z55)</f>
        <v>0</v>
      </c>
      <c r="Z53" s="180">
        <f>'Scoreblad B-D-L-M-V'!Z55</f>
        <v>0</v>
      </c>
      <c r="AA53" s="180">
        <f>'Scoreblad B-D-L-M-V'!AA55</f>
        <v>0</v>
      </c>
      <c r="AB53" s="180">
        <f>'Scoreblad B-D-L-M-V'!AB55</f>
        <v>0</v>
      </c>
      <c r="AC53" s="180">
        <f>'Scoreblad B-D-L-M-V'!AC55</f>
        <v>0</v>
      </c>
      <c r="AD53" s="6">
        <f t="shared" si="55"/>
        <v>0</v>
      </c>
      <c r="AE53" s="7" t="str">
        <f t="shared" si="56"/>
        <v>Blinde vlek</v>
      </c>
      <c r="AF53" s="6" t="str">
        <f t="shared" si="57"/>
        <v>Blinde vlek</v>
      </c>
      <c r="AG53" s="47">
        <f>SUM(AD51:AD55)</f>
        <v>0</v>
      </c>
      <c r="AH53" s="6" t="str">
        <f t="shared" si="58"/>
        <v>Blinde vlek</v>
      </c>
      <c r="AI53" s="58" t="s">
        <v>30</v>
      </c>
      <c r="AJ53" s="49" t="str">
        <f t="shared" si="24"/>
        <v>Leuven</v>
      </c>
      <c r="AK53" s="102">
        <v>1</v>
      </c>
      <c r="AL53" s="21">
        <f t="shared" si="62"/>
        <v>2</v>
      </c>
      <c r="AM53" s="21">
        <f t="shared" si="63"/>
        <v>2</v>
      </c>
      <c r="AN53" s="21">
        <f t="shared" si="59"/>
        <v>2</v>
      </c>
      <c r="AO53" s="21">
        <f t="shared" si="60"/>
        <v>2</v>
      </c>
      <c r="AP53" s="287"/>
      <c r="AQ53" s="287"/>
      <c r="AR53" s="287"/>
      <c r="AS53" s="290"/>
      <c r="AT53" s="241"/>
      <c r="AU53" s="295"/>
      <c r="AV53" s="278"/>
      <c r="AW53" s="278"/>
    </row>
    <row r="54" spans="1:49" x14ac:dyDescent="0.3">
      <c r="A54" s="58" t="s">
        <v>17</v>
      </c>
      <c r="B54" s="58" t="s">
        <v>14</v>
      </c>
      <c r="C54" s="58" t="s">
        <v>30</v>
      </c>
      <c r="D54" s="4" t="str">
        <f>'Scoreblad B-D-L-M-V'!D56</f>
        <v>Mechelen</v>
      </c>
      <c r="E54" s="180">
        <f>'Scoreblad B-D-L-M-V'!E56</f>
        <v>7</v>
      </c>
      <c r="F54" s="5" t="str">
        <f t="shared" si="18"/>
        <v>B-D-L-M-V</v>
      </c>
      <c r="G54" s="13" t="str">
        <f t="shared" si="52"/>
        <v>Blinde vlek</v>
      </c>
      <c r="H54" s="13" t="str">
        <f t="shared" si="53"/>
        <v>Blinde vlek</v>
      </c>
      <c r="I54" s="47">
        <f>SUM(J51:J55)</f>
        <v>0</v>
      </c>
      <c r="J54" s="6">
        <f>'Scoreblad B-D-L-M-V'!J56</f>
        <v>0</v>
      </c>
      <c r="K54" s="6">
        <f>'Scoreblad B-D-L-M-V'!K56</f>
        <v>0</v>
      </c>
      <c r="L54" s="6">
        <f>'Scoreblad B-D-L-M-V'!L56</f>
        <v>0</v>
      </c>
      <c r="M54" s="6">
        <f t="shared" si="40"/>
        <v>0</v>
      </c>
      <c r="N54" s="47">
        <f>SUM(O51:O55)</f>
        <v>0</v>
      </c>
      <c r="O54" s="6">
        <f t="shared" si="19"/>
        <v>0</v>
      </c>
      <c r="P54" s="48" t="str">
        <f>IF(SUM(L51:L55)&gt;0,SUM(O51:O55)/SUM(L51:L55), "Blinde vlek")</f>
        <v>Blinde vlek</v>
      </c>
      <c r="Q54" s="7" t="str">
        <f t="shared" si="54"/>
        <v>Blinde vlek</v>
      </c>
      <c r="R54" s="6">
        <f>'Scoreblad B-D-L-M-V'!R56</f>
        <v>454</v>
      </c>
      <c r="S54" s="6">
        <f>'Scoreblad B-D-L-M-V'!S56</f>
        <v>0</v>
      </c>
      <c r="T54" s="6">
        <f>'Scoreblad B-D-L-M-V'!T56</f>
        <v>26150.799999999999</v>
      </c>
      <c r="U54" s="6">
        <f>'Scoreblad B-D-L-M-V'!U56</f>
        <v>16.574561403508774</v>
      </c>
      <c r="V54" s="7" t="str">
        <f t="shared" si="34"/>
        <v>Blinde vlek</v>
      </c>
      <c r="W54" s="7">
        <f t="shared" si="35"/>
        <v>6.3380705001410181E-4</v>
      </c>
      <c r="X54" s="7" t="str">
        <f t="shared" si="36"/>
        <v>Blinde vlek</v>
      </c>
      <c r="Y54" s="47">
        <f>SUM(Z51:Z55)</f>
        <v>0</v>
      </c>
      <c r="Z54" s="180">
        <f>'Scoreblad B-D-L-M-V'!Z56</f>
        <v>0</v>
      </c>
      <c r="AA54" s="180">
        <f>'Scoreblad B-D-L-M-V'!AA56</f>
        <v>0</v>
      </c>
      <c r="AB54" s="180">
        <f>'Scoreblad B-D-L-M-V'!AB56</f>
        <v>0</v>
      </c>
      <c r="AC54" s="180">
        <f>'Scoreblad B-D-L-M-V'!AC56</f>
        <v>0</v>
      </c>
      <c r="AD54" s="6">
        <f t="shared" si="55"/>
        <v>0</v>
      </c>
      <c r="AE54" s="7" t="str">
        <f t="shared" si="56"/>
        <v>Blinde vlek</v>
      </c>
      <c r="AF54" s="6" t="str">
        <f t="shared" si="57"/>
        <v>Blinde vlek</v>
      </c>
      <c r="AG54" s="47">
        <f>SUM(AD51:AD55)</f>
        <v>0</v>
      </c>
      <c r="AH54" s="6" t="str">
        <f t="shared" si="58"/>
        <v>Blinde vlek</v>
      </c>
      <c r="AI54" s="58" t="s">
        <v>30</v>
      </c>
      <c r="AJ54" s="49" t="str">
        <f t="shared" si="24"/>
        <v>Mechelen</v>
      </c>
      <c r="AK54" s="102">
        <v>1</v>
      </c>
      <c r="AL54" s="21">
        <f t="shared" si="62"/>
        <v>2</v>
      </c>
      <c r="AM54" s="21">
        <f t="shared" si="63"/>
        <v>2</v>
      </c>
      <c r="AN54" s="21">
        <f t="shared" si="59"/>
        <v>2</v>
      </c>
      <c r="AO54" s="21">
        <f t="shared" si="60"/>
        <v>2</v>
      </c>
      <c r="AP54" s="287"/>
      <c r="AQ54" s="287"/>
      <c r="AR54" s="287"/>
      <c r="AS54" s="290"/>
      <c r="AT54" s="241"/>
      <c r="AU54" s="295"/>
      <c r="AV54" s="278"/>
      <c r="AW54" s="278"/>
    </row>
    <row r="55" spans="1:49" x14ac:dyDescent="0.3">
      <c r="A55" s="58" t="s">
        <v>17</v>
      </c>
      <c r="B55" s="58" t="s">
        <v>14</v>
      </c>
      <c r="C55" s="58" t="s">
        <v>30</v>
      </c>
      <c r="D55" s="4" t="str">
        <f>'Scoreblad B-D-L-M-V'!D57</f>
        <v>Vilvoorde</v>
      </c>
      <c r="E55" s="180">
        <f>'Scoreblad B-D-L-M-V'!E57</f>
        <v>18</v>
      </c>
      <c r="F55" s="5" t="str">
        <f t="shared" si="18"/>
        <v>B-D-L-M-V</v>
      </c>
      <c r="G55" s="13" t="str">
        <f t="shared" si="52"/>
        <v>Blinde vlek</v>
      </c>
      <c r="H55" s="13" t="str">
        <f t="shared" si="53"/>
        <v>Blinde vlek</v>
      </c>
      <c r="I55" s="47">
        <f>SUM(J51:J55)</f>
        <v>0</v>
      </c>
      <c r="J55" s="6">
        <f>'Scoreblad B-D-L-M-V'!J57</f>
        <v>0</v>
      </c>
      <c r="K55" s="6">
        <f>'Scoreblad B-D-L-M-V'!K57</f>
        <v>0</v>
      </c>
      <c r="L55" s="6">
        <f>'Scoreblad B-D-L-M-V'!L57</f>
        <v>0</v>
      </c>
      <c r="M55" s="6">
        <f t="shared" si="40"/>
        <v>0</v>
      </c>
      <c r="N55" s="47">
        <f>SUM(O51:O55)</f>
        <v>0</v>
      </c>
      <c r="O55" s="6">
        <f t="shared" si="19"/>
        <v>0</v>
      </c>
      <c r="P55" s="48" t="str">
        <f>IF(SUM(L51:L55)&gt;0,SUM(O51:O55)/SUM(L51:L55), "Blinde vlek")</f>
        <v>Blinde vlek</v>
      </c>
      <c r="Q55" s="7" t="str">
        <f t="shared" si="54"/>
        <v>Blinde vlek</v>
      </c>
      <c r="R55" s="6">
        <f>'Scoreblad B-D-L-M-V'!R57</f>
        <v>218</v>
      </c>
      <c r="S55" s="6">
        <f>'Scoreblad B-D-L-M-V'!S57</f>
        <v>0</v>
      </c>
      <c r="T55" s="6">
        <f>'Scoreblad B-D-L-M-V'!T57</f>
        <v>26150.799999999999</v>
      </c>
      <c r="U55" s="6">
        <f>'Scoreblad B-D-L-M-V'!U57</f>
        <v>16.574561403508774</v>
      </c>
      <c r="V55" s="7" t="str">
        <f t="shared" si="34"/>
        <v>Blinde vlek</v>
      </c>
      <c r="W55" s="7">
        <f t="shared" si="35"/>
        <v>6.3380705001410181E-4</v>
      </c>
      <c r="X55" s="7" t="str">
        <f t="shared" si="36"/>
        <v>Blinde vlek</v>
      </c>
      <c r="Y55" s="47">
        <f>SUM(Z51:Z55)</f>
        <v>0</v>
      </c>
      <c r="Z55" s="180">
        <f>'Scoreblad B-D-L-M-V'!Z57</f>
        <v>0</v>
      </c>
      <c r="AA55" s="180">
        <f>'Scoreblad B-D-L-M-V'!AA57</f>
        <v>0</v>
      </c>
      <c r="AB55" s="180">
        <f>'Scoreblad B-D-L-M-V'!AB57</f>
        <v>0</v>
      </c>
      <c r="AC55" s="180">
        <f>'Scoreblad B-D-L-M-V'!AC57</f>
        <v>0</v>
      </c>
      <c r="AD55" s="6">
        <f t="shared" si="55"/>
        <v>0</v>
      </c>
      <c r="AE55" s="7" t="str">
        <f t="shared" si="56"/>
        <v>Blinde vlek</v>
      </c>
      <c r="AF55" s="6" t="str">
        <f t="shared" si="57"/>
        <v>Blinde vlek</v>
      </c>
      <c r="AG55" s="47">
        <f>SUM(AD51:AD55)</f>
        <v>0</v>
      </c>
      <c r="AH55" s="6" t="str">
        <f t="shared" si="58"/>
        <v>Blinde vlek</v>
      </c>
      <c r="AI55" s="58" t="s">
        <v>30</v>
      </c>
      <c r="AJ55" s="49" t="str">
        <f t="shared" si="24"/>
        <v>Vilvoorde</v>
      </c>
      <c r="AK55" s="102">
        <v>1</v>
      </c>
      <c r="AL55" s="21">
        <f t="shared" si="62"/>
        <v>2</v>
      </c>
      <c r="AM55" s="21">
        <f t="shared" si="63"/>
        <v>2</v>
      </c>
      <c r="AN55" s="21">
        <f t="shared" si="59"/>
        <v>2</v>
      </c>
      <c r="AO55" s="21">
        <f t="shared" si="60"/>
        <v>2</v>
      </c>
      <c r="AP55" s="288"/>
      <c r="AQ55" s="288"/>
      <c r="AR55" s="288"/>
      <c r="AS55" s="291"/>
      <c r="AT55" s="242"/>
      <c r="AU55" s="295"/>
      <c r="AV55" s="278"/>
      <c r="AW55" s="279"/>
    </row>
    <row r="56" spans="1:49" x14ac:dyDescent="0.3">
      <c r="A56" s="59" t="s">
        <v>17</v>
      </c>
      <c r="B56" s="59" t="s">
        <v>15</v>
      </c>
      <c r="C56" s="59" t="s">
        <v>31</v>
      </c>
      <c r="D56" s="4" t="str">
        <f>'Scoreblad B-D-L-M-V'!D58</f>
        <v>Brussel</v>
      </c>
      <c r="E56" s="180">
        <f>'Scoreblad B-D-L-M-V'!E58</f>
        <v>13</v>
      </c>
      <c r="F56" s="5" t="str">
        <f t="shared" si="18"/>
        <v>B-D-L-M-V</v>
      </c>
      <c r="G56" s="13" t="str">
        <f t="shared" si="52"/>
        <v>C</v>
      </c>
      <c r="H56" s="13" t="str">
        <f t="shared" si="53"/>
        <v>C</v>
      </c>
      <c r="I56" s="47">
        <f>SUM(J56:J60)</f>
        <v>22.375206611570249</v>
      </c>
      <c r="J56" s="6">
        <f>'Scoreblad B-D-L-M-V'!J58</f>
        <v>22.375206611570249</v>
      </c>
      <c r="K56" s="6">
        <f>'Scoreblad B-D-L-M-V'!K58</f>
        <v>30.085714285714285</v>
      </c>
      <c r="L56" s="6">
        <f>'Scoreblad B-D-L-M-V'!L58</f>
        <v>25.572857142857142</v>
      </c>
      <c r="M56" s="6">
        <f t="shared" si="40"/>
        <v>7.7105076741440364</v>
      </c>
      <c r="N56" s="47">
        <f>SUM(O56:O60)</f>
        <v>3.197650531286893</v>
      </c>
      <c r="O56" s="6">
        <f t="shared" si="19"/>
        <v>3.197650531286893</v>
      </c>
      <c r="P56" s="48">
        <f>IF(SUM(L56:L60)&gt;0,SUM(O56:O60)/SUM(L56:L60), "Blinde vlek")</f>
        <v>0.12504080062012318</v>
      </c>
      <c r="Q56" s="7">
        <f t="shared" si="54"/>
        <v>0.12504080062012318</v>
      </c>
      <c r="R56" s="6">
        <f>'Scoreblad B-D-L-M-V'!R58</f>
        <v>690</v>
      </c>
      <c r="S56" s="6">
        <f>'Scoreblad B-D-L-M-V'!S58</f>
        <v>30.085714285714285</v>
      </c>
      <c r="T56" s="6">
        <f>'Scoreblad B-D-L-M-V'!T58</f>
        <v>26150.799999999999</v>
      </c>
      <c r="U56" s="6">
        <f>'Scoreblad B-D-L-M-V'!U58</f>
        <v>52.07706251931198</v>
      </c>
      <c r="V56" s="7">
        <f t="shared" si="34"/>
        <v>4.3602484472049688E-2</v>
      </c>
      <c r="W56" s="7">
        <f t="shared" si="35"/>
        <v>1.9914137433390939E-3</v>
      </c>
      <c r="X56" s="7" t="str">
        <f t="shared" si="36"/>
        <v>C</v>
      </c>
      <c r="Y56" s="47">
        <f>SUM(Z56:Z60)</f>
        <v>23</v>
      </c>
      <c r="Z56" s="180">
        <f>'Scoreblad B-D-L-M-V'!Z58</f>
        <v>23</v>
      </c>
      <c r="AA56" s="180">
        <f>'Scoreblad B-D-L-M-V'!AA58</f>
        <v>7</v>
      </c>
      <c r="AB56" s="180">
        <f>'Scoreblad B-D-L-M-V'!AB58</f>
        <v>16</v>
      </c>
      <c r="AC56" s="180">
        <f>'Scoreblad B-D-L-M-V'!AC58</f>
        <v>0</v>
      </c>
      <c r="AD56" s="6">
        <f t="shared" si="55"/>
        <v>16</v>
      </c>
      <c r="AE56" s="7">
        <f t="shared" si="56"/>
        <v>0.69565217391304346</v>
      </c>
      <c r="AF56" s="6" t="str">
        <f t="shared" si="57"/>
        <v>C</v>
      </c>
      <c r="AG56" s="47">
        <f>SUM(AD56:AD60)</f>
        <v>10</v>
      </c>
      <c r="AH56" s="6" t="str">
        <f t="shared" si="58"/>
        <v>C</v>
      </c>
      <c r="AI56" s="59" t="s">
        <v>31</v>
      </c>
      <c r="AJ56" s="49" t="str">
        <f t="shared" si="24"/>
        <v>Brussel</v>
      </c>
      <c r="AK56" s="102">
        <v>1</v>
      </c>
      <c r="AL56" s="21">
        <f t="shared" si="62"/>
        <v>0</v>
      </c>
      <c r="AM56" s="21">
        <f t="shared" si="63"/>
        <v>0</v>
      </c>
      <c r="AN56" s="21">
        <f t="shared" si="59"/>
        <v>0</v>
      </c>
      <c r="AO56" s="21">
        <f t="shared" si="60"/>
        <v>0</v>
      </c>
      <c r="AP56" s="280">
        <f>N56+AG56</f>
        <v>13.197650531286893</v>
      </c>
      <c r="AQ56" s="280">
        <f>SUM(AK56:AK60)+AP56</f>
        <v>18.197650531286893</v>
      </c>
      <c r="AR56" s="280">
        <f>SUM(AA56:AA60,AC56:AC60)</f>
        <v>13</v>
      </c>
      <c r="AS56" s="283">
        <f>IF(AR56&gt;0,AP56/AR56,"Geen noden")</f>
        <v>1.0152038870220688</v>
      </c>
      <c r="AT56" s="228">
        <f>IF(P56= "Blinde vlek",IF(SUM(AK56:AK60)&lt;-AG56,SUM(AK56:AK60),-AG56),IF(N56&gt;0,0,IF(N56&lt;-SUM(AK56:AK60),SUM(AK56:AK60),-N56)))</f>
        <v>0</v>
      </c>
      <c r="AU56" s="294">
        <f>AT56*$AZ$8*(AM56+AO56)</f>
        <v>0</v>
      </c>
      <c r="AV56" s="277">
        <f>IF(AT56&gt;0,AU56/SUM(AK56:AK60),0)</f>
        <v>0</v>
      </c>
      <c r="AW56" s="277" t="str">
        <f t="shared" ref="AW56" si="65">IF(AV56&gt;=$AZ$3,$AZ$2,IF(AV56&gt;=$BA$3,$BA$2,IF(AV56&gt;=$BB$3,$BB$2,$BC$2)))</f>
        <v>D</v>
      </c>
    </row>
    <row r="57" spans="1:49" x14ac:dyDescent="0.3">
      <c r="A57" s="59" t="s">
        <v>17</v>
      </c>
      <c r="B57" s="59" t="s">
        <v>15</v>
      </c>
      <c r="C57" s="59" t="s">
        <v>31</v>
      </c>
      <c r="D57" s="4" t="str">
        <f>'Scoreblad B-D-L-M-V'!D59</f>
        <v>Dilbeek</v>
      </c>
      <c r="E57" s="180">
        <f>'Scoreblad B-D-L-M-V'!E59</f>
        <v>12</v>
      </c>
      <c r="F57" s="5" t="str">
        <f t="shared" si="18"/>
        <v>B-D-L-M-V</v>
      </c>
      <c r="G57" s="13" t="str">
        <f t="shared" si="52"/>
        <v>C</v>
      </c>
      <c r="H57" s="13" t="str">
        <f t="shared" si="53"/>
        <v>Blinde vlek</v>
      </c>
      <c r="I57" s="47">
        <f>SUM(J56:J60)</f>
        <v>22.375206611570249</v>
      </c>
      <c r="J57" s="6">
        <f>'Scoreblad B-D-L-M-V'!J59</f>
        <v>0</v>
      </c>
      <c r="K57" s="6">
        <f>'Scoreblad B-D-L-M-V'!K59</f>
        <v>0</v>
      </c>
      <c r="L57" s="6">
        <f>'Scoreblad B-D-L-M-V'!L59</f>
        <v>0</v>
      </c>
      <c r="M57" s="6">
        <f t="shared" si="40"/>
        <v>0</v>
      </c>
      <c r="N57" s="47">
        <f>SUM(O56:O60)</f>
        <v>3.197650531286893</v>
      </c>
      <c r="O57" s="6">
        <f t="shared" si="19"/>
        <v>0</v>
      </c>
      <c r="P57" s="48">
        <f>IF(SUM(L56:L60)&gt;0,SUM(O56:O60)/SUM(L56:L60), "Blinde vlek")</f>
        <v>0.12504080062012318</v>
      </c>
      <c r="Q57" s="7" t="str">
        <f t="shared" si="54"/>
        <v>Blinde vlek</v>
      </c>
      <c r="R57" s="6">
        <f>'Scoreblad B-D-L-M-V'!R59</f>
        <v>292.5</v>
      </c>
      <c r="S57" s="6">
        <f>'Scoreblad B-D-L-M-V'!S59</f>
        <v>0</v>
      </c>
      <c r="T57" s="6">
        <f>'Scoreblad B-D-L-M-V'!T59</f>
        <v>26150.799999999999</v>
      </c>
      <c r="U57" s="6">
        <f>'Scoreblad B-D-L-M-V'!U59</f>
        <v>52.07706251931198</v>
      </c>
      <c r="V57" s="7" t="str">
        <f t="shared" si="34"/>
        <v>Blinde vlek</v>
      </c>
      <c r="W57" s="7">
        <f t="shared" si="35"/>
        <v>1.9914137433390939E-3</v>
      </c>
      <c r="X57" s="7" t="str">
        <f t="shared" si="36"/>
        <v>Blinde vlek</v>
      </c>
      <c r="Y57" s="47">
        <f>SUM(Z56:Z60)</f>
        <v>23</v>
      </c>
      <c r="Z57" s="180">
        <f>'Scoreblad B-D-L-M-V'!Z59</f>
        <v>0</v>
      </c>
      <c r="AA57" s="180">
        <f>'Scoreblad B-D-L-M-V'!AA59</f>
        <v>0</v>
      </c>
      <c r="AB57" s="180">
        <f>'Scoreblad B-D-L-M-V'!AB59</f>
        <v>0</v>
      </c>
      <c r="AC57" s="180">
        <f>'Scoreblad B-D-L-M-V'!AC59</f>
        <v>6</v>
      </c>
      <c r="AD57" s="6">
        <f t="shared" si="55"/>
        <v>-6</v>
      </c>
      <c r="AE57" s="7" t="str">
        <f t="shared" si="56"/>
        <v>Blinde vlek</v>
      </c>
      <c r="AF57" s="6" t="str">
        <f t="shared" si="57"/>
        <v>Blinde vlek</v>
      </c>
      <c r="AG57" s="47">
        <f>SUM(AD56:AD60)</f>
        <v>10</v>
      </c>
      <c r="AH57" s="6" t="str">
        <f t="shared" si="58"/>
        <v>C</v>
      </c>
      <c r="AI57" s="59" t="s">
        <v>31</v>
      </c>
      <c r="AJ57" s="49" t="str">
        <f t="shared" si="24"/>
        <v>Dilbeek</v>
      </c>
      <c r="AK57" s="102">
        <v>1</v>
      </c>
      <c r="AL57" s="21">
        <f t="shared" si="62"/>
        <v>2</v>
      </c>
      <c r="AM57" s="21">
        <f t="shared" si="63"/>
        <v>0</v>
      </c>
      <c r="AN57" s="21">
        <f t="shared" si="59"/>
        <v>2</v>
      </c>
      <c r="AO57" s="21">
        <f t="shared" si="60"/>
        <v>0</v>
      </c>
      <c r="AP57" s="281"/>
      <c r="AQ57" s="281"/>
      <c r="AR57" s="281"/>
      <c r="AS57" s="284"/>
      <c r="AT57" s="229"/>
      <c r="AU57" s="295"/>
      <c r="AV57" s="278"/>
      <c r="AW57" s="278"/>
    </row>
    <row r="58" spans="1:49" x14ac:dyDescent="0.3">
      <c r="A58" s="59" t="s">
        <v>17</v>
      </c>
      <c r="B58" s="59" t="s">
        <v>15</v>
      </c>
      <c r="C58" s="59" t="s">
        <v>31</v>
      </c>
      <c r="D58" s="4" t="str">
        <f>'Scoreblad B-D-L-M-V'!D60</f>
        <v>Leuven</v>
      </c>
      <c r="E58" s="180">
        <f>'Scoreblad B-D-L-M-V'!E60</f>
        <v>16</v>
      </c>
      <c r="F58" s="5" t="str">
        <f t="shared" si="18"/>
        <v>B-D-L-M-V</v>
      </c>
      <c r="G58" s="13" t="str">
        <f t="shared" si="52"/>
        <v>C</v>
      </c>
      <c r="H58" s="13" t="str">
        <f t="shared" si="53"/>
        <v>Blinde vlek</v>
      </c>
      <c r="I58" s="47">
        <f>SUM(J56:J60)</f>
        <v>22.375206611570249</v>
      </c>
      <c r="J58" s="6">
        <f>'Scoreblad B-D-L-M-V'!J60</f>
        <v>0</v>
      </c>
      <c r="K58" s="6">
        <f>'Scoreblad B-D-L-M-V'!K60</f>
        <v>0</v>
      </c>
      <c r="L58" s="6">
        <f>'Scoreblad B-D-L-M-V'!L60</f>
        <v>0</v>
      </c>
      <c r="M58" s="6">
        <f t="shared" si="40"/>
        <v>0</v>
      </c>
      <c r="N58" s="47">
        <f>SUM(O56:O60)</f>
        <v>3.197650531286893</v>
      </c>
      <c r="O58" s="6">
        <f t="shared" si="19"/>
        <v>0</v>
      </c>
      <c r="P58" s="48">
        <f>IF(SUM(L56:L60)&gt;0,SUM(O56:O60)/SUM(L56:L60), "Blinde vlek")</f>
        <v>0.12504080062012318</v>
      </c>
      <c r="Q58" s="7" t="str">
        <f t="shared" si="54"/>
        <v>Blinde vlek</v>
      </c>
      <c r="R58" s="6">
        <f>'Scoreblad B-D-L-M-V'!R60</f>
        <v>893.6</v>
      </c>
      <c r="S58" s="6">
        <f>'Scoreblad B-D-L-M-V'!S60</f>
        <v>0</v>
      </c>
      <c r="T58" s="6">
        <f>'Scoreblad B-D-L-M-V'!T60</f>
        <v>26150.799999999999</v>
      </c>
      <c r="U58" s="6">
        <f>'Scoreblad B-D-L-M-V'!U60</f>
        <v>52.07706251931198</v>
      </c>
      <c r="V58" s="7" t="str">
        <f t="shared" si="34"/>
        <v>Blinde vlek</v>
      </c>
      <c r="W58" s="7">
        <f t="shared" si="35"/>
        <v>1.9914137433390939E-3</v>
      </c>
      <c r="X58" s="7" t="str">
        <f t="shared" si="36"/>
        <v>Blinde vlek</v>
      </c>
      <c r="Y58" s="47">
        <f>SUM(Z56:Z60)</f>
        <v>23</v>
      </c>
      <c r="Z58" s="180">
        <f>'Scoreblad B-D-L-M-V'!Z60</f>
        <v>0</v>
      </c>
      <c r="AA58" s="180">
        <f>'Scoreblad B-D-L-M-V'!AA60</f>
        <v>0</v>
      </c>
      <c r="AB58" s="180">
        <f>'Scoreblad B-D-L-M-V'!AB60</f>
        <v>0</v>
      </c>
      <c r="AC58" s="180">
        <f>'Scoreblad B-D-L-M-V'!AC60</f>
        <v>0</v>
      </c>
      <c r="AD58" s="6">
        <f t="shared" si="55"/>
        <v>0</v>
      </c>
      <c r="AE58" s="7" t="str">
        <f t="shared" si="56"/>
        <v>Blinde vlek</v>
      </c>
      <c r="AF58" s="6" t="str">
        <f t="shared" si="57"/>
        <v>Blinde vlek</v>
      </c>
      <c r="AG58" s="47">
        <f>SUM(AD56:AD60)</f>
        <v>10</v>
      </c>
      <c r="AH58" s="6" t="str">
        <f t="shared" si="58"/>
        <v>C</v>
      </c>
      <c r="AI58" s="59" t="s">
        <v>31</v>
      </c>
      <c r="AJ58" s="49" t="str">
        <f t="shared" si="24"/>
        <v>Leuven</v>
      </c>
      <c r="AK58" s="102">
        <v>1</v>
      </c>
      <c r="AL58" s="21">
        <f t="shared" si="62"/>
        <v>2</v>
      </c>
      <c r="AM58" s="21">
        <f t="shared" si="63"/>
        <v>0</v>
      </c>
      <c r="AN58" s="21">
        <f t="shared" si="59"/>
        <v>2</v>
      </c>
      <c r="AO58" s="21">
        <f t="shared" si="60"/>
        <v>0</v>
      </c>
      <c r="AP58" s="281"/>
      <c r="AQ58" s="281"/>
      <c r="AR58" s="281"/>
      <c r="AS58" s="284"/>
      <c r="AT58" s="229"/>
      <c r="AU58" s="295"/>
      <c r="AV58" s="278"/>
      <c r="AW58" s="278"/>
    </row>
    <row r="59" spans="1:49" x14ac:dyDescent="0.3">
      <c r="A59" s="59" t="s">
        <v>17</v>
      </c>
      <c r="B59" s="59" t="s">
        <v>15</v>
      </c>
      <c r="C59" s="59" t="s">
        <v>31</v>
      </c>
      <c r="D59" s="4" t="str">
        <f>'Scoreblad B-D-L-M-V'!D61</f>
        <v>Mechelen</v>
      </c>
      <c r="E59" s="180">
        <f>'Scoreblad B-D-L-M-V'!E61</f>
        <v>7</v>
      </c>
      <c r="F59" s="5" t="str">
        <f t="shared" si="18"/>
        <v>B-D-L-M-V</v>
      </c>
      <c r="G59" s="13" t="str">
        <f t="shared" si="52"/>
        <v>C</v>
      </c>
      <c r="H59" s="13" t="str">
        <f t="shared" si="53"/>
        <v>Blinde vlek</v>
      </c>
      <c r="I59" s="47">
        <f>SUM(J56:J60)</f>
        <v>22.375206611570249</v>
      </c>
      <c r="J59" s="6">
        <f>'Scoreblad B-D-L-M-V'!J61</f>
        <v>0</v>
      </c>
      <c r="K59" s="6">
        <f>'Scoreblad B-D-L-M-V'!K61</f>
        <v>0</v>
      </c>
      <c r="L59" s="6">
        <f>'Scoreblad B-D-L-M-V'!L61</f>
        <v>0</v>
      </c>
      <c r="M59" s="6">
        <f t="shared" si="40"/>
        <v>0</v>
      </c>
      <c r="N59" s="47">
        <f>SUM(O56:O60)</f>
        <v>3.197650531286893</v>
      </c>
      <c r="O59" s="6">
        <f t="shared" si="19"/>
        <v>0</v>
      </c>
      <c r="P59" s="48">
        <f>IF(SUM(L56:L60)&gt;0,SUM(O56:O60)/SUM(L56:L60), "Blinde vlek")</f>
        <v>0.12504080062012318</v>
      </c>
      <c r="Q59" s="7" t="str">
        <f t="shared" si="54"/>
        <v>Blinde vlek</v>
      </c>
      <c r="R59" s="6">
        <f>'Scoreblad B-D-L-M-V'!R61</f>
        <v>454</v>
      </c>
      <c r="S59" s="6">
        <f>'Scoreblad B-D-L-M-V'!S61</f>
        <v>0</v>
      </c>
      <c r="T59" s="6">
        <f>'Scoreblad B-D-L-M-V'!T61</f>
        <v>26150.799999999999</v>
      </c>
      <c r="U59" s="6">
        <f>'Scoreblad B-D-L-M-V'!U61</f>
        <v>52.07706251931198</v>
      </c>
      <c r="V59" s="7" t="str">
        <f t="shared" si="34"/>
        <v>Blinde vlek</v>
      </c>
      <c r="W59" s="7">
        <f t="shared" si="35"/>
        <v>1.9914137433390939E-3</v>
      </c>
      <c r="X59" s="7" t="str">
        <f t="shared" si="36"/>
        <v>Blinde vlek</v>
      </c>
      <c r="Y59" s="47">
        <f>SUM(Z56:Z60)</f>
        <v>23</v>
      </c>
      <c r="Z59" s="180">
        <f>'Scoreblad B-D-L-M-V'!Z61</f>
        <v>0</v>
      </c>
      <c r="AA59" s="180">
        <f>'Scoreblad B-D-L-M-V'!AA61</f>
        <v>0</v>
      </c>
      <c r="AB59" s="180">
        <f>'Scoreblad B-D-L-M-V'!AB61</f>
        <v>0</v>
      </c>
      <c r="AC59" s="180">
        <f>'Scoreblad B-D-L-M-V'!AC61</f>
        <v>0</v>
      </c>
      <c r="AD59" s="6">
        <f t="shared" si="55"/>
        <v>0</v>
      </c>
      <c r="AE59" s="7" t="str">
        <f t="shared" si="56"/>
        <v>Blinde vlek</v>
      </c>
      <c r="AF59" s="6" t="str">
        <f t="shared" si="57"/>
        <v>Blinde vlek</v>
      </c>
      <c r="AG59" s="47">
        <f>SUM(AD56:AD60)</f>
        <v>10</v>
      </c>
      <c r="AH59" s="6" t="str">
        <f t="shared" si="58"/>
        <v>C</v>
      </c>
      <c r="AI59" s="59" t="s">
        <v>31</v>
      </c>
      <c r="AJ59" s="49" t="str">
        <f t="shared" si="24"/>
        <v>Mechelen</v>
      </c>
      <c r="AK59" s="102">
        <v>1</v>
      </c>
      <c r="AL59" s="21">
        <f t="shared" si="62"/>
        <v>2</v>
      </c>
      <c r="AM59" s="21">
        <f t="shared" si="63"/>
        <v>0</v>
      </c>
      <c r="AN59" s="21">
        <f t="shared" si="59"/>
        <v>2</v>
      </c>
      <c r="AO59" s="21">
        <f t="shared" si="60"/>
        <v>0</v>
      </c>
      <c r="AP59" s="281"/>
      <c r="AQ59" s="281"/>
      <c r="AR59" s="281"/>
      <c r="AS59" s="284"/>
      <c r="AT59" s="229"/>
      <c r="AU59" s="295"/>
      <c r="AV59" s="278"/>
      <c r="AW59" s="278"/>
    </row>
    <row r="60" spans="1:49" x14ac:dyDescent="0.3">
      <c r="A60" s="59" t="s">
        <v>17</v>
      </c>
      <c r="B60" s="59" t="s">
        <v>15</v>
      </c>
      <c r="C60" s="59" t="s">
        <v>31</v>
      </c>
      <c r="D60" s="4" t="str">
        <f>'Scoreblad B-D-L-M-V'!D62</f>
        <v>Vilvoorde</v>
      </c>
      <c r="E60" s="180">
        <f>'Scoreblad B-D-L-M-V'!E62</f>
        <v>18</v>
      </c>
      <c r="F60" s="5" t="str">
        <f t="shared" si="18"/>
        <v>B-D-L-M-V</v>
      </c>
      <c r="G60" s="13" t="str">
        <f t="shared" si="52"/>
        <v>C</v>
      </c>
      <c r="H60" s="13" t="str">
        <f t="shared" si="53"/>
        <v>Blinde vlek</v>
      </c>
      <c r="I60" s="47">
        <f>SUM(J56:J60)</f>
        <v>22.375206611570249</v>
      </c>
      <c r="J60" s="6">
        <f>'Scoreblad B-D-L-M-V'!J62</f>
        <v>0</v>
      </c>
      <c r="K60" s="6">
        <f>'Scoreblad B-D-L-M-V'!K62</f>
        <v>0</v>
      </c>
      <c r="L60" s="6">
        <f>'Scoreblad B-D-L-M-V'!L62</f>
        <v>0</v>
      </c>
      <c r="M60" s="6">
        <f t="shared" si="40"/>
        <v>0</v>
      </c>
      <c r="N60" s="47">
        <f>SUM(O56:O60)</f>
        <v>3.197650531286893</v>
      </c>
      <c r="O60" s="6">
        <f t="shared" si="19"/>
        <v>0</v>
      </c>
      <c r="P60" s="48">
        <f>IF(SUM(L56:L60)&gt;0,SUM(O56:O60)/SUM(L56:L60), "Blinde vlek")</f>
        <v>0.12504080062012318</v>
      </c>
      <c r="Q60" s="7" t="str">
        <f t="shared" si="54"/>
        <v>Blinde vlek</v>
      </c>
      <c r="R60" s="6">
        <f>'Scoreblad B-D-L-M-V'!R62</f>
        <v>218</v>
      </c>
      <c r="S60" s="6">
        <f>'Scoreblad B-D-L-M-V'!S62</f>
        <v>0</v>
      </c>
      <c r="T60" s="6">
        <f>'Scoreblad B-D-L-M-V'!T62</f>
        <v>26150.799999999999</v>
      </c>
      <c r="U60" s="6">
        <f>'Scoreblad B-D-L-M-V'!U62</f>
        <v>52.07706251931198</v>
      </c>
      <c r="V60" s="7" t="str">
        <f t="shared" si="34"/>
        <v>Blinde vlek</v>
      </c>
      <c r="W60" s="7">
        <f t="shared" si="35"/>
        <v>1.9914137433390939E-3</v>
      </c>
      <c r="X60" s="7" t="str">
        <f t="shared" si="36"/>
        <v>Blinde vlek</v>
      </c>
      <c r="Y60" s="47">
        <f>SUM(Z56:Z60)</f>
        <v>23</v>
      </c>
      <c r="Z60" s="180">
        <f>'Scoreblad B-D-L-M-V'!Z62</f>
        <v>0</v>
      </c>
      <c r="AA60" s="180">
        <f>'Scoreblad B-D-L-M-V'!AA62</f>
        <v>0</v>
      </c>
      <c r="AB60" s="180">
        <f>'Scoreblad B-D-L-M-V'!AB62</f>
        <v>0</v>
      </c>
      <c r="AC60" s="180">
        <f>'Scoreblad B-D-L-M-V'!AC62</f>
        <v>0</v>
      </c>
      <c r="AD60" s="6">
        <f t="shared" si="55"/>
        <v>0</v>
      </c>
      <c r="AE60" s="7" t="str">
        <f t="shared" si="56"/>
        <v>Blinde vlek</v>
      </c>
      <c r="AF60" s="6" t="str">
        <f t="shared" si="57"/>
        <v>Blinde vlek</v>
      </c>
      <c r="AG60" s="47">
        <f>SUM(AD56:AD60)</f>
        <v>10</v>
      </c>
      <c r="AH60" s="6" t="str">
        <f t="shared" si="58"/>
        <v>C</v>
      </c>
      <c r="AI60" s="59" t="s">
        <v>31</v>
      </c>
      <c r="AJ60" s="49" t="str">
        <f t="shared" si="24"/>
        <v>Vilvoorde</v>
      </c>
      <c r="AK60" s="102">
        <v>1</v>
      </c>
      <c r="AL60" s="21">
        <f t="shared" si="62"/>
        <v>2</v>
      </c>
      <c r="AM60" s="21">
        <f t="shared" si="63"/>
        <v>0</v>
      </c>
      <c r="AN60" s="21">
        <f t="shared" si="59"/>
        <v>2</v>
      </c>
      <c r="AO60" s="21">
        <f t="shared" si="60"/>
        <v>0</v>
      </c>
      <c r="AP60" s="282"/>
      <c r="AQ60" s="282"/>
      <c r="AR60" s="282"/>
      <c r="AS60" s="285"/>
      <c r="AT60" s="230"/>
      <c r="AU60" s="295"/>
      <c r="AV60" s="278"/>
      <c r="AW60" s="279"/>
    </row>
    <row r="61" spans="1:49" x14ac:dyDescent="0.3">
      <c r="A61" s="11" t="s">
        <v>17</v>
      </c>
      <c r="B61" s="11" t="s">
        <v>16</v>
      </c>
      <c r="C61" s="11" t="s">
        <v>32</v>
      </c>
      <c r="D61" s="4" t="str">
        <f>'Scoreblad B-D-L-M-V'!D63</f>
        <v>Brussel</v>
      </c>
      <c r="E61" s="180">
        <f>'Scoreblad B-D-L-M-V'!E63</f>
        <v>13</v>
      </c>
      <c r="F61" s="5" t="str">
        <f t="shared" si="18"/>
        <v>B-D-L-M-V</v>
      </c>
      <c r="G61" s="13" t="str">
        <f t="shared" si="52"/>
        <v>A</v>
      </c>
      <c r="H61" s="13" t="str">
        <f t="shared" si="53"/>
        <v>C</v>
      </c>
      <c r="I61" s="47">
        <f>SUM(J61:J65)</f>
        <v>55.241616117698754</v>
      </c>
      <c r="J61" s="6">
        <f>'Scoreblad B-D-L-M-V'!J63</f>
        <v>11.652892561983471</v>
      </c>
      <c r="K61" s="6">
        <f>'Scoreblad B-D-L-M-V'!K63</f>
        <v>16.714285714285712</v>
      </c>
      <c r="L61" s="6">
        <f>'Scoreblad B-D-L-M-V'!L63</f>
        <v>14.207142857142854</v>
      </c>
      <c r="M61" s="6">
        <f t="shared" si="40"/>
        <v>5.0613931523022408</v>
      </c>
      <c r="N61" s="47">
        <f>SUM(O61:O65)</f>
        <v>-15.342089855388613</v>
      </c>
      <c r="O61" s="6">
        <f t="shared" si="19"/>
        <v>2.5542502951593828</v>
      </c>
      <c r="P61" s="48">
        <f>IF(SUM(L61:L65)&gt;0,SUM(O61:O65)/SUM(L61:L65), "Blinde vlek")</f>
        <v>-0.38451809564167799</v>
      </c>
      <c r="Q61" s="7">
        <f t="shared" si="54"/>
        <v>0.17978634556174644</v>
      </c>
      <c r="R61" s="6">
        <f>'Scoreblad B-D-L-M-V'!R63</f>
        <v>690</v>
      </c>
      <c r="S61" s="6">
        <f>'Scoreblad B-D-L-M-V'!S63</f>
        <v>16.714285714285712</v>
      </c>
      <c r="T61" s="6">
        <f>'Scoreblad B-D-L-M-V'!T63</f>
        <v>26150.799999999999</v>
      </c>
      <c r="U61" s="6">
        <f>'Scoreblad B-D-L-M-V'!U63</f>
        <v>393.70486527643408</v>
      </c>
      <c r="V61" s="7">
        <f t="shared" si="34"/>
        <v>2.4223602484472046E-2</v>
      </c>
      <c r="W61" s="7">
        <f t="shared" si="35"/>
        <v>1.5055174804458529E-2</v>
      </c>
      <c r="X61" s="7" t="str">
        <f t="shared" si="36"/>
        <v>B</v>
      </c>
      <c r="Y61" s="47">
        <f>SUM(Z61:Z65)</f>
        <v>52</v>
      </c>
      <c r="Z61" s="180">
        <f>'Scoreblad B-D-L-M-V'!Z63</f>
        <v>12</v>
      </c>
      <c r="AA61" s="180">
        <f>'Scoreblad B-D-L-M-V'!AA63</f>
        <v>4</v>
      </c>
      <c r="AB61" s="180">
        <f>'Scoreblad B-D-L-M-V'!AB63</f>
        <v>8</v>
      </c>
      <c r="AC61" s="180">
        <f>'Scoreblad B-D-L-M-V'!AC63</f>
        <v>1</v>
      </c>
      <c r="AD61" s="6">
        <f t="shared" si="55"/>
        <v>7</v>
      </c>
      <c r="AE61" s="7">
        <f t="shared" si="56"/>
        <v>0.58333333333333337</v>
      </c>
      <c r="AF61" s="6" t="str">
        <f t="shared" si="57"/>
        <v>C</v>
      </c>
      <c r="AG61" s="47">
        <f>SUM(AD61:AD65)</f>
        <v>10</v>
      </c>
      <c r="AH61" s="6" t="str">
        <f t="shared" si="58"/>
        <v>B</v>
      </c>
      <c r="AI61" s="11" t="s">
        <v>32</v>
      </c>
      <c r="AJ61" s="49" t="str">
        <f t="shared" si="24"/>
        <v>Brussel</v>
      </c>
      <c r="AK61" s="102">
        <v>1</v>
      </c>
      <c r="AL61" s="21">
        <f t="shared" si="62"/>
        <v>0</v>
      </c>
      <c r="AM61" s="21">
        <f t="shared" si="63"/>
        <v>2</v>
      </c>
      <c r="AN61" s="21">
        <f t="shared" si="59"/>
        <v>0</v>
      </c>
      <c r="AO61" s="21">
        <f t="shared" si="60"/>
        <v>1</v>
      </c>
      <c r="AP61" s="6">
        <f t="shared" ref="AP61:AP70" si="66">O61+AD61</f>
        <v>9.5542502951593828</v>
      </c>
      <c r="AQ61" s="6">
        <f t="shared" ref="AQ61:AQ70" si="67">O61+AD61+AK61</f>
        <v>10.554250295159383</v>
      </c>
      <c r="AR61" s="6">
        <f t="shared" si="46"/>
        <v>5</v>
      </c>
      <c r="AS61" s="7">
        <f t="shared" si="47"/>
        <v>1.9108500590318767</v>
      </c>
      <c r="AT61" s="50">
        <f t="shared" si="48"/>
        <v>0</v>
      </c>
      <c r="AU61" s="51">
        <f t="shared" ref="AU61:AU70" si="68">AT61*SUM(AL61:AO61)</f>
        <v>0</v>
      </c>
      <c r="AV61" s="51">
        <f t="shared" si="61"/>
        <v>0</v>
      </c>
      <c r="AW61" s="51" t="str">
        <f t="shared" ref="AW61:AW70" si="69">IF(AV61&gt;=$AZ$3,$AZ$2,IF(AV61&gt;=$BA$3,$BA$2,IF(AV61&gt;=$BB$3,$BB$2,$BC$2)))</f>
        <v>D</v>
      </c>
    </row>
    <row r="62" spans="1:49" x14ac:dyDescent="0.3">
      <c r="A62" s="11" t="s">
        <v>17</v>
      </c>
      <c r="B62" s="11" t="s">
        <v>16</v>
      </c>
      <c r="C62" s="11" t="s">
        <v>32</v>
      </c>
      <c r="D62" s="4" t="str">
        <f>'Scoreblad B-D-L-M-V'!D64</f>
        <v>Dilbeek</v>
      </c>
      <c r="E62" s="180">
        <f>'Scoreblad B-D-L-M-V'!E64</f>
        <v>12</v>
      </c>
      <c r="F62" s="5" t="str">
        <f t="shared" si="18"/>
        <v>B-D-L-M-V</v>
      </c>
      <c r="G62" s="13" t="str">
        <f t="shared" si="52"/>
        <v>A</v>
      </c>
      <c r="H62" s="13" t="str">
        <f t="shared" si="53"/>
        <v>Blinde vlek</v>
      </c>
      <c r="I62" s="47">
        <f>SUM(J61:J65)</f>
        <v>55.241616117698754</v>
      </c>
      <c r="J62" s="6">
        <f>'Scoreblad B-D-L-M-V'!J64</f>
        <v>0</v>
      </c>
      <c r="K62" s="6">
        <f>'Scoreblad B-D-L-M-V'!K64</f>
        <v>0</v>
      </c>
      <c r="L62" s="6">
        <f>'Scoreblad B-D-L-M-V'!L64</f>
        <v>0</v>
      </c>
      <c r="M62" s="6">
        <f t="shared" si="40"/>
        <v>0</v>
      </c>
      <c r="N62" s="47">
        <f>SUM(O61:O65)</f>
        <v>-15.342089855388613</v>
      </c>
      <c r="O62" s="6">
        <f t="shared" si="19"/>
        <v>0</v>
      </c>
      <c r="P62" s="48">
        <f>IF(SUM(L61:L65)&gt;0,SUM(O61:O65)/SUM(L61:L65), "Blinde vlek")</f>
        <v>-0.38451809564167799</v>
      </c>
      <c r="Q62" s="7" t="str">
        <f t="shared" si="54"/>
        <v>Blinde vlek</v>
      </c>
      <c r="R62" s="6">
        <f>'Scoreblad B-D-L-M-V'!R64</f>
        <v>292.5</v>
      </c>
      <c r="S62" s="6">
        <f>'Scoreblad B-D-L-M-V'!S64</f>
        <v>0</v>
      </c>
      <c r="T62" s="6">
        <f>'Scoreblad B-D-L-M-V'!T64</f>
        <v>26150.799999999999</v>
      </c>
      <c r="U62" s="6">
        <f>'Scoreblad B-D-L-M-V'!U64</f>
        <v>393.70486527643408</v>
      </c>
      <c r="V62" s="7" t="str">
        <f t="shared" si="34"/>
        <v>Blinde vlek</v>
      </c>
      <c r="W62" s="7">
        <f t="shared" si="35"/>
        <v>1.5055174804458529E-2</v>
      </c>
      <c r="X62" s="7" t="str">
        <f t="shared" si="36"/>
        <v>Blinde vlek</v>
      </c>
      <c r="Y62" s="47">
        <f>SUM(Z61:Z65)</f>
        <v>52</v>
      </c>
      <c r="Z62" s="180">
        <f>'Scoreblad B-D-L-M-V'!Z64</f>
        <v>0</v>
      </c>
      <c r="AA62" s="180">
        <f>'Scoreblad B-D-L-M-V'!AA64</f>
        <v>0</v>
      </c>
      <c r="AB62" s="180">
        <f>'Scoreblad B-D-L-M-V'!AB64</f>
        <v>0</v>
      </c>
      <c r="AC62" s="180">
        <f>'Scoreblad B-D-L-M-V'!AC64</f>
        <v>4</v>
      </c>
      <c r="AD62" s="6">
        <f t="shared" si="55"/>
        <v>-4</v>
      </c>
      <c r="AE62" s="7" t="str">
        <f t="shared" si="56"/>
        <v>Blinde vlek</v>
      </c>
      <c r="AF62" s="6" t="str">
        <f t="shared" si="57"/>
        <v>Blinde vlek</v>
      </c>
      <c r="AG62" s="47">
        <f>SUM(AD61:AD65)</f>
        <v>10</v>
      </c>
      <c r="AH62" s="6" t="str">
        <f t="shared" si="58"/>
        <v>B</v>
      </c>
      <c r="AI62" s="11" t="s">
        <v>32</v>
      </c>
      <c r="AJ62" s="49" t="str">
        <f t="shared" si="24"/>
        <v>Dilbeek</v>
      </c>
      <c r="AK62" s="102">
        <v>1</v>
      </c>
      <c r="AL62" s="21">
        <f t="shared" si="62"/>
        <v>2</v>
      </c>
      <c r="AM62" s="21">
        <f t="shared" si="63"/>
        <v>2</v>
      </c>
      <c r="AN62" s="21">
        <f t="shared" si="59"/>
        <v>2</v>
      </c>
      <c r="AO62" s="21">
        <f t="shared" si="60"/>
        <v>1</v>
      </c>
      <c r="AP62" s="6">
        <f t="shared" si="66"/>
        <v>-4</v>
      </c>
      <c r="AQ62" s="6">
        <f t="shared" si="67"/>
        <v>-3</v>
      </c>
      <c r="AR62" s="6">
        <f t="shared" si="46"/>
        <v>4</v>
      </c>
      <c r="AS62" s="7">
        <f t="shared" si="47"/>
        <v>-1</v>
      </c>
      <c r="AT62" s="50">
        <f t="shared" si="48"/>
        <v>1</v>
      </c>
      <c r="AU62" s="51">
        <f t="shared" si="68"/>
        <v>7</v>
      </c>
      <c r="AV62" s="51">
        <f t="shared" si="61"/>
        <v>7</v>
      </c>
      <c r="AW62" s="51" t="str">
        <f t="shared" si="69"/>
        <v>A</v>
      </c>
    </row>
    <row r="63" spans="1:49" x14ac:dyDescent="0.3">
      <c r="A63" s="11" t="s">
        <v>17</v>
      </c>
      <c r="B63" s="11" t="s">
        <v>16</v>
      </c>
      <c r="C63" s="11" t="s">
        <v>32</v>
      </c>
      <c r="D63" s="4" t="str">
        <f>'Scoreblad B-D-L-M-V'!D65</f>
        <v>Leuven</v>
      </c>
      <c r="E63" s="180">
        <f>'Scoreblad B-D-L-M-V'!E65</f>
        <v>16</v>
      </c>
      <c r="F63" s="5" t="str">
        <f t="shared" si="18"/>
        <v>B-D-L-M-V</v>
      </c>
      <c r="G63" s="13" t="str">
        <f t="shared" si="52"/>
        <v>A</v>
      </c>
      <c r="H63" s="13" t="str">
        <f t="shared" si="53"/>
        <v>A</v>
      </c>
      <c r="I63" s="47">
        <f>SUM(J61:J65)</f>
        <v>55.241616117698754</v>
      </c>
      <c r="J63" s="6">
        <f>'Scoreblad B-D-L-M-V'!J65</f>
        <v>24.110124333925398</v>
      </c>
      <c r="K63" s="6">
        <f>'Scoreblad B-D-L-M-V'!K65</f>
        <v>21.886252446183953</v>
      </c>
      <c r="L63" s="6">
        <f>'Scoreblad B-D-L-M-V'!L65</f>
        <v>18.603314579256359</v>
      </c>
      <c r="M63" s="6">
        <f t="shared" si="40"/>
        <v>-2.2238718877414456</v>
      </c>
      <c r="N63" s="47">
        <f>SUM(O61:O65)</f>
        <v>-15.342089855388613</v>
      </c>
      <c r="O63" s="6">
        <f t="shared" si="19"/>
        <v>-5.5068097546690389</v>
      </c>
      <c r="P63" s="48">
        <f>IF(SUM(L61:L65)&gt;0,SUM(O61:O65)/SUM(L61:L65), "Blinde vlek")</f>
        <v>-0.38451809564167799</v>
      </c>
      <c r="Q63" s="7">
        <f t="shared" si="54"/>
        <v>-0.29601229024043979</v>
      </c>
      <c r="R63" s="6">
        <f>'Scoreblad B-D-L-M-V'!R65</f>
        <v>893.6</v>
      </c>
      <c r="S63" s="6">
        <f>'Scoreblad B-D-L-M-V'!S65</f>
        <v>21.886252446183953</v>
      </c>
      <c r="T63" s="6">
        <f>'Scoreblad B-D-L-M-V'!T65</f>
        <v>26150.799999999999</v>
      </c>
      <c r="U63" s="6">
        <f>'Scoreblad B-D-L-M-V'!U65</f>
        <v>393.70486527643408</v>
      </c>
      <c r="V63" s="7">
        <f t="shared" si="34"/>
        <v>2.4492225208352678E-2</v>
      </c>
      <c r="W63" s="7">
        <f t="shared" si="35"/>
        <v>1.5055174804458529E-2</v>
      </c>
      <c r="X63" s="7" t="str">
        <f t="shared" si="36"/>
        <v>B</v>
      </c>
      <c r="Y63" s="47">
        <f>SUM(Z61:Z65)</f>
        <v>52</v>
      </c>
      <c r="Z63" s="180">
        <f>'Scoreblad B-D-L-M-V'!Z65</f>
        <v>22</v>
      </c>
      <c r="AA63" s="180">
        <f>'Scoreblad B-D-L-M-V'!AA65</f>
        <v>7</v>
      </c>
      <c r="AB63" s="180">
        <f>'Scoreblad B-D-L-M-V'!AB65</f>
        <v>15</v>
      </c>
      <c r="AC63" s="180">
        <f>'Scoreblad B-D-L-M-V'!AC65</f>
        <v>0</v>
      </c>
      <c r="AD63" s="6">
        <f t="shared" si="55"/>
        <v>15</v>
      </c>
      <c r="AE63" s="7">
        <f t="shared" si="56"/>
        <v>0.68181818181818177</v>
      </c>
      <c r="AF63" s="6" t="str">
        <f t="shared" si="57"/>
        <v>C</v>
      </c>
      <c r="AG63" s="47">
        <f>SUM(AD61:AD65)</f>
        <v>10</v>
      </c>
      <c r="AH63" s="6" t="str">
        <f t="shared" si="58"/>
        <v>B</v>
      </c>
      <c r="AI63" s="11" t="s">
        <v>32</v>
      </c>
      <c r="AJ63" s="49" t="str">
        <f t="shared" si="24"/>
        <v>Leuven</v>
      </c>
      <c r="AK63" s="102">
        <v>1</v>
      </c>
      <c r="AL63" s="21">
        <f t="shared" si="62"/>
        <v>2</v>
      </c>
      <c r="AM63" s="21">
        <f t="shared" si="63"/>
        <v>2</v>
      </c>
      <c r="AN63" s="21">
        <f t="shared" si="59"/>
        <v>0</v>
      </c>
      <c r="AO63" s="21">
        <f t="shared" si="60"/>
        <v>1</v>
      </c>
      <c r="AP63" s="6">
        <f t="shared" si="66"/>
        <v>9.4931902453309611</v>
      </c>
      <c r="AQ63" s="6">
        <f t="shared" si="67"/>
        <v>10.493190245330961</v>
      </c>
      <c r="AR63" s="6">
        <f t="shared" si="46"/>
        <v>7</v>
      </c>
      <c r="AS63" s="7">
        <f t="shared" si="47"/>
        <v>1.3561700350472801</v>
      </c>
      <c r="AT63" s="50">
        <f t="shared" si="48"/>
        <v>0</v>
      </c>
      <c r="AU63" s="51">
        <f t="shared" si="68"/>
        <v>0</v>
      </c>
      <c r="AV63" s="51">
        <f t="shared" si="61"/>
        <v>0</v>
      </c>
      <c r="AW63" s="51" t="str">
        <f t="shared" si="69"/>
        <v>D</v>
      </c>
    </row>
    <row r="64" spans="1:49" x14ac:dyDescent="0.3">
      <c r="A64" s="11" t="s">
        <v>17</v>
      </c>
      <c r="B64" s="11" t="s">
        <v>16</v>
      </c>
      <c r="C64" s="11" t="s">
        <v>32</v>
      </c>
      <c r="D64" s="4" t="str">
        <f>'Scoreblad B-D-L-M-V'!D66</f>
        <v>Mechelen</v>
      </c>
      <c r="E64" s="180">
        <f>'Scoreblad B-D-L-M-V'!E66</f>
        <v>7</v>
      </c>
      <c r="F64" s="5" t="str">
        <f t="shared" si="18"/>
        <v>B-D-L-M-V</v>
      </c>
      <c r="G64" s="13" t="str">
        <f t="shared" si="52"/>
        <v>A</v>
      </c>
      <c r="H64" s="13" t="str">
        <f t="shared" si="53"/>
        <v>A</v>
      </c>
      <c r="I64" s="47">
        <f>SUM(J61:J65)</f>
        <v>55.241616117698754</v>
      </c>
      <c r="J64" s="6">
        <f>'Scoreblad B-D-L-M-V'!J66</f>
        <v>19.478599221789885</v>
      </c>
      <c r="K64" s="6">
        <f>'Scoreblad B-D-L-M-V'!K66</f>
        <v>8.3400809716599174</v>
      </c>
      <c r="L64" s="6">
        <f>'Scoreblad B-D-L-M-V'!L66</f>
        <v>7.0890688259109291</v>
      </c>
      <c r="M64" s="6">
        <f t="shared" si="40"/>
        <v>-11.138518250129968</v>
      </c>
      <c r="N64" s="47">
        <f>SUM(O61:O65)</f>
        <v>-15.342089855388613</v>
      </c>
      <c r="O64" s="6">
        <f t="shared" si="19"/>
        <v>-12.389530395878957</v>
      </c>
      <c r="P64" s="48">
        <f>IF(SUM(L61:L65)&gt;0,SUM(O61:O65)/SUM(L61:L65), "Blinde vlek")</f>
        <v>-0.38451809564167799</v>
      </c>
      <c r="Q64" s="7">
        <f t="shared" si="54"/>
        <v>-1.747695035854999</v>
      </c>
      <c r="R64" s="6">
        <f>'Scoreblad B-D-L-M-V'!R66</f>
        <v>454</v>
      </c>
      <c r="S64" s="6">
        <f>'Scoreblad B-D-L-M-V'!S66</f>
        <v>8.3400809716599174</v>
      </c>
      <c r="T64" s="6">
        <f>'Scoreblad B-D-L-M-V'!T66</f>
        <v>26150.799999999999</v>
      </c>
      <c r="U64" s="6">
        <f>'Scoreblad B-D-L-M-V'!U66</f>
        <v>393.70486527643408</v>
      </c>
      <c r="V64" s="7">
        <f t="shared" si="34"/>
        <v>1.8370222404537263E-2</v>
      </c>
      <c r="W64" s="7">
        <f t="shared" si="35"/>
        <v>1.5055174804458529E-2</v>
      </c>
      <c r="X64" s="7" t="str">
        <f t="shared" si="36"/>
        <v>B</v>
      </c>
      <c r="Y64" s="47">
        <f>SUM(Z61:Z65)</f>
        <v>52</v>
      </c>
      <c r="Z64" s="180">
        <f>'Scoreblad B-D-L-M-V'!Z66</f>
        <v>18</v>
      </c>
      <c r="AA64" s="180">
        <f>'Scoreblad B-D-L-M-V'!AA66</f>
        <v>17</v>
      </c>
      <c r="AB64" s="180">
        <f>'Scoreblad B-D-L-M-V'!AB66</f>
        <v>1</v>
      </c>
      <c r="AC64" s="180">
        <f>'Scoreblad B-D-L-M-V'!AC66</f>
        <v>3</v>
      </c>
      <c r="AD64" s="6">
        <f t="shared" si="55"/>
        <v>-2</v>
      </c>
      <c r="AE64" s="7">
        <f t="shared" si="56"/>
        <v>-0.1111111111111111</v>
      </c>
      <c r="AF64" s="6" t="str">
        <f t="shared" si="57"/>
        <v>B</v>
      </c>
      <c r="AG64" s="47">
        <f>SUM(AD61:AD65)</f>
        <v>10</v>
      </c>
      <c r="AH64" s="6" t="str">
        <f t="shared" si="58"/>
        <v>B</v>
      </c>
      <c r="AI64" s="11" t="s">
        <v>32</v>
      </c>
      <c r="AJ64" s="49" t="str">
        <f t="shared" si="24"/>
        <v>Mechelen</v>
      </c>
      <c r="AK64" s="102">
        <v>1</v>
      </c>
      <c r="AL64" s="21">
        <f t="shared" si="62"/>
        <v>2</v>
      </c>
      <c r="AM64" s="21">
        <f t="shared" si="63"/>
        <v>2</v>
      </c>
      <c r="AN64" s="21">
        <f t="shared" si="59"/>
        <v>1</v>
      </c>
      <c r="AO64" s="21">
        <f t="shared" si="60"/>
        <v>1</v>
      </c>
      <c r="AP64" s="6">
        <f t="shared" si="66"/>
        <v>-14.389530395878957</v>
      </c>
      <c r="AQ64" s="6">
        <f t="shared" si="67"/>
        <v>-13.389530395878957</v>
      </c>
      <c r="AR64" s="6">
        <f t="shared" si="46"/>
        <v>20</v>
      </c>
      <c r="AS64" s="7">
        <f t="shared" si="47"/>
        <v>-0.71947651979394789</v>
      </c>
      <c r="AT64" s="50">
        <f t="shared" si="48"/>
        <v>1</v>
      </c>
      <c r="AU64" s="51">
        <f t="shared" si="68"/>
        <v>6</v>
      </c>
      <c r="AV64" s="51">
        <f t="shared" si="61"/>
        <v>6</v>
      </c>
      <c r="AW64" s="51" t="str">
        <f t="shared" si="69"/>
        <v>A</v>
      </c>
    </row>
    <row r="65" spans="1:49" x14ac:dyDescent="0.3">
      <c r="A65" s="11" t="s">
        <v>17</v>
      </c>
      <c r="B65" s="11" t="s">
        <v>16</v>
      </c>
      <c r="C65" s="11" t="s">
        <v>32</v>
      </c>
      <c r="D65" s="4" t="str">
        <f>'Scoreblad B-D-L-M-V'!D67</f>
        <v>Vilvoorde</v>
      </c>
      <c r="E65" s="180">
        <f>'Scoreblad B-D-L-M-V'!E67</f>
        <v>18</v>
      </c>
      <c r="F65" s="5" t="str">
        <f t="shared" si="18"/>
        <v>B-D-L-M-V</v>
      </c>
      <c r="G65" s="13" t="str">
        <f t="shared" si="52"/>
        <v>A</v>
      </c>
      <c r="H65" s="13" t="str">
        <f t="shared" si="53"/>
        <v>Blinde vlek</v>
      </c>
      <c r="I65" s="47">
        <f>SUM(J61:J65)</f>
        <v>55.241616117698754</v>
      </c>
      <c r="J65" s="6">
        <f>'Scoreblad B-D-L-M-V'!J67</f>
        <v>0</v>
      </c>
      <c r="K65" s="6">
        <f>'Scoreblad B-D-L-M-V'!K67</f>
        <v>0</v>
      </c>
      <c r="L65" s="6">
        <f>'Scoreblad B-D-L-M-V'!L67</f>
        <v>0</v>
      </c>
      <c r="M65" s="6">
        <f t="shared" si="40"/>
        <v>0</v>
      </c>
      <c r="N65" s="47">
        <f>SUM(O61:O65)</f>
        <v>-15.342089855388613</v>
      </c>
      <c r="O65" s="6">
        <f t="shared" si="19"/>
        <v>0</v>
      </c>
      <c r="P65" s="48">
        <f>IF(SUM(L61:L65)&gt;0,SUM(O61:O65)/SUM(L61:L65), "Blinde vlek")</f>
        <v>-0.38451809564167799</v>
      </c>
      <c r="Q65" s="7" t="str">
        <f t="shared" si="54"/>
        <v>Blinde vlek</v>
      </c>
      <c r="R65" s="6">
        <f>'Scoreblad B-D-L-M-V'!R67</f>
        <v>218</v>
      </c>
      <c r="S65" s="6">
        <f>'Scoreblad B-D-L-M-V'!S67</f>
        <v>0</v>
      </c>
      <c r="T65" s="6">
        <f>'Scoreblad B-D-L-M-V'!T67</f>
        <v>26150.799999999999</v>
      </c>
      <c r="U65" s="6">
        <f>'Scoreblad B-D-L-M-V'!U67</f>
        <v>393.70486527643408</v>
      </c>
      <c r="V65" s="7" t="str">
        <f t="shared" si="34"/>
        <v>Blinde vlek</v>
      </c>
      <c r="W65" s="7">
        <f t="shared" si="35"/>
        <v>1.5055174804458529E-2</v>
      </c>
      <c r="X65" s="7" t="str">
        <f t="shared" si="36"/>
        <v>Blinde vlek</v>
      </c>
      <c r="Y65" s="47">
        <f>SUM(Z61:Z65)</f>
        <v>52</v>
      </c>
      <c r="Z65" s="180">
        <f>'Scoreblad B-D-L-M-V'!Z67</f>
        <v>0</v>
      </c>
      <c r="AA65" s="180">
        <f>'Scoreblad B-D-L-M-V'!AA67</f>
        <v>0</v>
      </c>
      <c r="AB65" s="180">
        <f>'Scoreblad B-D-L-M-V'!AB67</f>
        <v>0</v>
      </c>
      <c r="AC65" s="180">
        <f>'Scoreblad B-D-L-M-V'!AC67</f>
        <v>6</v>
      </c>
      <c r="AD65" s="6">
        <f t="shared" si="55"/>
        <v>-6</v>
      </c>
      <c r="AE65" s="7" t="str">
        <f t="shared" si="56"/>
        <v>Blinde vlek</v>
      </c>
      <c r="AF65" s="6" t="str">
        <f t="shared" si="57"/>
        <v>Blinde vlek</v>
      </c>
      <c r="AG65" s="47">
        <f>SUM(AD61:AD65)</f>
        <v>10</v>
      </c>
      <c r="AH65" s="6" t="str">
        <f t="shared" si="58"/>
        <v>B</v>
      </c>
      <c r="AI65" s="11" t="s">
        <v>32</v>
      </c>
      <c r="AJ65" s="49" t="str">
        <f t="shared" si="24"/>
        <v>Vilvoorde</v>
      </c>
      <c r="AK65" s="102">
        <v>1</v>
      </c>
      <c r="AL65" s="21">
        <f t="shared" si="62"/>
        <v>2</v>
      </c>
      <c r="AM65" s="21">
        <f t="shared" si="63"/>
        <v>2</v>
      </c>
      <c r="AN65" s="21">
        <f t="shared" si="59"/>
        <v>2</v>
      </c>
      <c r="AO65" s="21">
        <f t="shared" si="60"/>
        <v>1</v>
      </c>
      <c r="AP65" s="6">
        <f t="shared" si="66"/>
        <v>-6</v>
      </c>
      <c r="AQ65" s="6">
        <f t="shared" si="67"/>
        <v>-5</v>
      </c>
      <c r="AR65" s="6">
        <f t="shared" si="46"/>
        <v>6</v>
      </c>
      <c r="AS65" s="7">
        <f t="shared" si="47"/>
        <v>-1</v>
      </c>
      <c r="AT65" s="50">
        <f t="shared" si="48"/>
        <v>1</v>
      </c>
      <c r="AU65" s="51">
        <f t="shared" si="68"/>
        <v>7</v>
      </c>
      <c r="AV65" s="51">
        <f t="shared" si="61"/>
        <v>7</v>
      </c>
      <c r="AW65" s="51" t="str">
        <f t="shared" si="69"/>
        <v>A</v>
      </c>
    </row>
    <row r="66" spans="1:49" x14ac:dyDescent="0.3">
      <c r="A66" s="11" t="s">
        <v>18</v>
      </c>
      <c r="B66" s="11" t="s">
        <v>12</v>
      </c>
      <c r="C66" s="11" t="s">
        <v>33</v>
      </c>
      <c r="D66" s="4" t="str">
        <f>'Scoreblad B-D-L-M-V'!D68</f>
        <v>Brussel</v>
      </c>
      <c r="E66" s="180">
        <f>'Scoreblad B-D-L-M-V'!E68</f>
        <v>13</v>
      </c>
      <c r="F66" s="5" t="str">
        <f t="shared" si="18"/>
        <v>B-D-L-M-V</v>
      </c>
      <c r="G66" s="13" t="str">
        <f t="shared" si="52"/>
        <v>C</v>
      </c>
      <c r="H66" s="13" t="str">
        <f t="shared" si="53"/>
        <v>B</v>
      </c>
      <c r="I66" s="47">
        <f>SUM(J66:J70)</f>
        <v>36.700531367243727</v>
      </c>
      <c r="J66" s="6">
        <f>'Scoreblad B-D-L-M-V'!J68</f>
        <v>13.652892561983471</v>
      </c>
      <c r="K66" s="6">
        <f>'Scoreblad B-D-L-M-V'!K68</f>
        <v>17.21311475409836</v>
      </c>
      <c r="L66" s="6">
        <f>'Scoreblad B-D-L-M-V'!L68</f>
        <v>14.631147540983607</v>
      </c>
      <c r="M66" s="6">
        <f t="shared" si="40"/>
        <v>3.5602221921148889</v>
      </c>
      <c r="N66" s="47">
        <f>SUM(O66:O70)</f>
        <v>7.7070731273822624</v>
      </c>
      <c r="O66" s="6">
        <f t="shared" si="19"/>
        <v>0.9782549790001358</v>
      </c>
      <c r="P66" s="48">
        <f>IF(SUM(L66:L70)&gt;0,SUM(O66:O70)/SUM(L66:L70), "Blinde vlek")</f>
        <v>0.17355300325454254</v>
      </c>
      <c r="Q66" s="7">
        <f t="shared" si="54"/>
        <v>6.6861124615135326E-2</v>
      </c>
      <c r="R66" s="6">
        <f>'Scoreblad B-D-L-M-V'!R68</f>
        <v>690</v>
      </c>
      <c r="S66" s="6">
        <f>'Scoreblad B-D-L-M-V'!S68</f>
        <v>17.21311475409836</v>
      </c>
      <c r="T66" s="6">
        <f>'Scoreblad B-D-L-M-V'!T68</f>
        <v>26150.799999999999</v>
      </c>
      <c r="U66" s="6">
        <f>'Scoreblad B-D-L-M-V'!U68</f>
        <v>1091.6483712552804</v>
      </c>
      <c r="V66" s="7">
        <f t="shared" si="34"/>
        <v>2.494654312188168E-2</v>
      </c>
      <c r="W66" s="7">
        <f t="shared" si="35"/>
        <v>4.1744358537990439E-2</v>
      </c>
      <c r="X66" s="7" t="str">
        <f t="shared" si="36"/>
        <v>B</v>
      </c>
      <c r="Y66" s="47">
        <f>SUM(Z66:Z70)</f>
        <v>35</v>
      </c>
      <c r="Z66" s="180">
        <f>'Scoreblad B-D-L-M-V'!Z68</f>
        <v>14</v>
      </c>
      <c r="AA66" s="180">
        <f>'Scoreblad B-D-L-M-V'!AA68</f>
        <v>11</v>
      </c>
      <c r="AB66" s="180">
        <f>'Scoreblad B-D-L-M-V'!AB68</f>
        <v>3</v>
      </c>
      <c r="AC66" s="180">
        <f>'Scoreblad B-D-L-M-V'!AC68</f>
        <v>7</v>
      </c>
      <c r="AD66" s="6">
        <f t="shared" si="55"/>
        <v>-4</v>
      </c>
      <c r="AE66" s="7">
        <f t="shared" si="56"/>
        <v>-0.2857142857142857</v>
      </c>
      <c r="AF66" s="6" t="str">
        <f t="shared" si="57"/>
        <v>A</v>
      </c>
      <c r="AG66" s="47">
        <f>SUM(AD66:AD70)</f>
        <v>-42</v>
      </c>
      <c r="AH66" s="6" t="str">
        <f t="shared" si="58"/>
        <v>A</v>
      </c>
      <c r="AI66" s="11" t="s">
        <v>33</v>
      </c>
      <c r="AJ66" s="49" t="str">
        <f t="shared" si="24"/>
        <v>Brussel</v>
      </c>
      <c r="AK66" s="102">
        <v>1</v>
      </c>
      <c r="AL66" s="21">
        <f t="shared" si="62"/>
        <v>1</v>
      </c>
      <c r="AM66" s="21">
        <f t="shared" si="63"/>
        <v>0</v>
      </c>
      <c r="AN66" s="21">
        <f t="shared" si="59"/>
        <v>2</v>
      </c>
      <c r="AO66" s="21">
        <f t="shared" si="60"/>
        <v>2</v>
      </c>
      <c r="AP66" s="6">
        <f t="shared" si="66"/>
        <v>-3.0217450209998642</v>
      </c>
      <c r="AQ66" s="6">
        <f t="shared" si="67"/>
        <v>-2.0217450209998642</v>
      </c>
      <c r="AR66" s="6">
        <f t="shared" si="46"/>
        <v>18</v>
      </c>
      <c r="AS66" s="7">
        <f t="shared" si="47"/>
        <v>-0.16787472338888135</v>
      </c>
      <c r="AT66" s="52">
        <f t="shared" ref="AT66:AT70" si="70">AK66</f>
        <v>1</v>
      </c>
      <c r="AU66" s="51">
        <f t="shared" si="68"/>
        <v>5</v>
      </c>
      <c r="AV66" s="51">
        <f t="shared" si="61"/>
        <v>5</v>
      </c>
      <c r="AW66" s="51" t="str">
        <f t="shared" si="69"/>
        <v>B</v>
      </c>
    </row>
    <row r="67" spans="1:49" x14ac:dyDescent="0.3">
      <c r="A67" s="11" t="s">
        <v>18</v>
      </c>
      <c r="B67" s="11" t="s">
        <v>12</v>
      </c>
      <c r="C67" s="11" t="s">
        <v>33</v>
      </c>
      <c r="D67" s="4" t="str">
        <f>'Scoreblad B-D-L-M-V'!D69</f>
        <v>Dilbeek</v>
      </c>
      <c r="E67" s="180">
        <f>'Scoreblad B-D-L-M-V'!E69</f>
        <v>12</v>
      </c>
      <c r="F67" s="5" t="str">
        <f t="shared" si="18"/>
        <v>B-D-L-M-V</v>
      </c>
      <c r="G67" s="13" t="str">
        <f t="shared" si="52"/>
        <v>C</v>
      </c>
      <c r="H67" s="13" t="str">
        <f t="shared" si="53"/>
        <v>C</v>
      </c>
      <c r="I67" s="47">
        <f>SUM(J66:J70)</f>
        <v>36.700531367243727</v>
      </c>
      <c r="J67" s="6">
        <f>'Scoreblad B-D-L-M-V'!J69</f>
        <v>14.86475942782835</v>
      </c>
      <c r="K67" s="6">
        <f>'Scoreblad B-D-L-M-V'!K69</f>
        <v>24.700000000000003</v>
      </c>
      <c r="L67" s="6">
        <f>'Scoreblad B-D-L-M-V'!L69</f>
        <v>20.995000000000001</v>
      </c>
      <c r="M67" s="6">
        <f t="shared" si="40"/>
        <v>9.8352405721716529</v>
      </c>
      <c r="N67" s="47">
        <f>SUM(O66:O70)</f>
        <v>7.7070731273822624</v>
      </c>
      <c r="O67" s="6">
        <f t="shared" si="19"/>
        <v>6.1302405721716511</v>
      </c>
      <c r="P67" s="48">
        <f>IF(SUM(L66:L70)&gt;0,SUM(O66:O70)/SUM(L66:L70), "Blinde vlek")</f>
        <v>0.17355300325454254</v>
      </c>
      <c r="Q67" s="7">
        <f t="shared" si="54"/>
        <v>0.29198573813630152</v>
      </c>
      <c r="R67" s="6">
        <f>'Scoreblad B-D-L-M-V'!R69</f>
        <v>292.5</v>
      </c>
      <c r="S67" s="6">
        <f>'Scoreblad B-D-L-M-V'!S69</f>
        <v>24.700000000000003</v>
      </c>
      <c r="T67" s="6">
        <f>'Scoreblad B-D-L-M-V'!T69</f>
        <v>26150.799999999999</v>
      </c>
      <c r="U67" s="6">
        <f>'Scoreblad B-D-L-M-V'!U69</f>
        <v>1091.6483712552804</v>
      </c>
      <c r="V67" s="7">
        <f t="shared" si="34"/>
        <v>8.4444444444444461E-2</v>
      </c>
      <c r="W67" s="7">
        <f t="shared" si="35"/>
        <v>4.1744358537990439E-2</v>
      </c>
      <c r="X67" s="7" t="str">
        <f t="shared" si="36"/>
        <v>C</v>
      </c>
      <c r="Y67" s="47">
        <f>SUM(Z66:Z70)</f>
        <v>35</v>
      </c>
      <c r="Z67" s="180">
        <f>'Scoreblad B-D-L-M-V'!Z69</f>
        <v>14</v>
      </c>
      <c r="AA67" s="180">
        <f>'Scoreblad B-D-L-M-V'!AA69</f>
        <v>7</v>
      </c>
      <c r="AB67" s="180">
        <f>'Scoreblad B-D-L-M-V'!AB69</f>
        <v>7</v>
      </c>
      <c r="AC67" s="180">
        <f>'Scoreblad B-D-L-M-V'!AC69</f>
        <v>8</v>
      </c>
      <c r="AD67" s="6">
        <f t="shared" si="55"/>
        <v>-1</v>
      </c>
      <c r="AE67" s="7">
        <f t="shared" si="56"/>
        <v>-7.1428571428571425E-2</v>
      </c>
      <c r="AF67" s="6" t="str">
        <f t="shared" si="57"/>
        <v>B</v>
      </c>
      <c r="AG67" s="47">
        <f>SUM(AD66:AD70)</f>
        <v>-42</v>
      </c>
      <c r="AH67" s="6" t="str">
        <f t="shared" si="58"/>
        <v>A</v>
      </c>
      <c r="AI67" s="11" t="s">
        <v>33</v>
      </c>
      <c r="AJ67" s="49" t="str">
        <f t="shared" si="24"/>
        <v>Dilbeek</v>
      </c>
      <c r="AK67" s="102">
        <v>1</v>
      </c>
      <c r="AL67" s="21">
        <f t="shared" si="62"/>
        <v>0</v>
      </c>
      <c r="AM67" s="21">
        <f t="shared" si="63"/>
        <v>0</v>
      </c>
      <c r="AN67" s="21">
        <f t="shared" si="59"/>
        <v>1</v>
      </c>
      <c r="AO67" s="21">
        <f t="shared" si="60"/>
        <v>2</v>
      </c>
      <c r="AP67" s="6">
        <f t="shared" si="66"/>
        <v>5.1302405721716511</v>
      </c>
      <c r="AQ67" s="6">
        <f t="shared" si="67"/>
        <v>6.1302405721716511</v>
      </c>
      <c r="AR67" s="6">
        <f t="shared" si="46"/>
        <v>15</v>
      </c>
      <c r="AS67" s="7">
        <f t="shared" si="47"/>
        <v>0.34201603814477671</v>
      </c>
      <c r="AT67" s="52">
        <f t="shared" si="70"/>
        <v>1</v>
      </c>
      <c r="AU67" s="51">
        <f t="shared" si="68"/>
        <v>3</v>
      </c>
      <c r="AV67" s="51">
        <f t="shared" si="61"/>
        <v>3</v>
      </c>
      <c r="AW67" s="51" t="str">
        <f t="shared" si="69"/>
        <v>C</v>
      </c>
    </row>
    <row r="68" spans="1:49" x14ac:dyDescent="0.3">
      <c r="A68" s="11" t="s">
        <v>18</v>
      </c>
      <c r="B68" s="11" t="s">
        <v>12</v>
      </c>
      <c r="C68" s="11" t="s">
        <v>33</v>
      </c>
      <c r="D68" s="4" t="str">
        <f>'Scoreblad B-D-L-M-V'!D70</f>
        <v>Leuven</v>
      </c>
      <c r="E68" s="180">
        <f>'Scoreblad B-D-L-M-V'!E70</f>
        <v>16</v>
      </c>
      <c r="F68" s="5" t="str">
        <f t="shared" si="18"/>
        <v>B-D-L-M-V</v>
      </c>
      <c r="G68" s="13" t="str">
        <f t="shared" si="52"/>
        <v>C</v>
      </c>
      <c r="H68" s="13" t="str">
        <f t="shared" si="53"/>
        <v>Blinde vlek</v>
      </c>
      <c r="I68" s="47">
        <f>SUM(J66:J70)</f>
        <v>36.700531367243727</v>
      </c>
      <c r="J68" s="6">
        <f>'Scoreblad B-D-L-M-V'!J70</f>
        <v>0</v>
      </c>
      <c r="K68" s="6">
        <f>'Scoreblad B-D-L-M-V'!K70</f>
        <v>0</v>
      </c>
      <c r="L68" s="6">
        <f>'Scoreblad B-D-L-M-V'!L70</f>
        <v>0</v>
      </c>
      <c r="M68" s="6">
        <f t="shared" si="40"/>
        <v>0</v>
      </c>
      <c r="N68" s="47">
        <f>SUM(O66:O70)</f>
        <v>7.7070731273822624</v>
      </c>
      <c r="O68" s="6">
        <f t="shared" si="19"/>
        <v>0</v>
      </c>
      <c r="P68" s="48">
        <f>IF(SUM(L66:L70)&gt;0,SUM(O66:O70)/SUM(L66:L70), "Blinde vlek")</f>
        <v>0.17355300325454254</v>
      </c>
      <c r="Q68" s="7" t="str">
        <f t="shared" si="54"/>
        <v>Blinde vlek</v>
      </c>
      <c r="R68" s="6">
        <f>'Scoreblad B-D-L-M-V'!R70</f>
        <v>893.6</v>
      </c>
      <c r="S68" s="6">
        <f>'Scoreblad B-D-L-M-V'!S70</f>
        <v>0</v>
      </c>
      <c r="T68" s="6">
        <f>'Scoreblad B-D-L-M-V'!T70</f>
        <v>26150.799999999999</v>
      </c>
      <c r="U68" s="6">
        <f>'Scoreblad B-D-L-M-V'!U70</f>
        <v>1091.6483712552804</v>
      </c>
      <c r="V68" s="7" t="str">
        <f t="shared" si="34"/>
        <v>Blinde vlek</v>
      </c>
      <c r="W68" s="7">
        <f t="shared" si="35"/>
        <v>4.1744358537990439E-2</v>
      </c>
      <c r="X68" s="7" t="str">
        <f t="shared" si="36"/>
        <v>Blinde vlek</v>
      </c>
      <c r="Y68" s="47">
        <f>SUM(Z66:Z70)</f>
        <v>35</v>
      </c>
      <c r="Z68" s="180">
        <f>'Scoreblad B-D-L-M-V'!Z70</f>
        <v>0</v>
      </c>
      <c r="AA68" s="180">
        <f>'Scoreblad B-D-L-M-V'!AA70</f>
        <v>0</v>
      </c>
      <c r="AB68" s="180">
        <f>'Scoreblad B-D-L-M-V'!AB70</f>
        <v>0</v>
      </c>
      <c r="AC68" s="180">
        <f>'Scoreblad B-D-L-M-V'!AC70</f>
        <v>11</v>
      </c>
      <c r="AD68" s="6">
        <f t="shared" si="55"/>
        <v>-11</v>
      </c>
      <c r="AE68" s="7" t="str">
        <f t="shared" si="56"/>
        <v>Blinde vlek</v>
      </c>
      <c r="AF68" s="6" t="str">
        <f t="shared" si="57"/>
        <v>Blinde vlek</v>
      </c>
      <c r="AG68" s="47">
        <f>SUM(AD66:AD70)</f>
        <v>-42</v>
      </c>
      <c r="AH68" s="6" t="str">
        <f t="shared" si="58"/>
        <v>A</v>
      </c>
      <c r="AI68" s="11" t="s">
        <v>33</v>
      </c>
      <c r="AJ68" s="49" t="str">
        <f t="shared" si="24"/>
        <v>Leuven</v>
      </c>
      <c r="AK68" s="102">
        <v>1</v>
      </c>
      <c r="AL68" s="21">
        <f t="shared" si="62"/>
        <v>2</v>
      </c>
      <c r="AM68" s="21">
        <f t="shared" si="63"/>
        <v>0</v>
      </c>
      <c r="AN68" s="21">
        <f t="shared" si="59"/>
        <v>2</v>
      </c>
      <c r="AO68" s="21">
        <f t="shared" si="60"/>
        <v>2</v>
      </c>
      <c r="AP68" s="6">
        <f t="shared" si="66"/>
        <v>-11</v>
      </c>
      <c r="AQ68" s="6">
        <f t="shared" si="67"/>
        <v>-10</v>
      </c>
      <c r="AR68" s="6">
        <f t="shared" si="46"/>
        <v>11</v>
      </c>
      <c r="AS68" s="7">
        <f t="shared" si="47"/>
        <v>-1</v>
      </c>
      <c r="AT68" s="52">
        <f t="shared" si="70"/>
        <v>1</v>
      </c>
      <c r="AU68" s="51">
        <f t="shared" si="68"/>
        <v>6</v>
      </c>
      <c r="AV68" s="51">
        <f t="shared" si="61"/>
        <v>6</v>
      </c>
      <c r="AW68" s="51" t="str">
        <f t="shared" si="69"/>
        <v>A</v>
      </c>
    </row>
    <row r="69" spans="1:49" x14ac:dyDescent="0.3">
      <c r="A69" s="11" t="s">
        <v>18</v>
      </c>
      <c r="B69" s="11" t="s">
        <v>12</v>
      </c>
      <c r="C69" s="11" t="s">
        <v>33</v>
      </c>
      <c r="D69" s="4" t="str">
        <f>'Scoreblad B-D-L-M-V'!D71</f>
        <v>Mechelen</v>
      </c>
      <c r="E69" s="180">
        <f>'Scoreblad B-D-L-M-V'!E71</f>
        <v>7</v>
      </c>
      <c r="F69" s="5" t="str">
        <f t="shared" si="18"/>
        <v>B-D-L-M-V</v>
      </c>
      <c r="G69" s="13" t="str">
        <f t="shared" si="52"/>
        <v>C</v>
      </c>
      <c r="H69" s="13" t="str">
        <f t="shared" si="53"/>
        <v>B</v>
      </c>
      <c r="I69" s="47">
        <f>SUM(J66:J70)</f>
        <v>36.700531367243727</v>
      </c>
      <c r="J69" s="6">
        <f>'Scoreblad B-D-L-M-V'!J71</f>
        <v>8.1828793774319077</v>
      </c>
      <c r="K69" s="6">
        <f>'Scoreblad B-D-L-M-V'!K71</f>
        <v>10.331125827814569</v>
      </c>
      <c r="L69" s="6">
        <f>'Scoreblad B-D-L-M-V'!L71</f>
        <v>8.7814569536423832</v>
      </c>
      <c r="M69" s="6">
        <f t="shared" si="40"/>
        <v>2.1482464503826613</v>
      </c>
      <c r="N69" s="47">
        <f>SUM(O66:O70)</f>
        <v>7.7070731273822624</v>
      </c>
      <c r="O69" s="6">
        <f t="shared" si="19"/>
        <v>0.59857757621047547</v>
      </c>
      <c r="P69" s="48">
        <f>IF(SUM(L66:L70)&gt;0,SUM(O66:O70)/SUM(L66:L70), "Blinde vlek")</f>
        <v>0.17355300325454254</v>
      </c>
      <c r="Q69" s="7">
        <f t="shared" si="54"/>
        <v>6.8163811468915383E-2</v>
      </c>
      <c r="R69" s="6">
        <f>'Scoreblad B-D-L-M-V'!R71</f>
        <v>454</v>
      </c>
      <c r="S69" s="6">
        <f>'Scoreblad B-D-L-M-V'!S71</f>
        <v>10.331125827814569</v>
      </c>
      <c r="T69" s="6">
        <f>'Scoreblad B-D-L-M-V'!T71</f>
        <v>26150.799999999999</v>
      </c>
      <c r="U69" s="6">
        <f>'Scoreblad B-D-L-M-V'!U71</f>
        <v>1091.6483712552804</v>
      </c>
      <c r="V69" s="7">
        <f t="shared" si="34"/>
        <v>2.2755783761706099E-2</v>
      </c>
      <c r="W69" s="7">
        <f t="shared" si="35"/>
        <v>4.1744358537990439E-2</v>
      </c>
      <c r="X69" s="7" t="str">
        <f t="shared" si="36"/>
        <v>B</v>
      </c>
      <c r="Y69" s="47">
        <f>SUM(Z66:Z70)</f>
        <v>35</v>
      </c>
      <c r="Z69" s="180">
        <f>'Scoreblad B-D-L-M-V'!Z71</f>
        <v>7</v>
      </c>
      <c r="AA69" s="180">
        <f>'Scoreblad B-D-L-M-V'!AA71</f>
        <v>4</v>
      </c>
      <c r="AB69" s="180">
        <f>'Scoreblad B-D-L-M-V'!AB71</f>
        <v>3</v>
      </c>
      <c r="AC69" s="180">
        <f>'Scoreblad B-D-L-M-V'!AC71</f>
        <v>21</v>
      </c>
      <c r="AD69" s="6">
        <f t="shared" si="55"/>
        <v>-18</v>
      </c>
      <c r="AE69" s="7">
        <f t="shared" si="56"/>
        <v>-2.5714285714285716</v>
      </c>
      <c r="AF69" s="6" t="str">
        <f t="shared" si="57"/>
        <v>A</v>
      </c>
      <c r="AG69" s="47">
        <f>SUM(AD66:AD70)</f>
        <v>-42</v>
      </c>
      <c r="AH69" s="6" t="str">
        <f t="shared" si="58"/>
        <v>A</v>
      </c>
      <c r="AI69" s="11" t="s">
        <v>33</v>
      </c>
      <c r="AJ69" s="49" t="str">
        <f t="shared" si="24"/>
        <v>Mechelen</v>
      </c>
      <c r="AK69" s="102">
        <v>1</v>
      </c>
      <c r="AL69" s="21">
        <f t="shared" si="62"/>
        <v>1</v>
      </c>
      <c r="AM69" s="21">
        <f t="shared" si="63"/>
        <v>0</v>
      </c>
      <c r="AN69" s="21">
        <f t="shared" si="59"/>
        <v>2</v>
      </c>
      <c r="AO69" s="21">
        <f t="shared" si="60"/>
        <v>2</v>
      </c>
      <c r="AP69" s="6">
        <f t="shared" si="66"/>
        <v>-17.401422423789526</v>
      </c>
      <c r="AQ69" s="6">
        <f t="shared" si="67"/>
        <v>-16.401422423789526</v>
      </c>
      <c r="AR69" s="6">
        <f t="shared" si="46"/>
        <v>25</v>
      </c>
      <c r="AS69" s="7">
        <f t="shared" si="47"/>
        <v>-0.69605689695158102</v>
      </c>
      <c r="AT69" s="52">
        <f t="shared" si="70"/>
        <v>1</v>
      </c>
      <c r="AU69" s="51">
        <f t="shared" si="68"/>
        <v>5</v>
      </c>
      <c r="AV69" s="51">
        <f t="shared" si="61"/>
        <v>5</v>
      </c>
      <c r="AW69" s="51" t="str">
        <f t="shared" si="69"/>
        <v>B</v>
      </c>
    </row>
    <row r="70" spans="1:49" x14ac:dyDescent="0.3">
      <c r="A70" s="11" t="s">
        <v>18</v>
      </c>
      <c r="B70" s="11" t="s">
        <v>12</v>
      </c>
      <c r="C70" s="11" t="s">
        <v>33</v>
      </c>
      <c r="D70" s="4" t="str">
        <f>'Scoreblad B-D-L-M-V'!D72</f>
        <v>Vilvoorde</v>
      </c>
      <c r="E70" s="180">
        <f>'Scoreblad B-D-L-M-V'!E72</f>
        <v>18</v>
      </c>
      <c r="F70" s="5" t="str">
        <f t="shared" si="18"/>
        <v>B-D-L-M-V</v>
      </c>
      <c r="G70" s="13" t="str">
        <f t="shared" si="52"/>
        <v>C</v>
      </c>
      <c r="H70" s="13" t="str">
        <f t="shared" si="53"/>
        <v>Blinde vlek</v>
      </c>
      <c r="I70" s="47">
        <f>SUM(J66:J70)</f>
        <v>36.700531367243727</v>
      </c>
      <c r="J70" s="6">
        <f>'Scoreblad B-D-L-M-V'!J72</f>
        <v>0</v>
      </c>
      <c r="K70" s="6">
        <f>'Scoreblad B-D-L-M-V'!K72</f>
        <v>0</v>
      </c>
      <c r="L70" s="6">
        <f>'Scoreblad B-D-L-M-V'!L72</f>
        <v>0</v>
      </c>
      <c r="M70" s="6">
        <f t="shared" si="40"/>
        <v>0</v>
      </c>
      <c r="N70" s="47">
        <f>SUM(O66:O70)</f>
        <v>7.7070731273822624</v>
      </c>
      <c r="O70" s="6">
        <f t="shared" si="19"/>
        <v>0</v>
      </c>
      <c r="P70" s="48">
        <f>IF(SUM(L66:L70)&gt;0,SUM(O66:O70)/SUM(L66:L70), "Blinde vlek")</f>
        <v>0.17355300325454254</v>
      </c>
      <c r="Q70" s="7" t="str">
        <f t="shared" si="54"/>
        <v>Blinde vlek</v>
      </c>
      <c r="R70" s="6">
        <f>'Scoreblad B-D-L-M-V'!R72</f>
        <v>218</v>
      </c>
      <c r="S70" s="6">
        <f>'Scoreblad B-D-L-M-V'!S72</f>
        <v>0</v>
      </c>
      <c r="T70" s="6">
        <f>'Scoreblad B-D-L-M-V'!T72</f>
        <v>26150.799999999999</v>
      </c>
      <c r="U70" s="6">
        <f>'Scoreblad B-D-L-M-V'!U72</f>
        <v>1091.6483712552804</v>
      </c>
      <c r="V70" s="7" t="str">
        <f t="shared" si="34"/>
        <v>Blinde vlek</v>
      </c>
      <c r="W70" s="7">
        <f t="shared" si="35"/>
        <v>4.1744358537990439E-2</v>
      </c>
      <c r="X70" s="7" t="str">
        <f t="shared" si="36"/>
        <v>Blinde vlek</v>
      </c>
      <c r="Y70" s="47">
        <f>SUM(Z66:Z70)</f>
        <v>35</v>
      </c>
      <c r="Z70" s="180">
        <f>'Scoreblad B-D-L-M-V'!Z72</f>
        <v>0</v>
      </c>
      <c r="AA70" s="180">
        <f>'Scoreblad B-D-L-M-V'!AA72</f>
        <v>0</v>
      </c>
      <c r="AB70" s="180">
        <f>'Scoreblad B-D-L-M-V'!AB72</f>
        <v>0</v>
      </c>
      <c r="AC70" s="180">
        <f>'Scoreblad B-D-L-M-V'!AC72</f>
        <v>8</v>
      </c>
      <c r="AD70" s="6">
        <f t="shared" si="55"/>
        <v>-8</v>
      </c>
      <c r="AE70" s="7" t="str">
        <f t="shared" si="56"/>
        <v>Blinde vlek</v>
      </c>
      <c r="AF70" s="6" t="str">
        <f t="shared" si="57"/>
        <v>Blinde vlek</v>
      </c>
      <c r="AG70" s="47">
        <f>SUM(AD66:AD70)</f>
        <v>-42</v>
      </c>
      <c r="AH70" s="6" t="str">
        <f t="shared" si="58"/>
        <v>A</v>
      </c>
      <c r="AI70" s="11" t="s">
        <v>33</v>
      </c>
      <c r="AJ70" s="49" t="str">
        <f t="shared" si="24"/>
        <v>Vilvoorde</v>
      </c>
      <c r="AK70" s="102">
        <v>1</v>
      </c>
      <c r="AL70" s="21">
        <f t="shared" ref="AL70:AL101" si="71">IF(H70= "A",2,IF(H70 = "Blinde vlek",2,IF(H70 = "B",1,0)))</f>
        <v>2</v>
      </c>
      <c r="AM70" s="21">
        <f t="shared" ref="AM70:AM101" si="72">IF(G70= "A",2,IF(G70 = "Blinde vlek",2,IF(G70 = "B",1,0)))</f>
        <v>0</v>
      </c>
      <c r="AN70" s="21">
        <f t="shared" si="59"/>
        <v>2</v>
      </c>
      <c r="AO70" s="21">
        <f t="shared" si="60"/>
        <v>2</v>
      </c>
      <c r="AP70" s="6">
        <f t="shared" si="66"/>
        <v>-8</v>
      </c>
      <c r="AQ70" s="6">
        <f t="shared" si="67"/>
        <v>-7</v>
      </c>
      <c r="AR70" s="6">
        <f t="shared" si="46"/>
        <v>8</v>
      </c>
      <c r="AS70" s="7">
        <f t="shared" si="47"/>
        <v>-1</v>
      </c>
      <c r="AT70" s="52">
        <f t="shared" si="70"/>
        <v>1</v>
      </c>
      <c r="AU70" s="51">
        <f t="shared" si="68"/>
        <v>6</v>
      </c>
      <c r="AV70" s="51">
        <f t="shared" si="61"/>
        <v>6</v>
      </c>
      <c r="AW70" s="51" t="str">
        <f t="shared" si="69"/>
        <v>A</v>
      </c>
    </row>
    <row r="71" spans="1:49" x14ac:dyDescent="0.3">
      <c r="A71" s="60" t="s">
        <v>18</v>
      </c>
      <c r="B71" s="60" t="s">
        <v>13</v>
      </c>
      <c r="C71" s="60" t="s">
        <v>34</v>
      </c>
      <c r="D71" s="4" t="str">
        <f>'Scoreblad B-D-L-M-V'!D73</f>
        <v>Brussel</v>
      </c>
      <c r="E71" s="180">
        <f>'Scoreblad B-D-L-M-V'!E73</f>
        <v>13</v>
      </c>
      <c r="F71" s="5" t="str">
        <f t="shared" ref="F71:F115" si="73">F$3</f>
        <v>B-D-L-M-V</v>
      </c>
      <c r="G71" s="13" t="str">
        <f t="shared" si="52"/>
        <v>Blinde vlek</v>
      </c>
      <c r="H71" s="13" t="str">
        <f t="shared" si="53"/>
        <v>Blinde vlek</v>
      </c>
      <c r="I71" s="47">
        <f>SUM(J71:J75)</f>
        <v>1.3516873889875662</v>
      </c>
      <c r="J71" s="6">
        <f>'Scoreblad B-D-L-M-V'!J73</f>
        <v>0</v>
      </c>
      <c r="K71" s="6">
        <f>'Scoreblad B-D-L-M-V'!K73</f>
        <v>0</v>
      </c>
      <c r="L71" s="6">
        <f>'Scoreblad B-D-L-M-V'!L73</f>
        <v>0</v>
      </c>
      <c r="M71" s="6">
        <f t="shared" si="40"/>
        <v>0</v>
      </c>
      <c r="N71" s="47">
        <f>SUM(O71:O75)</f>
        <v>1.8620112411494203</v>
      </c>
      <c r="O71" s="6">
        <f t="shared" ref="O71:O115" si="74">L71-J71</f>
        <v>0</v>
      </c>
      <c r="P71" s="48">
        <f>IF(SUM(L71:L75)&gt;0,SUM(O71:O75)/SUM(L71:L75), "Blinde vlek")</f>
        <v>0.57939821229287158</v>
      </c>
      <c r="Q71" s="7" t="str">
        <f t="shared" si="54"/>
        <v>Blinde vlek</v>
      </c>
      <c r="R71" s="6">
        <f>'Scoreblad B-D-L-M-V'!R73</f>
        <v>690</v>
      </c>
      <c r="S71" s="6">
        <f>'Scoreblad B-D-L-M-V'!S73</f>
        <v>0</v>
      </c>
      <c r="T71" s="6">
        <f>'Scoreblad B-D-L-M-V'!T73</f>
        <v>26150.799999999999</v>
      </c>
      <c r="U71" s="6">
        <f>'Scoreblad B-D-L-M-V'!U73</f>
        <v>89.604422359812759</v>
      </c>
      <c r="V71" s="7" t="str">
        <f t="shared" si="34"/>
        <v>Blinde vlek</v>
      </c>
      <c r="W71" s="7">
        <f t="shared" si="35"/>
        <v>3.4264505238773865E-3</v>
      </c>
      <c r="X71" s="7" t="str">
        <f t="shared" si="36"/>
        <v>Blinde vlek</v>
      </c>
      <c r="Y71" s="47">
        <f>SUM(Z71:Z75)</f>
        <v>1</v>
      </c>
      <c r="Z71" s="180">
        <f>'Scoreblad B-D-L-M-V'!Z73</f>
        <v>0</v>
      </c>
      <c r="AA71" s="180">
        <f>'Scoreblad B-D-L-M-V'!AA73</f>
        <v>0</v>
      </c>
      <c r="AB71" s="180">
        <f>'Scoreblad B-D-L-M-V'!AB73</f>
        <v>0</v>
      </c>
      <c r="AC71" s="180">
        <f>'Scoreblad B-D-L-M-V'!AC73</f>
        <v>0</v>
      </c>
      <c r="AD71" s="6">
        <f t="shared" si="55"/>
        <v>0</v>
      </c>
      <c r="AE71" s="7" t="str">
        <f t="shared" si="56"/>
        <v>Blinde vlek</v>
      </c>
      <c r="AF71" s="6" t="str">
        <f t="shared" si="57"/>
        <v>Blinde vlek</v>
      </c>
      <c r="AG71" s="47">
        <f>SUM(AD71:AD75)</f>
        <v>-1</v>
      </c>
      <c r="AH71" s="6" t="str">
        <f t="shared" si="58"/>
        <v>A</v>
      </c>
      <c r="AI71" s="60" t="s">
        <v>34</v>
      </c>
      <c r="AJ71" s="49" t="str">
        <f t="shared" ref="AJ71:AJ115" si="75">D71</f>
        <v>Brussel</v>
      </c>
      <c r="AK71" s="102">
        <v>1</v>
      </c>
      <c r="AL71" s="21">
        <f t="shared" si="71"/>
        <v>2</v>
      </c>
      <c r="AM71" s="21">
        <f t="shared" si="72"/>
        <v>2</v>
      </c>
      <c r="AN71" s="21">
        <f t="shared" si="59"/>
        <v>2</v>
      </c>
      <c r="AO71" s="21">
        <f t="shared" si="60"/>
        <v>2</v>
      </c>
      <c r="AP71" s="317">
        <f>N71+AG71</f>
        <v>0.86201124114942029</v>
      </c>
      <c r="AQ71" s="317">
        <f>SUM(AK71:AK75)+AP71</f>
        <v>5.8620112411494203</v>
      </c>
      <c r="AR71" s="317">
        <f>SUM(AA71:AA75,AC71:AC75)</f>
        <v>2</v>
      </c>
      <c r="AS71" s="320">
        <f>IF(AR71&gt;0,AP71/AR71,"Geen noden")</f>
        <v>0.43100562057471015</v>
      </c>
      <c r="AT71" s="317">
        <f>SUM(AK71:AK75)</f>
        <v>5</v>
      </c>
      <c r="AU71" s="294">
        <f>AT71*$AZ$8*(AM71+AO71)</f>
        <v>40</v>
      </c>
      <c r="AV71" s="277">
        <f>IF(AT71&gt;0,AU71/SUM(AK71:AK75),0)</f>
        <v>8</v>
      </c>
      <c r="AW71" s="277" t="str">
        <f>IF(AV71&gt;=$AZ$3,$AZ$2,IF(AV71&gt;=$BA$3,$BA$2,IF(AV71&gt;=$BB$3,$BB$2,$BC$2)))</f>
        <v>A</v>
      </c>
    </row>
    <row r="72" spans="1:49" x14ac:dyDescent="0.3">
      <c r="A72" s="60" t="s">
        <v>18</v>
      </c>
      <c r="B72" s="60" t="s">
        <v>13</v>
      </c>
      <c r="C72" s="60" t="s">
        <v>34</v>
      </c>
      <c r="D72" s="4" t="str">
        <f>'Scoreblad B-D-L-M-V'!D74</f>
        <v>Dilbeek</v>
      </c>
      <c r="E72" s="180">
        <f>'Scoreblad B-D-L-M-V'!E74</f>
        <v>12</v>
      </c>
      <c r="F72" s="5" t="str">
        <f t="shared" si="73"/>
        <v>B-D-L-M-V</v>
      </c>
      <c r="G72" s="13" t="str">
        <f t="shared" si="52"/>
        <v>Blinde vlek</v>
      </c>
      <c r="H72" s="13" t="str">
        <f t="shared" si="53"/>
        <v>Blinde vlek</v>
      </c>
      <c r="I72" s="47">
        <f>SUM(J71:J75)</f>
        <v>1.3516873889875662</v>
      </c>
      <c r="J72" s="6">
        <f>'Scoreblad B-D-L-M-V'!J74</f>
        <v>0</v>
      </c>
      <c r="K72" s="6">
        <f>'Scoreblad B-D-L-M-V'!K74</f>
        <v>0</v>
      </c>
      <c r="L72" s="6">
        <f>'Scoreblad B-D-L-M-V'!L74</f>
        <v>0</v>
      </c>
      <c r="M72" s="6">
        <f t="shared" si="40"/>
        <v>0</v>
      </c>
      <c r="N72" s="47">
        <f>SUM(O71:O75)</f>
        <v>1.8620112411494203</v>
      </c>
      <c r="O72" s="6">
        <f t="shared" si="74"/>
        <v>0</v>
      </c>
      <c r="P72" s="48">
        <f>IF(SUM(L71:L75)&gt;0,SUM(O71:O75)/SUM(L71:L75), "Blinde vlek")</f>
        <v>0.57939821229287158</v>
      </c>
      <c r="Q72" s="7" t="str">
        <f t="shared" si="54"/>
        <v>Blinde vlek</v>
      </c>
      <c r="R72" s="6">
        <f>'Scoreblad B-D-L-M-V'!R74</f>
        <v>292.5</v>
      </c>
      <c r="S72" s="6">
        <f>'Scoreblad B-D-L-M-V'!S74</f>
        <v>0</v>
      </c>
      <c r="T72" s="6">
        <f>'Scoreblad B-D-L-M-V'!T74</f>
        <v>26150.799999999999</v>
      </c>
      <c r="U72" s="6">
        <f>'Scoreblad B-D-L-M-V'!U74</f>
        <v>89.604422359812759</v>
      </c>
      <c r="V72" s="7" t="str">
        <f t="shared" si="34"/>
        <v>Blinde vlek</v>
      </c>
      <c r="W72" s="7">
        <f t="shared" si="35"/>
        <v>3.4264505238773865E-3</v>
      </c>
      <c r="X72" s="7" t="str">
        <f t="shared" si="36"/>
        <v>Blinde vlek</v>
      </c>
      <c r="Y72" s="47">
        <f>SUM(Z71:Z75)</f>
        <v>1</v>
      </c>
      <c r="Z72" s="180">
        <f>'Scoreblad B-D-L-M-V'!Z74</f>
        <v>0</v>
      </c>
      <c r="AA72" s="180">
        <f>'Scoreblad B-D-L-M-V'!AA74</f>
        <v>0</v>
      </c>
      <c r="AB72" s="180">
        <f>'Scoreblad B-D-L-M-V'!AB74</f>
        <v>0</v>
      </c>
      <c r="AC72" s="180">
        <f>'Scoreblad B-D-L-M-V'!AC74</f>
        <v>0</v>
      </c>
      <c r="AD72" s="6">
        <f t="shared" si="55"/>
        <v>0</v>
      </c>
      <c r="AE72" s="7" t="str">
        <f t="shared" si="56"/>
        <v>Blinde vlek</v>
      </c>
      <c r="AF72" s="6" t="str">
        <f t="shared" si="57"/>
        <v>Blinde vlek</v>
      </c>
      <c r="AG72" s="47">
        <f>SUM(AD71:AD75)</f>
        <v>-1</v>
      </c>
      <c r="AH72" s="6" t="str">
        <f t="shared" si="58"/>
        <v>A</v>
      </c>
      <c r="AI72" s="60" t="s">
        <v>34</v>
      </c>
      <c r="AJ72" s="49" t="str">
        <f t="shared" si="75"/>
        <v>Dilbeek</v>
      </c>
      <c r="AK72" s="102">
        <v>1</v>
      </c>
      <c r="AL72" s="21">
        <f t="shared" si="71"/>
        <v>2</v>
      </c>
      <c r="AM72" s="21">
        <f t="shared" si="72"/>
        <v>2</v>
      </c>
      <c r="AN72" s="21">
        <f t="shared" si="59"/>
        <v>2</v>
      </c>
      <c r="AO72" s="21">
        <f t="shared" si="60"/>
        <v>2</v>
      </c>
      <c r="AP72" s="318"/>
      <c r="AQ72" s="318"/>
      <c r="AR72" s="318"/>
      <c r="AS72" s="321"/>
      <c r="AT72" s="318"/>
      <c r="AU72" s="295"/>
      <c r="AV72" s="278"/>
      <c r="AW72" s="278"/>
    </row>
    <row r="73" spans="1:49" x14ac:dyDescent="0.3">
      <c r="A73" s="60" t="s">
        <v>18</v>
      </c>
      <c r="B73" s="60" t="s">
        <v>13</v>
      </c>
      <c r="C73" s="60" t="s">
        <v>34</v>
      </c>
      <c r="D73" s="4" t="str">
        <f>'Scoreblad B-D-L-M-V'!D75</f>
        <v>Leuven</v>
      </c>
      <c r="E73" s="180">
        <f>'Scoreblad B-D-L-M-V'!E75</f>
        <v>16</v>
      </c>
      <c r="F73" s="5" t="str">
        <f t="shared" si="73"/>
        <v>B-D-L-M-V</v>
      </c>
      <c r="G73" s="13" t="str">
        <f t="shared" si="52"/>
        <v>Blinde vlek</v>
      </c>
      <c r="H73" s="13" t="str">
        <f t="shared" si="53"/>
        <v>Blinde vlek</v>
      </c>
      <c r="I73" s="47">
        <f>SUM(J71:J75)</f>
        <v>1.3516873889875662</v>
      </c>
      <c r="J73" s="6">
        <f>'Scoreblad B-D-L-M-V'!J75</f>
        <v>1.3516873889875662</v>
      </c>
      <c r="K73" s="6">
        <f>'Scoreblad B-D-L-M-V'!K75</f>
        <v>3.7808219178082196</v>
      </c>
      <c r="L73" s="6">
        <f>'Scoreblad B-D-L-M-V'!L75</f>
        <v>3.2136986301369865</v>
      </c>
      <c r="M73" s="6">
        <f t="shared" si="40"/>
        <v>2.4291345288206534</v>
      </c>
      <c r="N73" s="47">
        <f>SUM(O71:O75)</f>
        <v>1.8620112411494203</v>
      </c>
      <c r="O73" s="6">
        <f t="shared" si="74"/>
        <v>1.8620112411494203</v>
      </c>
      <c r="P73" s="48">
        <f>IF(SUM(L71:L75)&gt;0,SUM(O71:O75)/SUM(L71:L75), "Blinde vlek")</f>
        <v>0.57939821229287158</v>
      </c>
      <c r="Q73" s="7">
        <f t="shared" si="54"/>
        <v>0.57939821229287158</v>
      </c>
      <c r="R73" s="6">
        <f>'Scoreblad B-D-L-M-V'!R75</f>
        <v>893.6</v>
      </c>
      <c r="S73" s="6">
        <f>'Scoreblad B-D-L-M-V'!S75</f>
        <v>3.7808219178082196</v>
      </c>
      <c r="T73" s="6">
        <f>'Scoreblad B-D-L-M-V'!T75</f>
        <v>26150.799999999999</v>
      </c>
      <c r="U73" s="6">
        <f>'Scoreblad B-D-L-M-V'!U75</f>
        <v>89.604422359812759</v>
      </c>
      <c r="V73" s="7">
        <f t="shared" si="34"/>
        <v>4.2310003556493055E-3</v>
      </c>
      <c r="W73" s="7">
        <f t="shared" si="35"/>
        <v>3.4264505238773865E-3</v>
      </c>
      <c r="X73" s="7" t="str">
        <f t="shared" si="36"/>
        <v>B</v>
      </c>
      <c r="Y73" s="47">
        <f>SUM(Z71:Z75)</f>
        <v>1</v>
      </c>
      <c r="Z73" s="180">
        <f>'Scoreblad B-D-L-M-V'!Z75</f>
        <v>1</v>
      </c>
      <c r="AA73" s="180">
        <f>'Scoreblad B-D-L-M-V'!AA75</f>
        <v>0</v>
      </c>
      <c r="AB73" s="180">
        <f>'Scoreblad B-D-L-M-V'!AB75</f>
        <v>1</v>
      </c>
      <c r="AC73" s="180">
        <f>'Scoreblad B-D-L-M-V'!AC75</f>
        <v>0</v>
      </c>
      <c r="AD73" s="6">
        <f t="shared" si="55"/>
        <v>1</v>
      </c>
      <c r="AE73" s="7" t="str">
        <f t="shared" si="56"/>
        <v>Blinde vlek</v>
      </c>
      <c r="AF73" s="6" t="str">
        <f t="shared" si="57"/>
        <v>C</v>
      </c>
      <c r="AG73" s="47">
        <f>SUM(AD71:AD75)</f>
        <v>-1</v>
      </c>
      <c r="AH73" s="6" t="str">
        <f t="shared" si="58"/>
        <v>A</v>
      </c>
      <c r="AI73" s="60" t="s">
        <v>34</v>
      </c>
      <c r="AJ73" s="49" t="str">
        <f t="shared" si="75"/>
        <v>Leuven</v>
      </c>
      <c r="AK73" s="102">
        <v>1</v>
      </c>
      <c r="AL73" s="21">
        <f t="shared" si="71"/>
        <v>2</v>
      </c>
      <c r="AM73" s="21">
        <f t="shared" si="72"/>
        <v>2</v>
      </c>
      <c r="AN73" s="21">
        <f t="shared" si="59"/>
        <v>0</v>
      </c>
      <c r="AO73" s="21">
        <f t="shared" si="60"/>
        <v>2</v>
      </c>
      <c r="AP73" s="318"/>
      <c r="AQ73" s="318"/>
      <c r="AR73" s="318"/>
      <c r="AS73" s="321"/>
      <c r="AT73" s="318"/>
      <c r="AU73" s="295"/>
      <c r="AV73" s="278"/>
      <c r="AW73" s="278"/>
    </row>
    <row r="74" spans="1:49" x14ac:dyDescent="0.3">
      <c r="A74" s="60" t="s">
        <v>18</v>
      </c>
      <c r="B74" s="60" t="s">
        <v>13</v>
      </c>
      <c r="C74" s="60" t="s">
        <v>34</v>
      </c>
      <c r="D74" s="4" t="str">
        <f>'Scoreblad B-D-L-M-V'!D76</f>
        <v>Mechelen</v>
      </c>
      <c r="E74" s="180">
        <f>'Scoreblad B-D-L-M-V'!E76</f>
        <v>7</v>
      </c>
      <c r="F74" s="5" t="str">
        <f t="shared" si="73"/>
        <v>B-D-L-M-V</v>
      </c>
      <c r="G74" s="13" t="str">
        <f t="shared" si="52"/>
        <v>Blinde vlek</v>
      </c>
      <c r="H74" s="13" t="str">
        <f t="shared" si="53"/>
        <v>Blinde vlek</v>
      </c>
      <c r="I74" s="47">
        <f>SUM(J71:J75)</f>
        <v>1.3516873889875662</v>
      </c>
      <c r="J74" s="6">
        <f>'Scoreblad B-D-L-M-V'!J76</f>
        <v>0</v>
      </c>
      <c r="K74" s="6">
        <f>'Scoreblad B-D-L-M-V'!K76</f>
        <v>0</v>
      </c>
      <c r="L74" s="6">
        <f>'Scoreblad B-D-L-M-V'!L76</f>
        <v>0</v>
      </c>
      <c r="M74" s="6">
        <f t="shared" si="40"/>
        <v>0</v>
      </c>
      <c r="N74" s="47">
        <f>SUM(O71:O75)</f>
        <v>1.8620112411494203</v>
      </c>
      <c r="O74" s="6">
        <f t="shared" si="74"/>
        <v>0</v>
      </c>
      <c r="P74" s="48">
        <f>IF(SUM(L71:L75)&gt;0,SUM(O71:O75)/SUM(L71:L75), "Blinde vlek")</f>
        <v>0.57939821229287158</v>
      </c>
      <c r="Q74" s="7" t="str">
        <f t="shared" si="54"/>
        <v>Blinde vlek</v>
      </c>
      <c r="R74" s="6">
        <f>'Scoreblad B-D-L-M-V'!R76</f>
        <v>454</v>
      </c>
      <c r="S74" s="6">
        <f>'Scoreblad B-D-L-M-V'!S76</f>
        <v>0</v>
      </c>
      <c r="T74" s="6">
        <f>'Scoreblad B-D-L-M-V'!T76</f>
        <v>26150.799999999999</v>
      </c>
      <c r="U74" s="6">
        <f>'Scoreblad B-D-L-M-V'!U76</f>
        <v>89.604422359812759</v>
      </c>
      <c r="V74" s="7" t="str">
        <f t="shared" si="34"/>
        <v>Blinde vlek</v>
      </c>
      <c r="W74" s="7">
        <f t="shared" si="35"/>
        <v>3.4264505238773865E-3</v>
      </c>
      <c r="X74" s="7" t="str">
        <f t="shared" si="36"/>
        <v>Blinde vlek</v>
      </c>
      <c r="Y74" s="47">
        <f>SUM(Z71:Z75)</f>
        <v>1</v>
      </c>
      <c r="Z74" s="180">
        <f>'Scoreblad B-D-L-M-V'!Z76</f>
        <v>0</v>
      </c>
      <c r="AA74" s="180">
        <f>'Scoreblad B-D-L-M-V'!AA76</f>
        <v>0</v>
      </c>
      <c r="AB74" s="180">
        <f>'Scoreblad B-D-L-M-V'!AB76</f>
        <v>0</v>
      </c>
      <c r="AC74" s="180">
        <f>'Scoreblad B-D-L-M-V'!AC76</f>
        <v>2</v>
      </c>
      <c r="AD74" s="6">
        <f t="shared" si="55"/>
        <v>-2</v>
      </c>
      <c r="AE74" s="7" t="str">
        <f t="shared" si="56"/>
        <v>Blinde vlek</v>
      </c>
      <c r="AF74" s="6" t="str">
        <f t="shared" si="57"/>
        <v>Blinde vlek</v>
      </c>
      <c r="AG74" s="47">
        <f>SUM(AD71:AD75)</f>
        <v>-1</v>
      </c>
      <c r="AH74" s="6" t="str">
        <f t="shared" si="58"/>
        <v>A</v>
      </c>
      <c r="AI74" s="60" t="s">
        <v>34</v>
      </c>
      <c r="AJ74" s="49" t="str">
        <f t="shared" si="75"/>
        <v>Mechelen</v>
      </c>
      <c r="AK74" s="102">
        <v>1</v>
      </c>
      <c r="AL74" s="21">
        <f t="shared" si="71"/>
        <v>2</v>
      </c>
      <c r="AM74" s="21">
        <f t="shared" si="72"/>
        <v>2</v>
      </c>
      <c r="AN74" s="21">
        <f t="shared" si="59"/>
        <v>2</v>
      </c>
      <c r="AO74" s="21">
        <f t="shared" si="60"/>
        <v>2</v>
      </c>
      <c r="AP74" s="318"/>
      <c r="AQ74" s="318"/>
      <c r="AR74" s="318"/>
      <c r="AS74" s="321"/>
      <c r="AT74" s="318"/>
      <c r="AU74" s="295"/>
      <c r="AV74" s="278"/>
      <c r="AW74" s="278"/>
    </row>
    <row r="75" spans="1:49" x14ac:dyDescent="0.3">
      <c r="A75" s="60" t="s">
        <v>18</v>
      </c>
      <c r="B75" s="60" t="s">
        <v>13</v>
      </c>
      <c r="C75" s="60" t="s">
        <v>34</v>
      </c>
      <c r="D75" s="4" t="str">
        <f>'Scoreblad B-D-L-M-V'!D77</f>
        <v>Vilvoorde</v>
      </c>
      <c r="E75" s="180">
        <f>'Scoreblad B-D-L-M-V'!E77</f>
        <v>18</v>
      </c>
      <c r="F75" s="5" t="str">
        <f t="shared" si="73"/>
        <v>B-D-L-M-V</v>
      </c>
      <c r="G75" s="13" t="str">
        <f t="shared" si="52"/>
        <v>Blinde vlek</v>
      </c>
      <c r="H75" s="13" t="str">
        <f t="shared" si="53"/>
        <v>Blinde vlek</v>
      </c>
      <c r="I75" s="47">
        <f>SUM(J71:J75)</f>
        <v>1.3516873889875662</v>
      </c>
      <c r="J75" s="6">
        <f>'Scoreblad B-D-L-M-V'!J77</f>
        <v>0</v>
      </c>
      <c r="K75" s="6">
        <f>'Scoreblad B-D-L-M-V'!K77</f>
        <v>0</v>
      </c>
      <c r="L75" s="6">
        <f>'Scoreblad B-D-L-M-V'!L77</f>
        <v>0</v>
      </c>
      <c r="M75" s="6">
        <f t="shared" si="40"/>
        <v>0</v>
      </c>
      <c r="N75" s="47">
        <f>SUM(O71:O75)</f>
        <v>1.8620112411494203</v>
      </c>
      <c r="O75" s="6">
        <f t="shared" si="74"/>
        <v>0</v>
      </c>
      <c r="P75" s="48">
        <f>IF(SUM(L71:L75)&gt;0,SUM(O71:O75)/SUM(L71:L75), "Blinde vlek")</f>
        <v>0.57939821229287158</v>
      </c>
      <c r="Q75" s="7" t="str">
        <f t="shared" si="54"/>
        <v>Blinde vlek</v>
      </c>
      <c r="R75" s="6">
        <f>'Scoreblad B-D-L-M-V'!R77</f>
        <v>218</v>
      </c>
      <c r="S75" s="6">
        <f>'Scoreblad B-D-L-M-V'!S77</f>
        <v>0</v>
      </c>
      <c r="T75" s="6">
        <f>'Scoreblad B-D-L-M-V'!T77</f>
        <v>26150.799999999999</v>
      </c>
      <c r="U75" s="6">
        <f>'Scoreblad B-D-L-M-V'!U77</f>
        <v>89.604422359812759</v>
      </c>
      <c r="V75" s="7" t="str">
        <f t="shared" si="34"/>
        <v>Blinde vlek</v>
      </c>
      <c r="W75" s="7">
        <f t="shared" si="35"/>
        <v>3.4264505238773865E-3</v>
      </c>
      <c r="X75" s="7" t="str">
        <f t="shared" si="36"/>
        <v>Blinde vlek</v>
      </c>
      <c r="Y75" s="47">
        <f>SUM(Z71:Z75)</f>
        <v>1</v>
      </c>
      <c r="Z75" s="180">
        <f>'Scoreblad B-D-L-M-V'!Z77</f>
        <v>0</v>
      </c>
      <c r="AA75" s="180">
        <f>'Scoreblad B-D-L-M-V'!AA77</f>
        <v>0</v>
      </c>
      <c r="AB75" s="180">
        <f>'Scoreblad B-D-L-M-V'!AB77</f>
        <v>0</v>
      </c>
      <c r="AC75" s="180">
        <f>'Scoreblad B-D-L-M-V'!AC77</f>
        <v>0</v>
      </c>
      <c r="AD75" s="6">
        <f t="shared" si="55"/>
        <v>0</v>
      </c>
      <c r="AE75" s="7" t="str">
        <f t="shared" si="56"/>
        <v>Blinde vlek</v>
      </c>
      <c r="AF75" s="6" t="str">
        <f t="shared" si="57"/>
        <v>Blinde vlek</v>
      </c>
      <c r="AG75" s="47">
        <f>SUM(AD71:AD75)</f>
        <v>-1</v>
      </c>
      <c r="AH75" s="6" t="str">
        <f t="shared" si="58"/>
        <v>A</v>
      </c>
      <c r="AI75" s="60" t="s">
        <v>34</v>
      </c>
      <c r="AJ75" s="49" t="str">
        <f t="shared" si="75"/>
        <v>Vilvoorde</v>
      </c>
      <c r="AK75" s="102">
        <v>1</v>
      </c>
      <c r="AL75" s="21">
        <f t="shared" si="71"/>
        <v>2</v>
      </c>
      <c r="AM75" s="21">
        <f t="shared" si="72"/>
        <v>2</v>
      </c>
      <c r="AN75" s="21">
        <f t="shared" si="59"/>
        <v>2</v>
      </c>
      <c r="AO75" s="21">
        <f t="shared" si="60"/>
        <v>2</v>
      </c>
      <c r="AP75" s="319"/>
      <c r="AQ75" s="318"/>
      <c r="AR75" s="318"/>
      <c r="AS75" s="321"/>
      <c r="AT75" s="318"/>
      <c r="AU75" s="296"/>
      <c r="AV75" s="278"/>
      <c r="AW75" s="279"/>
    </row>
    <row r="76" spans="1:49" x14ac:dyDescent="0.3">
      <c r="A76" s="59" t="s">
        <v>18</v>
      </c>
      <c r="B76" s="59" t="s">
        <v>15</v>
      </c>
      <c r="C76" s="59" t="s">
        <v>35</v>
      </c>
      <c r="D76" s="4" t="str">
        <f>'Scoreblad B-D-L-M-V'!D78</f>
        <v>Brussel</v>
      </c>
      <c r="E76" s="180">
        <f>'Scoreblad B-D-L-M-V'!E78</f>
        <v>13</v>
      </c>
      <c r="F76" s="5" t="str">
        <f t="shared" si="73"/>
        <v>B-D-L-M-V</v>
      </c>
      <c r="G76" s="13" t="str">
        <f t="shared" si="52"/>
        <v>B</v>
      </c>
      <c r="H76" s="13" t="str">
        <f t="shared" si="53"/>
        <v>B</v>
      </c>
      <c r="I76" s="47">
        <f>SUM(J76:J80)</f>
        <v>46.912396694214877</v>
      </c>
      <c r="J76" s="6">
        <f>'Scoreblad B-D-L-M-V'!J78</f>
        <v>46.912396694214877</v>
      </c>
      <c r="K76" s="6">
        <f>'Scoreblad B-D-L-M-V'!K78</f>
        <v>52.371428571428567</v>
      </c>
      <c r="L76" s="6">
        <f>'Scoreblad B-D-L-M-V'!L78</f>
        <v>44.515714285714282</v>
      </c>
      <c r="M76" s="6">
        <f t="shared" si="40"/>
        <v>5.4590318772136897</v>
      </c>
      <c r="N76" s="47">
        <f>SUM(O76:O80)</f>
        <v>-2.3966824085005953</v>
      </c>
      <c r="O76" s="6">
        <f t="shared" si="74"/>
        <v>-2.3966824085005953</v>
      </c>
      <c r="P76" s="48">
        <f>IF(SUM(L76:L80)&gt;0,SUM(O76:O80)/SUM(L76:L80), "Blinde vlek")</f>
        <v>-5.3839019477886357E-2</v>
      </c>
      <c r="Q76" s="7">
        <f t="shared" si="54"/>
        <v>-5.3839019477886357E-2</v>
      </c>
      <c r="R76" s="6">
        <f>'Scoreblad B-D-L-M-V'!R78</f>
        <v>690</v>
      </c>
      <c r="S76" s="6">
        <f>'Scoreblad B-D-L-M-V'!S78</f>
        <v>52.371428571428567</v>
      </c>
      <c r="T76" s="6">
        <f>'Scoreblad B-D-L-M-V'!T78</f>
        <v>26150.799999999999</v>
      </c>
      <c r="U76" s="6">
        <f>'Scoreblad B-D-L-M-V'!U78</f>
        <v>166.8113815517693</v>
      </c>
      <c r="V76" s="7">
        <f t="shared" si="34"/>
        <v>7.5900621118012421E-2</v>
      </c>
      <c r="W76" s="7">
        <f t="shared" si="35"/>
        <v>6.3788251813240628E-3</v>
      </c>
      <c r="X76" s="7" t="str">
        <f t="shared" si="36"/>
        <v>C</v>
      </c>
      <c r="Y76" s="47">
        <f>SUM(Z76:Z80)</f>
        <v>48</v>
      </c>
      <c r="Z76" s="180">
        <f>'Scoreblad B-D-L-M-V'!Z78</f>
        <v>48</v>
      </c>
      <c r="AA76" s="180">
        <f>'Scoreblad B-D-L-M-V'!AA78</f>
        <v>19</v>
      </c>
      <c r="AB76" s="180">
        <f>'Scoreblad B-D-L-M-V'!AB78</f>
        <v>29</v>
      </c>
      <c r="AC76" s="180">
        <f>'Scoreblad B-D-L-M-V'!AC78</f>
        <v>0</v>
      </c>
      <c r="AD76" s="6">
        <f t="shared" si="55"/>
        <v>29</v>
      </c>
      <c r="AE76" s="7">
        <f t="shared" si="56"/>
        <v>0.60416666666666663</v>
      </c>
      <c r="AF76" s="6" t="str">
        <f t="shared" si="57"/>
        <v>C</v>
      </c>
      <c r="AG76" s="47">
        <f>SUM(AD76:AD80)</f>
        <v>6</v>
      </c>
      <c r="AH76" s="6" t="str">
        <f t="shared" si="58"/>
        <v>B</v>
      </c>
      <c r="AI76" s="59" t="s">
        <v>35</v>
      </c>
      <c r="AJ76" s="49" t="str">
        <f t="shared" si="75"/>
        <v>Brussel</v>
      </c>
      <c r="AK76" s="102">
        <v>1</v>
      </c>
      <c r="AL76" s="21">
        <f t="shared" si="71"/>
        <v>1</v>
      </c>
      <c r="AM76" s="21">
        <f t="shared" si="72"/>
        <v>1</v>
      </c>
      <c r="AN76" s="21">
        <f t="shared" si="59"/>
        <v>0</v>
      </c>
      <c r="AO76" s="21">
        <f t="shared" si="60"/>
        <v>1</v>
      </c>
      <c r="AP76" s="280">
        <f>N76+AG76</f>
        <v>3.6033175914994047</v>
      </c>
      <c r="AQ76" s="280">
        <f>SUM(AK76:AK80)+AP76</f>
        <v>8.6033175914994047</v>
      </c>
      <c r="AR76" s="280">
        <f>SUM(AA76:AA80,AC76:AC80)</f>
        <v>42</v>
      </c>
      <c r="AS76" s="283">
        <f>IF(AR76&gt;0,AP76/AR76,"Geen noden")</f>
        <v>8.5793275988081064E-2</v>
      </c>
      <c r="AT76" s="228">
        <f>IF(P76= "Blinde vlek",IF(SUM(AK76:AK80)&lt;-AG76,SUM(AK76:AK80),-AG76),IF(N76&gt;0,0,IF(N76&lt;-SUM(AK76:AK80),SUM(AK76:AK80),-N76)))</f>
        <v>2.3966824085005953</v>
      </c>
      <c r="AU76" s="292">
        <f>AT76*$AZ$8*(AM76+AO76)</f>
        <v>9.5867296340023813</v>
      </c>
      <c r="AV76" s="277">
        <f>IF(AT76&gt;0,AU76/SUM(AK76:AK80),0)</f>
        <v>1.9173459268004762</v>
      </c>
      <c r="AW76" s="277" t="str">
        <f>IF(AV76&gt;=$AZ$3,$AZ$2,IF(AV76&gt;=$BA$3,$BA$2,IF(AV76&gt;=$BB$3,$BB$2,$BC$2)))</f>
        <v>D</v>
      </c>
    </row>
    <row r="77" spans="1:49" x14ac:dyDescent="0.3">
      <c r="A77" s="59" t="s">
        <v>18</v>
      </c>
      <c r="B77" s="59" t="s">
        <v>15</v>
      </c>
      <c r="C77" s="59" t="s">
        <v>35</v>
      </c>
      <c r="D77" s="4" t="str">
        <f>'Scoreblad B-D-L-M-V'!D79</f>
        <v>Dilbeek</v>
      </c>
      <c r="E77" s="180">
        <f>'Scoreblad B-D-L-M-V'!E79</f>
        <v>12</v>
      </c>
      <c r="F77" s="5" t="str">
        <f t="shared" si="73"/>
        <v>B-D-L-M-V</v>
      </c>
      <c r="G77" s="13" t="str">
        <f t="shared" si="52"/>
        <v>B</v>
      </c>
      <c r="H77" s="13" t="str">
        <f t="shared" si="53"/>
        <v>Blinde vlek</v>
      </c>
      <c r="I77" s="47">
        <f>SUM(J76:J80)</f>
        <v>46.912396694214877</v>
      </c>
      <c r="J77" s="6">
        <f>'Scoreblad B-D-L-M-V'!J79</f>
        <v>0</v>
      </c>
      <c r="K77" s="6">
        <f>'Scoreblad B-D-L-M-V'!K79</f>
        <v>0</v>
      </c>
      <c r="L77" s="6">
        <f>'Scoreblad B-D-L-M-V'!L79</f>
        <v>0</v>
      </c>
      <c r="M77" s="6">
        <f t="shared" si="40"/>
        <v>0</v>
      </c>
      <c r="N77" s="47">
        <f>SUM(O76:O80)</f>
        <v>-2.3966824085005953</v>
      </c>
      <c r="O77" s="6">
        <f t="shared" si="74"/>
        <v>0</v>
      </c>
      <c r="P77" s="48">
        <f>IF(SUM(L76:L80)&gt;0,SUM(O76:O80)/SUM(L76:L80), "Blinde vlek")</f>
        <v>-5.3839019477886357E-2</v>
      </c>
      <c r="Q77" s="7" t="str">
        <f t="shared" si="54"/>
        <v>Blinde vlek</v>
      </c>
      <c r="R77" s="6">
        <f>'Scoreblad B-D-L-M-V'!R79</f>
        <v>292.5</v>
      </c>
      <c r="S77" s="6">
        <f>'Scoreblad B-D-L-M-V'!S79</f>
        <v>0</v>
      </c>
      <c r="T77" s="6">
        <f>'Scoreblad B-D-L-M-V'!T79</f>
        <v>26150.799999999999</v>
      </c>
      <c r="U77" s="6">
        <f>'Scoreblad B-D-L-M-V'!U79</f>
        <v>166.8113815517693</v>
      </c>
      <c r="V77" s="7" t="str">
        <f t="shared" si="34"/>
        <v>Blinde vlek</v>
      </c>
      <c r="W77" s="7">
        <f t="shared" si="35"/>
        <v>6.3788251813240628E-3</v>
      </c>
      <c r="X77" s="7" t="str">
        <f t="shared" si="36"/>
        <v>Blinde vlek</v>
      </c>
      <c r="Y77" s="47">
        <f>SUM(Z76:Z80)</f>
        <v>48</v>
      </c>
      <c r="Z77" s="180">
        <f>'Scoreblad B-D-L-M-V'!Z79</f>
        <v>0</v>
      </c>
      <c r="AA77" s="180">
        <f>'Scoreblad B-D-L-M-V'!AA79</f>
        <v>0</v>
      </c>
      <c r="AB77" s="180">
        <f>'Scoreblad B-D-L-M-V'!AB79</f>
        <v>0</v>
      </c>
      <c r="AC77" s="180">
        <f>'Scoreblad B-D-L-M-V'!AC79</f>
        <v>3</v>
      </c>
      <c r="AD77" s="6">
        <f t="shared" si="55"/>
        <v>-3</v>
      </c>
      <c r="AE77" s="7" t="str">
        <f t="shared" si="56"/>
        <v>Blinde vlek</v>
      </c>
      <c r="AF77" s="6" t="str">
        <f t="shared" si="57"/>
        <v>Blinde vlek</v>
      </c>
      <c r="AG77" s="47">
        <f>SUM(AD76:AD80)</f>
        <v>6</v>
      </c>
      <c r="AH77" s="6" t="str">
        <f t="shared" si="58"/>
        <v>B</v>
      </c>
      <c r="AI77" s="59" t="s">
        <v>35</v>
      </c>
      <c r="AJ77" s="49" t="str">
        <f t="shared" si="75"/>
        <v>Dilbeek</v>
      </c>
      <c r="AK77" s="102">
        <v>1</v>
      </c>
      <c r="AL77" s="21">
        <f t="shared" si="71"/>
        <v>2</v>
      </c>
      <c r="AM77" s="21">
        <f t="shared" si="72"/>
        <v>1</v>
      </c>
      <c r="AN77" s="21">
        <f t="shared" si="59"/>
        <v>2</v>
      </c>
      <c r="AO77" s="21">
        <f t="shared" si="60"/>
        <v>1</v>
      </c>
      <c r="AP77" s="281"/>
      <c r="AQ77" s="281"/>
      <c r="AR77" s="281"/>
      <c r="AS77" s="284"/>
      <c r="AT77" s="229"/>
      <c r="AU77" s="293"/>
      <c r="AV77" s="278"/>
      <c r="AW77" s="278"/>
    </row>
    <row r="78" spans="1:49" x14ac:dyDescent="0.3">
      <c r="A78" s="59" t="s">
        <v>18</v>
      </c>
      <c r="B78" s="59" t="s">
        <v>15</v>
      </c>
      <c r="C78" s="59" t="s">
        <v>35</v>
      </c>
      <c r="D78" s="4" t="str">
        <f>'Scoreblad B-D-L-M-V'!D80</f>
        <v>Leuven</v>
      </c>
      <c r="E78" s="180">
        <f>'Scoreblad B-D-L-M-V'!E80</f>
        <v>16</v>
      </c>
      <c r="F78" s="5" t="str">
        <f t="shared" si="73"/>
        <v>B-D-L-M-V</v>
      </c>
      <c r="G78" s="13" t="str">
        <f t="shared" si="52"/>
        <v>B</v>
      </c>
      <c r="H78" s="13" t="str">
        <f t="shared" si="53"/>
        <v>Blinde vlek</v>
      </c>
      <c r="I78" s="47">
        <f>SUM(J76:J80)</f>
        <v>46.912396694214877</v>
      </c>
      <c r="J78" s="6">
        <f>'Scoreblad B-D-L-M-V'!J80</f>
        <v>0</v>
      </c>
      <c r="K78" s="6">
        <f>'Scoreblad B-D-L-M-V'!K80</f>
        <v>0</v>
      </c>
      <c r="L78" s="6">
        <f>'Scoreblad B-D-L-M-V'!L80</f>
        <v>0</v>
      </c>
      <c r="M78" s="6">
        <f t="shared" si="40"/>
        <v>0</v>
      </c>
      <c r="N78" s="47">
        <f>SUM(O76:O80)</f>
        <v>-2.3966824085005953</v>
      </c>
      <c r="O78" s="6">
        <f t="shared" si="74"/>
        <v>0</v>
      </c>
      <c r="P78" s="48">
        <f>IF(SUM(L76:L80)&gt;0,SUM(O76:O80)/SUM(L76:L80), "Blinde vlek")</f>
        <v>-5.3839019477886357E-2</v>
      </c>
      <c r="Q78" s="7" t="str">
        <f t="shared" si="54"/>
        <v>Blinde vlek</v>
      </c>
      <c r="R78" s="6">
        <f>'Scoreblad B-D-L-M-V'!R80</f>
        <v>893.6</v>
      </c>
      <c r="S78" s="6">
        <f>'Scoreblad B-D-L-M-V'!S80</f>
        <v>0</v>
      </c>
      <c r="T78" s="6">
        <f>'Scoreblad B-D-L-M-V'!T80</f>
        <v>26150.799999999999</v>
      </c>
      <c r="U78" s="6">
        <f>'Scoreblad B-D-L-M-V'!U80</f>
        <v>166.8113815517693</v>
      </c>
      <c r="V78" s="7" t="str">
        <f t="shared" si="34"/>
        <v>Blinde vlek</v>
      </c>
      <c r="W78" s="7">
        <f t="shared" si="35"/>
        <v>6.3788251813240628E-3</v>
      </c>
      <c r="X78" s="7" t="str">
        <f t="shared" si="36"/>
        <v>Blinde vlek</v>
      </c>
      <c r="Y78" s="47">
        <f>SUM(Z76:Z80)</f>
        <v>48</v>
      </c>
      <c r="Z78" s="180">
        <f>'Scoreblad B-D-L-M-V'!Z80</f>
        <v>0</v>
      </c>
      <c r="AA78" s="180">
        <f>'Scoreblad B-D-L-M-V'!AA80</f>
        <v>0</v>
      </c>
      <c r="AB78" s="180">
        <f>'Scoreblad B-D-L-M-V'!AB80</f>
        <v>0</v>
      </c>
      <c r="AC78" s="180">
        <f>'Scoreblad B-D-L-M-V'!AC80</f>
        <v>0</v>
      </c>
      <c r="AD78" s="6">
        <f t="shared" si="55"/>
        <v>0</v>
      </c>
      <c r="AE78" s="7" t="str">
        <f t="shared" si="56"/>
        <v>Blinde vlek</v>
      </c>
      <c r="AF78" s="6" t="str">
        <f t="shared" si="57"/>
        <v>Blinde vlek</v>
      </c>
      <c r="AG78" s="47">
        <f>SUM(AD76:AD80)</f>
        <v>6</v>
      </c>
      <c r="AH78" s="6" t="str">
        <f t="shared" si="58"/>
        <v>B</v>
      </c>
      <c r="AI78" s="59" t="s">
        <v>35</v>
      </c>
      <c r="AJ78" s="49" t="str">
        <f t="shared" si="75"/>
        <v>Leuven</v>
      </c>
      <c r="AK78" s="102">
        <v>1</v>
      </c>
      <c r="AL78" s="21">
        <f t="shared" si="71"/>
        <v>2</v>
      </c>
      <c r="AM78" s="21">
        <f t="shared" si="72"/>
        <v>1</v>
      </c>
      <c r="AN78" s="21">
        <f t="shared" si="59"/>
        <v>2</v>
      </c>
      <c r="AO78" s="21">
        <f t="shared" si="60"/>
        <v>1</v>
      </c>
      <c r="AP78" s="281"/>
      <c r="AQ78" s="281"/>
      <c r="AR78" s="281"/>
      <c r="AS78" s="284"/>
      <c r="AT78" s="229"/>
      <c r="AU78" s="293"/>
      <c r="AV78" s="278"/>
      <c r="AW78" s="278"/>
    </row>
    <row r="79" spans="1:49" x14ac:dyDescent="0.3">
      <c r="A79" s="59" t="s">
        <v>18</v>
      </c>
      <c r="B79" s="59" t="s">
        <v>15</v>
      </c>
      <c r="C79" s="59" t="s">
        <v>35</v>
      </c>
      <c r="D79" s="4" t="str">
        <f>'Scoreblad B-D-L-M-V'!D81</f>
        <v>Mechelen</v>
      </c>
      <c r="E79" s="180">
        <f>'Scoreblad B-D-L-M-V'!E81</f>
        <v>7</v>
      </c>
      <c r="F79" s="5" t="str">
        <f t="shared" si="73"/>
        <v>B-D-L-M-V</v>
      </c>
      <c r="G79" s="13" t="str">
        <f t="shared" si="52"/>
        <v>B</v>
      </c>
      <c r="H79" s="13" t="str">
        <f t="shared" si="53"/>
        <v>Blinde vlek</v>
      </c>
      <c r="I79" s="47">
        <f>SUM(J76:J80)</f>
        <v>46.912396694214877</v>
      </c>
      <c r="J79" s="6">
        <f>'Scoreblad B-D-L-M-V'!J81</f>
        <v>0</v>
      </c>
      <c r="K79" s="6">
        <f>'Scoreblad B-D-L-M-V'!K81</f>
        <v>0</v>
      </c>
      <c r="L79" s="6">
        <f>'Scoreblad B-D-L-M-V'!L81</f>
        <v>0</v>
      </c>
      <c r="M79" s="6">
        <f t="shared" si="40"/>
        <v>0</v>
      </c>
      <c r="N79" s="47">
        <f>SUM(O76:O80)</f>
        <v>-2.3966824085005953</v>
      </c>
      <c r="O79" s="6">
        <f t="shared" si="74"/>
        <v>0</v>
      </c>
      <c r="P79" s="48">
        <f>IF(SUM(L76:L80)&gt;0,SUM(O76:O80)/SUM(L76:L80), "Blinde vlek")</f>
        <v>-5.3839019477886357E-2</v>
      </c>
      <c r="Q79" s="7" t="str">
        <f t="shared" si="54"/>
        <v>Blinde vlek</v>
      </c>
      <c r="R79" s="6">
        <f>'Scoreblad B-D-L-M-V'!R81</f>
        <v>454</v>
      </c>
      <c r="S79" s="6">
        <f>'Scoreblad B-D-L-M-V'!S81</f>
        <v>0</v>
      </c>
      <c r="T79" s="6">
        <f>'Scoreblad B-D-L-M-V'!T81</f>
        <v>26150.799999999999</v>
      </c>
      <c r="U79" s="6">
        <f>'Scoreblad B-D-L-M-V'!U81</f>
        <v>166.8113815517693</v>
      </c>
      <c r="V79" s="7" t="str">
        <f t="shared" si="34"/>
        <v>Blinde vlek</v>
      </c>
      <c r="W79" s="7">
        <f t="shared" si="35"/>
        <v>6.3788251813240628E-3</v>
      </c>
      <c r="X79" s="7" t="str">
        <f t="shared" si="36"/>
        <v>Blinde vlek</v>
      </c>
      <c r="Y79" s="47">
        <f>SUM(Z76:Z80)</f>
        <v>48</v>
      </c>
      <c r="Z79" s="180">
        <f>'Scoreblad B-D-L-M-V'!Z81</f>
        <v>0</v>
      </c>
      <c r="AA79" s="180">
        <f>'Scoreblad B-D-L-M-V'!AA81</f>
        <v>0</v>
      </c>
      <c r="AB79" s="180">
        <f>'Scoreblad B-D-L-M-V'!AB81</f>
        <v>0</v>
      </c>
      <c r="AC79" s="180">
        <f>'Scoreblad B-D-L-M-V'!AC81</f>
        <v>8</v>
      </c>
      <c r="AD79" s="6">
        <f t="shared" si="55"/>
        <v>-8</v>
      </c>
      <c r="AE79" s="7" t="str">
        <f t="shared" si="56"/>
        <v>Blinde vlek</v>
      </c>
      <c r="AF79" s="6" t="str">
        <f t="shared" si="57"/>
        <v>Blinde vlek</v>
      </c>
      <c r="AG79" s="47">
        <f>SUM(AD76:AD80)</f>
        <v>6</v>
      </c>
      <c r="AH79" s="6" t="str">
        <f t="shared" si="58"/>
        <v>B</v>
      </c>
      <c r="AI79" s="59" t="s">
        <v>35</v>
      </c>
      <c r="AJ79" s="49" t="str">
        <f t="shared" si="75"/>
        <v>Mechelen</v>
      </c>
      <c r="AK79" s="102">
        <v>1</v>
      </c>
      <c r="AL79" s="21">
        <f t="shared" si="71"/>
        <v>2</v>
      </c>
      <c r="AM79" s="21">
        <f t="shared" si="72"/>
        <v>1</v>
      </c>
      <c r="AN79" s="21">
        <f t="shared" si="59"/>
        <v>2</v>
      </c>
      <c r="AO79" s="21">
        <f t="shared" si="60"/>
        <v>1</v>
      </c>
      <c r="AP79" s="281"/>
      <c r="AQ79" s="281"/>
      <c r="AR79" s="281"/>
      <c r="AS79" s="284"/>
      <c r="AT79" s="229"/>
      <c r="AU79" s="293"/>
      <c r="AV79" s="278"/>
      <c r="AW79" s="278"/>
    </row>
    <row r="80" spans="1:49" x14ac:dyDescent="0.3">
      <c r="A80" s="59" t="s">
        <v>18</v>
      </c>
      <c r="B80" s="59" t="s">
        <v>15</v>
      </c>
      <c r="C80" s="59" t="s">
        <v>35</v>
      </c>
      <c r="D80" s="4" t="str">
        <f>'Scoreblad B-D-L-M-V'!D82</f>
        <v>Vilvoorde</v>
      </c>
      <c r="E80" s="180">
        <f>'Scoreblad B-D-L-M-V'!E82</f>
        <v>18</v>
      </c>
      <c r="F80" s="5" t="str">
        <f t="shared" si="73"/>
        <v>B-D-L-M-V</v>
      </c>
      <c r="G80" s="13" t="str">
        <f t="shared" si="52"/>
        <v>B</v>
      </c>
      <c r="H80" s="13" t="str">
        <f t="shared" si="53"/>
        <v>Blinde vlek</v>
      </c>
      <c r="I80" s="47">
        <f>SUM(J76:J80)</f>
        <v>46.912396694214877</v>
      </c>
      <c r="J80" s="6">
        <f>'Scoreblad B-D-L-M-V'!J82</f>
        <v>0</v>
      </c>
      <c r="K80" s="6">
        <f>'Scoreblad B-D-L-M-V'!K82</f>
        <v>0</v>
      </c>
      <c r="L80" s="6">
        <f>'Scoreblad B-D-L-M-V'!L82</f>
        <v>0</v>
      </c>
      <c r="M80" s="6">
        <f t="shared" si="40"/>
        <v>0</v>
      </c>
      <c r="N80" s="47">
        <f>SUM(O76:O80)</f>
        <v>-2.3966824085005953</v>
      </c>
      <c r="O80" s="6">
        <f t="shared" si="74"/>
        <v>0</v>
      </c>
      <c r="P80" s="48">
        <f>IF(SUM(L76:L80)&gt;0,SUM(O76:O80)/SUM(L76:L80), "Blinde vlek")</f>
        <v>-5.3839019477886357E-2</v>
      </c>
      <c r="Q80" s="7" t="str">
        <f t="shared" si="54"/>
        <v>Blinde vlek</v>
      </c>
      <c r="R80" s="6">
        <f>'Scoreblad B-D-L-M-V'!R82</f>
        <v>218</v>
      </c>
      <c r="S80" s="6">
        <f>'Scoreblad B-D-L-M-V'!S82</f>
        <v>0</v>
      </c>
      <c r="T80" s="6">
        <f>'Scoreblad B-D-L-M-V'!T82</f>
        <v>26150.799999999999</v>
      </c>
      <c r="U80" s="6">
        <f>'Scoreblad B-D-L-M-V'!U82</f>
        <v>166.8113815517693</v>
      </c>
      <c r="V80" s="7" t="str">
        <f t="shared" si="34"/>
        <v>Blinde vlek</v>
      </c>
      <c r="W80" s="7">
        <f t="shared" si="35"/>
        <v>6.3788251813240628E-3</v>
      </c>
      <c r="X80" s="7" t="str">
        <f t="shared" si="36"/>
        <v>Blinde vlek</v>
      </c>
      <c r="Y80" s="47">
        <f>SUM(Z76:Z80)</f>
        <v>48</v>
      </c>
      <c r="Z80" s="180">
        <f>'Scoreblad B-D-L-M-V'!Z82</f>
        <v>0</v>
      </c>
      <c r="AA80" s="180">
        <f>'Scoreblad B-D-L-M-V'!AA82</f>
        <v>0</v>
      </c>
      <c r="AB80" s="180">
        <f>'Scoreblad B-D-L-M-V'!AB82</f>
        <v>0</v>
      </c>
      <c r="AC80" s="180">
        <f>'Scoreblad B-D-L-M-V'!AC82</f>
        <v>12</v>
      </c>
      <c r="AD80" s="6">
        <f t="shared" si="55"/>
        <v>-12</v>
      </c>
      <c r="AE80" s="7" t="str">
        <f t="shared" si="56"/>
        <v>Blinde vlek</v>
      </c>
      <c r="AF80" s="6" t="str">
        <f t="shared" si="57"/>
        <v>Blinde vlek</v>
      </c>
      <c r="AG80" s="47">
        <f>SUM(AD76:AD80)</f>
        <v>6</v>
      </c>
      <c r="AH80" s="6" t="str">
        <f t="shared" si="58"/>
        <v>B</v>
      </c>
      <c r="AI80" s="59" t="s">
        <v>35</v>
      </c>
      <c r="AJ80" s="49" t="str">
        <f t="shared" si="75"/>
        <v>Vilvoorde</v>
      </c>
      <c r="AK80" s="102">
        <v>1</v>
      </c>
      <c r="AL80" s="21">
        <f t="shared" si="71"/>
        <v>2</v>
      </c>
      <c r="AM80" s="21">
        <f t="shared" si="72"/>
        <v>1</v>
      </c>
      <c r="AN80" s="21">
        <f t="shared" si="59"/>
        <v>2</v>
      </c>
      <c r="AO80" s="21">
        <f t="shared" si="60"/>
        <v>1</v>
      </c>
      <c r="AP80" s="282"/>
      <c r="AQ80" s="282"/>
      <c r="AR80" s="282"/>
      <c r="AS80" s="285"/>
      <c r="AT80" s="230"/>
      <c r="AU80" s="293"/>
      <c r="AV80" s="278"/>
      <c r="AW80" s="279"/>
    </row>
    <row r="81" spans="1:49" x14ac:dyDescent="0.3">
      <c r="A81" s="11" t="s">
        <v>18</v>
      </c>
      <c r="B81" s="11" t="s">
        <v>16</v>
      </c>
      <c r="C81" s="11" t="s">
        <v>36</v>
      </c>
      <c r="D81" s="4" t="str">
        <f>'Scoreblad B-D-L-M-V'!D83</f>
        <v>Brussel</v>
      </c>
      <c r="E81" s="180">
        <f>'Scoreblad B-D-L-M-V'!E83</f>
        <v>13</v>
      </c>
      <c r="F81" s="5" t="str">
        <f t="shared" si="73"/>
        <v>B-D-L-M-V</v>
      </c>
      <c r="G81" s="13" t="str">
        <f t="shared" si="52"/>
        <v>A</v>
      </c>
      <c r="H81" s="13" t="str">
        <f t="shared" si="53"/>
        <v>B</v>
      </c>
      <c r="I81" s="47">
        <f>SUM(J81:J85)</f>
        <v>204.85914142168986</v>
      </c>
      <c r="J81" s="6">
        <f>'Scoreblad B-D-L-M-V'!J83</f>
        <v>35.143801652892563</v>
      </c>
      <c r="K81" s="6">
        <f>'Scoreblad B-D-L-M-V'!K83</f>
        <v>41.228571428571421</v>
      </c>
      <c r="L81" s="6">
        <f>'Scoreblad B-D-L-M-V'!L83</f>
        <v>35.044285714285706</v>
      </c>
      <c r="M81" s="6">
        <f t="shared" si="40"/>
        <v>6.0847697756788577</v>
      </c>
      <c r="N81" s="47">
        <f>SUM(O81:O85)</f>
        <v>-55.287578891039999</v>
      </c>
      <c r="O81" s="6">
        <f t="shared" si="74"/>
        <v>-9.951593860685648E-2</v>
      </c>
      <c r="P81" s="48">
        <f>IF(SUM(L81:L85)&gt;0,SUM(O81:O85)/SUM(L81:L85), "Blinde vlek")</f>
        <v>-0.36963964242675207</v>
      </c>
      <c r="Q81" s="7">
        <f t="shared" si="54"/>
        <v>-2.8397194172597754E-3</v>
      </c>
      <c r="R81" s="6">
        <f>'Scoreblad B-D-L-M-V'!R83</f>
        <v>690</v>
      </c>
      <c r="S81" s="6">
        <f>'Scoreblad B-D-L-M-V'!S83</f>
        <v>41.228571428571421</v>
      </c>
      <c r="T81" s="6">
        <f>'Scoreblad B-D-L-M-V'!T83</f>
        <v>26150.799999999999</v>
      </c>
      <c r="U81" s="6">
        <f>'Scoreblad B-D-L-M-V'!U83</f>
        <v>1672.6801927212466</v>
      </c>
      <c r="V81" s="7">
        <f t="shared" si="34"/>
        <v>5.9751552795031047E-2</v>
      </c>
      <c r="W81" s="7">
        <f t="shared" si="35"/>
        <v>6.3962868926428509E-2</v>
      </c>
      <c r="X81" s="7" t="str">
        <f t="shared" si="36"/>
        <v>B</v>
      </c>
      <c r="Y81" s="47">
        <f>SUM(Z81:Z85)</f>
        <v>195</v>
      </c>
      <c r="Z81" s="180">
        <f>'Scoreblad B-D-L-M-V'!Z83</f>
        <v>36</v>
      </c>
      <c r="AA81" s="180">
        <f>'Scoreblad B-D-L-M-V'!AA83</f>
        <v>7</v>
      </c>
      <c r="AB81" s="180">
        <f>'Scoreblad B-D-L-M-V'!AB83</f>
        <v>29</v>
      </c>
      <c r="AC81" s="180">
        <f>'Scoreblad B-D-L-M-V'!AC83</f>
        <v>3</v>
      </c>
      <c r="AD81" s="6">
        <f t="shared" si="55"/>
        <v>26</v>
      </c>
      <c r="AE81" s="7">
        <f t="shared" si="56"/>
        <v>0.72222222222222221</v>
      </c>
      <c r="AF81" s="6" t="str">
        <f t="shared" si="57"/>
        <v>C</v>
      </c>
      <c r="AG81" s="47">
        <f>SUM(AD81:AD85)</f>
        <v>47</v>
      </c>
      <c r="AH81" s="6" t="str">
        <f t="shared" si="58"/>
        <v>C</v>
      </c>
      <c r="AI81" s="11" t="s">
        <v>36</v>
      </c>
      <c r="AJ81" s="49" t="str">
        <f t="shared" si="75"/>
        <v>Brussel</v>
      </c>
      <c r="AK81" s="102">
        <v>1</v>
      </c>
      <c r="AL81" s="21">
        <f t="shared" si="71"/>
        <v>1</v>
      </c>
      <c r="AM81" s="21">
        <f t="shared" si="72"/>
        <v>2</v>
      </c>
      <c r="AN81" s="21">
        <f t="shared" si="59"/>
        <v>0</v>
      </c>
      <c r="AO81" s="21">
        <f t="shared" si="60"/>
        <v>0</v>
      </c>
      <c r="AP81" s="6">
        <f t="shared" ref="AP81:AP100" si="76">O81+AD81</f>
        <v>25.900484061393144</v>
      </c>
      <c r="AQ81" s="6">
        <f t="shared" ref="AQ81:AQ100" si="77">O81+AD81+AK81</f>
        <v>26.900484061393144</v>
      </c>
      <c r="AR81" s="6">
        <f t="shared" si="46"/>
        <v>10</v>
      </c>
      <c r="AS81" s="7">
        <f t="shared" si="47"/>
        <v>2.5900484061393145</v>
      </c>
      <c r="AT81" s="50">
        <f t="shared" si="48"/>
        <v>0</v>
      </c>
      <c r="AU81" s="51">
        <f t="shared" ref="AU81:AU100" si="78">AT81*SUM(AL81:AO81)</f>
        <v>0</v>
      </c>
      <c r="AV81" s="51">
        <f t="shared" si="61"/>
        <v>0</v>
      </c>
      <c r="AW81" s="51" t="str">
        <f t="shared" ref="AW81:AW100" si="79">IF(AV81&gt;=$AZ$3,$AZ$2,IF(AV81&gt;=$BA$3,$BA$2,IF(AV81&gt;=$BB$3,$BB$2,$BC$2)))</f>
        <v>D</v>
      </c>
    </row>
    <row r="82" spans="1:49" x14ac:dyDescent="0.3">
      <c r="A82" s="11" t="s">
        <v>18</v>
      </c>
      <c r="B82" s="11" t="s">
        <v>16</v>
      </c>
      <c r="C82" s="11" t="s">
        <v>36</v>
      </c>
      <c r="D82" s="4" t="str">
        <f>'Scoreblad B-D-L-M-V'!D84</f>
        <v>Dilbeek</v>
      </c>
      <c r="E82" s="180">
        <f>'Scoreblad B-D-L-M-V'!E84</f>
        <v>12</v>
      </c>
      <c r="F82" s="5" t="str">
        <f t="shared" si="73"/>
        <v>B-D-L-M-V</v>
      </c>
      <c r="G82" s="13" t="str">
        <f t="shared" si="52"/>
        <v>A</v>
      </c>
      <c r="H82" s="13" t="str">
        <f t="shared" si="53"/>
        <v>A</v>
      </c>
      <c r="I82" s="47">
        <f>SUM(J81:J85)</f>
        <v>204.85914142168986</v>
      </c>
      <c r="J82" s="6">
        <f>'Scoreblad B-D-L-M-V'!J84</f>
        <v>55.638491547464241</v>
      </c>
      <c r="K82" s="6">
        <f>'Scoreblad B-D-L-M-V'!K84</f>
        <v>46.8</v>
      </c>
      <c r="L82" s="6">
        <f>'Scoreblad B-D-L-M-V'!L84</f>
        <v>39.779999999999994</v>
      </c>
      <c r="M82" s="6">
        <f t="shared" si="40"/>
        <v>-8.838491547464244</v>
      </c>
      <c r="N82" s="47">
        <f>SUM(O81:O85)</f>
        <v>-55.287578891039999</v>
      </c>
      <c r="O82" s="6">
        <f t="shared" si="74"/>
        <v>-15.858491547464247</v>
      </c>
      <c r="P82" s="48">
        <f>IF(SUM(L81:L85)&gt;0,SUM(O81:O85)/SUM(L81:L85), "Blinde vlek")</f>
        <v>-0.36963964242675207</v>
      </c>
      <c r="Q82" s="7">
        <f t="shared" si="54"/>
        <v>-0.39865489058482279</v>
      </c>
      <c r="R82" s="6">
        <f>'Scoreblad B-D-L-M-V'!R84</f>
        <v>292.5</v>
      </c>
      <c r="S82" s="6">
        <f>'Scoreblad B-D-L-M-V'!S84</f>
        <v>46.8</v>
      </c>
      <c r="T82" s="6">
        <f>'Scoreblad B-D-L-M-V'!T84</f>
        <v>26150.799999999999</v>
      </c>
      <c r="U82" s="6">
        <f>'Scoreblad B-D-L-M-V'!U84</f>
        <v>1672.6801927212466</v>
      </c>
      <c r="V82" s="7">
        <f t="shared" si="34"/>
        <v>0.16</v>
      </c>
      <c r="W82" s="7">
        <f t="shared" si="35"/>
        <v>6.3962868926428509E-2</v>
      </c>
      <c r="X82" s="7" t="str">
        <f t="shared" si="36"/>
        <v>C</v>
      </c>
      <c r="Y82" s="47">
        <f>SUM(Z81:Z85)</f>
        <v>195</v>
      </c>
      <c r="Z82" s="180">
        <f>'Scoreblad B-D-L-M-V'!Z84</f>
        <v>54</v>
      </c>
      <c r="AA82" s="180">
        <f>'Scoreblad B-D-L-M-V'!AA84</f>
        <v>17</v>
      </c>
      <c r="AB82" s="180">
        <f>'Scoreblad B-D-L-M-V'!AB84</f>
        <v>37</v>
      </c>
      <c r="AC82" s="180">
        <f>'Scoreblad B-D-L-M-V'!AC84</f>
        <v>11</v>
      </c>
      <c r="AD82" s="6">
        <f t="shared" si="55"/>
        <v>26</v>
      </c>
      <c r="AE82" s="7">
        <f t="shared" si="56"/>
        <v>0.48148148148148145</v>
      </c>
      <c r="AF82" s="6" t="str">
        <f t="shared" si="57"/>
        <v>C</v>
      </c>
      <c r="AG82" s="47">
        <f>SUM(AD81:AD85)</f>
        <v>47</v>
      </c>
      <c r="AH82" s="6" t="str">
        <f t="shared" si="58"/>
        <v>C</v>
      </c>
      <c r="AI82" s="11" t="s">
        <v>36</v>
      </c>
      <c r="AJ82" s="49" t="str">
        <f t="shared" si="75"/>
        <v>Dilbeek</v>
      </c>
      <c r="AK82" s="102">
        <v>1</v>
      </c>
      <c r="AL82" s="21">
        <f t="shared" si="71"/>
        <v>2</v>
      </c>
      <c r="AM82" s="21">
        <f t="shared" si="72"/>
        <v>2</v>
      </c>
      <c r="AN82" s="21">
        <f t="shared" si="59"/>
        <v>0</v>
      </c>
      <c r="AO82" s="21">
        <f t="shared" si="60"/>
        <v>0</v>
      </c>
      <c r="AP82" s="6">
        <f t="shared" si="76"/>
        <v>10.141508452535753</v>
      </c>
      <c r="AQ82" s="6">
        <f t="shared" si="77"/>
        <v>11.141508452535753</v>
      </c>
      <c r="AR82" s="6">
        <f t="shared" si="46"/>
        <v>28</v>
      </c>
      <c r="AS82" s="7">
        <f t="shared" si="47"/>
        <v>0.36219673044770545</v>
      </c>
      <c r="AT82" s="50">
        <f t="shared" si="48"/>
        <v>0</v>
      </c>
      <c r="AU82" s="51">
        <f t="shared" si="78"/>
        <v>0</v>
      </c>
      <c r="AV82" s="51">
        <f t="shared" si="61"/>
        <v>0</v>
      </c>
      <c r="AW82" s="51" t="str">
        <f t="shared" si="79"/>
        <v>D</v>
      </c>
    </row>
    <row r="83" spans="1:49" x14ac:dyDescent="0.3">
      <c r="A83" s="11" t="s">
        <v>18</v>
      </c>
      <c r="B83" s="11" t="s">
        <v>16</v>
      </c>
      <c r="C83" s="11" t="s">
        <v>36</v>
      </c>
      <c r="D83" s="4" t="str">
        <f>'Scoreblad B-D-L-M-V'!D85</f>
        <v>Leuven</v>
      </c>
      <c r="E83" s="180">
        <f>'Scoreblad B-D-L-M-V'!E85</f>
        <v>16</v>
      </c>
      <c r="F83" s="5" t="str">
        <f t="shared" si="73"/>
        <v>B-D-L-M-V</v>
      </c>
      <c r="G83" s="13" t="str">
        <f t="shared" si="52"/>
        <v>A</v>
      </c>
      <c r="H83" s="13" t="str">
        <f t="shared" si="53"/>
        <v>B</v>
      </c>
      <c r="I83" s="47">
        <f>SUM(J81:J85)</f>
        <v>204.85914142168986</v>
      </c>
      <c r="J83" s="6">
        <f>'Scoreblad B-D-L-M-V'!J85</f>
        <v>47.689165186500887</v>
      </c>
      <c r="K83" s="6">
        <f>'Scoreblad B-D-L-M-V'!K85</f>
        <v>50.410958904109584</v>
      </c>
      <c r="L83" s="6">
        <f>'Scoreblad B-D-L-M-V'!L85</f>
        <v>42.849315068493148</v>
      </c>
      <c r="M83" s="6">
        <f t="shared" si="40"/>
        <v>2.7217937176086977</v>
      </c>
      <c r="N83" s="47">
        <f>SUM(O81:O85)</f>
        <v>-55.287578891039999</v>
      </c>
      <c r="O83" s="6">
        <f t="shared" si="74"/>
        <v>-4.8398501180077389</v>
      </c>
      <c r="P83" s="48">
        <f>IF(SUM(L81:L85)&gt;0,SUM(O81:O85)/SUM(L81:L85), "Blinde vlek")</f>
        <v>-0.36963964242675207</v>
      </c>
      <c r="Q83" s="7">
        <f t="shared" si="54"/>
        <v>-0.11295046630900414</v>
      </c>
      <c r="R83" s="6">
        <f>'Scoreblad B-D-L-M-V'!R85</f>
        <v>893.6</v>
      </c>
      <c r="S83" s="6">
        <f>'Scoreblad B-D-L-M-V'!S85</f>
        <v>50.410958904109584</v>
      </c>
      <c r="T83" s="6">
        <f>'Scoreblad B-D-L-M-V'!T85</f>
        <v>26150.799999999999</v>
      </c>
      <c r="U83" s="6">
        <f>'Scoreblad B-D-L-M-V'!U85</f>
        <v>1672.6801927212466</v>
      </c>
      <c r="V83" s="7">
        <f t="shared" si="34"/>
        <v>5.6413338075324067E-2</v>
      </c>
      <c r="W83" s="7">
        <f t="shared" si="35"/>
        <v>6.3962868926428509E-2</v>
      </c>
      <c r="X83" s="7" t="str">
        <f t="shared" si="36"/>
        <v>B</v>
      </c>
      <c r="Y83" s="47">
        <f>SUM(Z81:Z85)</f>
        <v>195</v>
      </c>
      <c r="Z83" s="180">
        <f>'Scoreblad B-D-L-M-V'!Z85</f>
        <v>43</v>
      </c>
      <c r="AA83" s="180">
        <f>'Scoreblad B-D-L-M-V'!AA85</f>
        <v>12</v>
      </c>
      <c r="AB83" s="180">
        <f>'Scoreblad B-D-L-M-V'!AB85</f>
        <v>31</v>
      </c>
      <c r="AC83" s="180">
        <f>'Scoreblad B-D-L-M-V'!AC85</f>
        <v>7</v>
      </c>
      <c r="AD83" s="6">
        <f t="shared" si="55"/>
        <v>24</v>
      </c>
      <c r="AE83" s="7">
        <f t="shared" si="56"/>
        <v>0.55813953488372092</v>
      </c>
      <c r="AF83" s="6" t="str">
        <f t="shared" si="57"/>
        <v>C</v>
      </c>
      <c r="AG83" s="47">
        <f>SUM(AD81:AD85)</f>
        <v>47</v>
      </c>
      <c r="AH83" s="6" t="str">
        <f t="shared" si="58"/>
        <v>C</v>
      </c>
      <c r="AI83" s="11" t="s">
        <v>36</v>
      </c>
      <c r="AJ83" s="49" t="str">
        <f t="shared" si="75"/>
        <v>Leuven</v>
      </c>
      <c r="AK83" s="102">
        <v>1</v>
      </c>
      <c r="AL83" s="21">
        <f t="shared" si="71"/>
        <v>1</v>
      </c>
      <c r="AM83" s="21">
        <f t="shared" si="72"/>
        <v>2</v>
      </c>
      <c r="AN83" s="21">
        <f t="shared" si="59"/>
        <v>0</v>
      </c>
      <c r="AO83" s="21">
        <f t="shared" si="60"/>
        <v>0</v>
      </c>
      <c r="AP83" s="6">
        <f t="shared" si="76"/>
        <v>19.160149881992261</v>
      </c>
      <c r="AQ83" s="6">
        <f t="shared" si="77"/>
        <v>20.160149881992261</v>
      </c>
      <c r="AR83" s="6">
        <f t="shared" si="46"/>
        <v>19</v>
      </c>
      <c r="AS83" s="7">
        <f t="shared" si="47"/>
        <v>1.0084289411574874</v>
      </c>
      <c r="AT83" s="50">
        <f t="shared" si="48"/>
        <v>0</v>
      </c>
      <c r="AU83" s="51">
        <f t="shared" si="78"/>
        <v>0</v>
      </c>
      <c r="AV83" s="51">
        <f t="shared" si="61"/>
        <v>0</v>
      </c>
      <c r="AW83" s="51" t="str">
        <f t="shared" si="79"/>
        <v>D</v>
      </c>
    </row>
    <row r="84" spans="1:49" x14ac:dyDescent="0.3">
      <c r="A84" s="11" t="s">
        <v>18</v>
      </c>
      <c r="B84" s="11" t="s">
        <v>16</v>
      </c>
      <c r="C84" s="11" t="s">
        <v>36</v>
      </c>
      <c r="D84" s="4" t="str">
        <f>'Scoreblad B-D-L-M-V'!D86</f>
        <v>Mechelen</v>
      </c>
      <c r="E84" s="180">
        <f>'Scoreblad B-D-L-M-V'!E86</f>
        <v>7</v>
      </c>
      <c r="F84" s="5" t="str">
        <f t="shared" si="73"/>
        <v>B-D-L-M-V</v>
      </c>
      <c r="G84" s="13" t="str">
        <f t="shared" si="52"/>
        <v>A</v>
      </c>
      <c r="H84" s="13" t="str">
        <f t="shared" si="53"/>
        <v>A</v>
      </c>
      <c r="I84" s="47">
        <f>SUM(J81:J85)</f>
        <v>204.85914142168986</v>
      </c>
      <c r="J84" s="6">
        <f>'Scoreblad B-D-L-M-V'!J86</f>
        <v>50.400778210116734</v>
      </c>
      <c r="K84" s="6">
        <f>'Scoreblad B-D-L-M-V'!K86</f>
        <v>19.182186234817813</v>
      </c>
      <c r="L84" s="6">
        <f>'Scoreblad B-D-L-M-V'!L86</f>
        <v>16.304858299595139</v>
      </c>
      <c r="M84" s="6">
        <f t="shared" si="40"/>
        <v>-31.218591975298921</v>
      </c>
      <c r="N84" s="47">
        <f>SUM(O81:O85)</f>
        <v>-55.287578891039999</v>
      </c>
      <c r="O84" s="6">
        <f t="shared" si="74"/>
        <v>-34.095919910521594</v>
      </c>
      <c r="P84" s="48">
        <f>IF(SUM(L81:L85)&gt;0,SUM(O81:O85)/SUM(L81:L85), "Blinde vlek")</f>
        <v>-0.36963964242675207</v>
      </c>
      <c r="Q84" s="7">
        <f t="shared" si="54"/>
        <v>-2.0911509492461042</v>
      </c>
      <c r="R84" s="6">
        <f>'Scoreblad B-D-L-M-V'!R86</f>
        <v>454</v>
      </c>
      <c r="S84" s="6">
        <f>'Scoreblad B-D-L-M-V'!S86</f>
        <v>19.182186234817813</v>
      </c>
      <c r="T84" s="6">
        <f>'Scoreblad B-D-L-M-V'!T86</f>
        <v>26150.799999999999</v>
      </c>
      <c r="U84" s="6">
        <f>'Scoreblad B-D-L-M-V'!U86</f>
        <v>1672.6801927212466</v>
      </c>
      <c r="V84" s="7">
        <f t="shared" si="34"/>
        <v>4.2251511530435715E-2</v>
      </c>
      <c r="W84" s="7">
        <f t="shared" si="35"/>
        <v>6.3962868926428509E-2</v>
      </c>
      <c r="X84" s="7" t="str">
        <f t="shared" si="36"/>
        <v>B</v>
      </c>
      <c r="Y84" s="47">
        <f>SUM(Z81:Z85)</f>
        <v>195</v>
      </c>
      <c r="Z84" s="180">
        <f>'Scoreblad B-D-L-M-V'!Z86</f>
        <v>47</v>
      </c>
      <c r="AA84" s="180">
        <f>'Scoreblad B-D-L-M-V'!AA86</f>
        <v>31</v>
      </c>
      <c r="AB84" s="180">
        <f>'Scoreblad B-D-L-M-V'!AB86</f>
        <v>16</v>
      </c>
      <c r="AC84" s="180">
        <f>'Scoreblad B-D-L-M-V'!AC86</f>
        <v>32</v>
      </c>
      <c r="AD84" s="6">
        <f t="shared" si="55"/>
        <v>-16</v>
      </c>
      <c r="AE84" s="7">
        <f t="shared" si="56"/>
        <v>-0.34042553191489361</v>
      </c>
      <c r="AF84" s="6" t="str">
        <f t="shared" si="57"/>
        <v>A</v>
      </c>
      <c r="AG84" s="47">
        <f>SUM(AD81:AD85)</f>
        <v>47</v>
      </c>
      <c r="AH84" s="6" t="str">
        <f t="shared" si="58"/>
        <v>C</v>
      </c>
      <c r="AI84" s="11" t="s">
        <v>36</v>
      </c>
      <c r="AJ84" s="49" t="str">
        <f t="shared" si="75"/>
        <v>Mechelen</v>
      </c>
      <c r="AK84" s="102">
        <v>1</v>
      </c>
      <c r="AL84" s="21">
        <f t="shared" si="71"/>
        <v>2</v>
      </c>
      <c r="AM84" s="21">
        <f t="shared" si="72"/>
        <v>2</v>
      </c>
      <c r="AN84" s="21">
        <f t="shared" si="59"/>
        <v>2</v>
      </c>
      <c r="AO84" s="21">
        <f t="shared" si="60"/>
        <v>0</v>
      </c>
      <c r="AP84" s="6">
        <f t="shared" si="76"/>
        <v>-50.095919910521594</v>
      </c>
      <c r="AQ84" s="6">
        <f t="shared" si="77"/>
        <v>-49.095919910521594</v>
      </c>
      <c r="AR84" s="6">
        <f t="shared" si="46"/>
        <v>63</v>
      </c>
      <c r="AS84" s="7">
        <f t="shared" si="47"/>
        <v>-0.79517333191304118</v>
      </c>
      <c r="AT84" s="50">
        <f t="shared" si="48"/>
        <v>1</v>
      </c>
      <c r="AU84" s="51">
        <f t="shared" si="78"/>
        <v>6</v>
      </c>
      <c r="AV84" s="51">
        <f t="shared" si="61"/>
        <v>6</v>
      </c>
      <c r="AW84" s="51" t="str">
        <f t="shared" si="79"/>
        <v>A</v>
      </c>
    </row>
    <row r="85" spans="1:49" x14ac:dyDescent="0.3">
      <c r="A85" s="11" t="s">
        <v>18</v>
      </c>
      <c r="B85" s="11" t="s">
        <v>16</v>
      </c>
      <c r="C85" s="11" t="s">
        <v>36</v>
      </c>
      <c r="D85" s="4" t="str">
        <f>'Scoreblad B-D-L-M-V'!D87</f>
        <v>Vilvoorde</v>
      </c>
      <c r="E85" s="180">
        <f>'Scoreblad B-D-L-M-V'!E87</f>
        <v>18</v>
      </c>
      <c r="F85" s="5" t="str">
        <f t="shared" si="73"/>
        <v>B-D-L-M-V</v>
      </c>
      <c r="G85" s="13" t="str">
        <f t="shared" si="52"/>
        <v>A</v>
      </c>
      <c r="H85" s="13" t="str">
        <f t="shared" si="53"/>
        <v>B</v>
      </c>
      <c r="I85" s="47">
        <f>SUM(J81:J85)</f>
        <v>204.85914142168986</v>
      </c>
      <c r="J85" s="6">
        <f>'Scoreblad B-D-L-M-V'!J87</f>
        <v>15.986904824715422</v>
      </c>
      <c r="K85" s="6">
        <f>'Scoreblad B-D-L-M-V'!K87</f>
        <v>18.344827586206897</v>
      </c>
      <c r="L85" s="6">
        <f>'Scoreblad B-D-L-M-V'!L87</f>
        <v>15.593103448275862</v>
      </c>
      <c r="M85" s="6">
        <f t="shared" si="40"/>
        <v>2.3579227614914746</v>
      </c>
      <c r="N85" s="47">
        <f>SUM(O81:O85)</f>
        <v>-55.287578891039999</v>
      </c>
      <c r="O85" s="6">
        <f t="shared" si="74"/>
        <v>-0.39380137643956026</v>
      </c>
      <c r="P85" s="48">
        <f>IF(SUM(L81:L85)&gt;0,SUM(O81:O85)/SUM(L81:L85), "Blinde vlek")</f>
        <v>-0.36963964242675207</v>
      </c>
      <c r="Q85" s="7">
        <f t="shared" si="54"/>
        <v>-2.5254842805721468E-2</v>
      </c>
      <c r="R85" s="6">
        <f>'Scoreblad B-D-L-M-V'!R87</f>
        <v>218</v>
      </c>
      <c r="S85" s="6">
        <f>'Scoreblad B-D-L-M-V'!S87</f>
        <v>18.344827586206897</v>
      </c>
      <c r="T85" s="6">
        <f>'Scoreblad B-D-L-M-V'!T87</f>
        <v>26150.799999999999</v>
      </c>
      <c r="U85" s="6">
        <f>'Scoreblad B-D-L-M-V'!U87</f>
        <v>1672.6801927212466</v>
      </c>
      <c r="V85" s="7">
        <f t="shared" si="34"/>
        <v>8.4150585257829799E-2</v>
      </c>
      <c r="W85" s="7">
        <f t="shared" si="35"/>
        <v>6.3962868926428509E-2</v>
      </c>
      <c r="X85" s="7" t="str">
        <f t="shared" si="36"/>
        <v>B</v>
      </c>
      <c r="Y85" s="47">
        <f>SUM(Z81:Z85)</f>
        <v>195</v>
      </c>
      <c r="Z85" s="180">
        <f>'Scoreblad B-D-L-M-V'!Z87</f>
        <v>15</v>
      </c>
      <c r="AA85" s="180">
        <f>'Scoreblad B-D-L-M-V'!AA87</f>
        <v>7</v>
      </c>
      <c r="AB85" s="180">
        <f>'Scoreblad B-D-L-M-V'!AB87</f>
        <v>8</v>
      </c>
      <c r="AC85" s="180">
        <f>'Scoreblad B-D-L-M-V'!AC87</f>
        <v>21</v>
      </c>
      <c r="AD85" s="6">
        <f t="shared" si="55"/>
        <v>-13</v>
      </c>
      <c r="AE85" s="7">
        <f t="shared" si="56"/>
        <v>-0.8666666666666667</v>
      </c>
      <c r="AF85" s="6" t="str">
        <f t="shared" si="57"/>
        <v>A</v>
      </c>
      <c r="AG85" s="47">
        <f>SUM(AD81:AD85)</f>
        <v>47</v>
      </c>
      <c r="AH85" s="6" t="str">
        <f t="shared" si="58"/>
        <v>C</v>
      </c>
      <c r="AI85" s="11" t="s">
        <v>36</v>
      </c>
      <c r="AJ85" s="49" t="str">
        <f t="shared" si="75"/>
        <v>Vilvoorde</v>
      </c>
      <c r="AK85" s="102">
        <v>1</v>
      </c>
      <c r="AL85" s="21">
        <f t="shared" si="71"/>
        <v>1</v>
      </c>
      <c r="AM85" s="21">
        <f t="shared" si="72"/>
        <v>2</v>
      </c>
      <c r="AN85" s="21">
        <f t="shared" si="59"/>
        <v>2</v>
      </c>
      <c r="AO85" s="21">
        <f t="shared" si="60"/>
        <v>0</v>
      </c>
      <c r="AP85" s="6">
        <f t="shared" si="76"/>
        <v>-13.39380137643956</v>
      </c>
      <c r="AQ85" s="6">
        <f t="shared" si="77"/>
        <v>-12.39380137643956</v>
      </c>
      <c r="AR85" s="6">
        <f t="shared" si="46"/>
        <v>28</v>
      </c>
      <c r="AS85" s="7">
        <f t="shared" si="47"/>
        <v>-0.47835004915855572</v>
      </c>
      <c r="AT85" s="50">
        <f t="shared" si="48"/>
        <v>1</v>
      </c>
      <c r="AU85" s="51">
        <f t="shared" si="78"/>
        <v>5</v>
      </c>
      <c r="AV85" s="51">
        <f t="shared" si="61"/>
        <v>5</v>
      </c>
      <c r="AW85" s="51" t="str">
        <f t="shared" si="79"/>
        <v>B</v>
      </c>
    </row>
    <row r="86" spans="1:49" x14ac:dyDescent="0.3">
      <c r="A86" s="57" t="s">
        <v>18</v>
      </c>
      <c r="B86" s="57" t="s">
        <v>20</v>
      </c>
      <c r="C86" s="57" t="s">
        <v>42</v>
      </c>
      <c r="D86" s="4" t="str">
        <f>'Scoreblad B-D-L-M-V'!D88</f>
        <v>Brussel</v>
      </c>
      <c r="E86" s="180">
        <f>'Scoreblad B-D-L-M-V'!E88</f>
        <v>13</v>
      </c>
      <c r="F86" s="5" t="str">
        <f t="shared" si="73"/>
        <v>B-D-L-M-V</v>
      </c>
      <c r="G86" s="13" t="str">
        <f t="shared" si="52"/>
        <v>B</v>
      </c>
      <c r="H86" s="13" t="str">
        <f t="shared" si="53"/>
        <v>B</v>
      </c>
      <c r="I86" s="47">
        <f>SUM(J86:J90)</f>
        <v>746.842594347253</v>
      </c>
      <c r="J86" s="6">
        <f>'Scoreblad B-D-L-M-V'!J88</f>
        <v>136.01487603305785</v>
      </c>
      <c r="K86" s="6">
        <f>'Scoreblad B-D-L-M-V'!K88</f>
        <v>133.81632293319231</v>
      </c>
      <c r="L86" s="6">
        <f>'Scoreblad B-D-L-M-V'!L88</f>
        <v>113.74387449321345</v>
      </c>
      <c r="M86" s="6">
        <f t="shared" si="40"/>
        <v>-2.1985530998655349</v>
      </c>
      <c r="N86" s="47">
        <f>SUM(O86:O90)</f>
        <v>-79.165566994654</v>
      </c>
      <c r="O86" s="6">
        <f t="shared" si="74"/>
        <v>-22.271001539844391</v>
      </c>
      <c r="P86" s="48">
        <f>IF(SUM(L86:L90)&gt;0,SUM(O86:O90)/SUM(L86:L90), "Blinde vlek")</f>
        <v>-0.11856865483084356</v>
      </c>
      <c r="Q86" s="7">
        <f t="shared" si="54"/>
        <v>-0.19579956845212965</v>
      </c>
      <c r="R86" s="6">
        <f>'Scoreblad B-D-L-M-V'!R88</f>
        <v>690</v>
      </c>
      <c r="S86" s="6">
        <f>'Scoreblad B-D-L-M-V'!S88</f>
        <v>133.81632293319231</v>
      </c>
      <c r="T86" s="6">
        <f>'Scoreblad B-D-L-M-V'!T88</f>
        <v>26150.799999999999</v>
      </c>
      <c r="U86" s="6">
        <f>'Scoreblad B-D-L-M-V'!U88</f>
        <v>8222.4097104465382</v>
      </c>
      <c r="V86" s="7">
        <f t="shared" si="34"/>
        <v>0.19393669990317727</v>
      </c>
      <c r="W86" s="7">
        <f t="shared" si="35"/>
        <v>0.3144228746518859</v>
      </c>
      <c r="X86" s="7" t="str">
        <f t="shared" si="36"/>
        <v>B</v>
      </c>
      <c r="Y86" s="47">
        <f>SUM(Z86:Z90)</f>
        <v>699</v>
      </c>
      <c r="Z86" s="180">
        <f>'Scoreblad B-D-L-M-V'!Z88</f>
        <v>139</v>
      </c>
      <c r="AA86" s="180">
        <f>'Scoreblad B-D-L-M-V'!AA88</f>
        <v>114</v>
      </c>
      <c r="AB86" s="180">
        <f>'Scoreblad B-D-L-M-V'!AB88</f>
        <v>25</v>
      </c>
      <c r="AC86" s="180">
        <f>'Scoreblad B-D-L-M-V'!AC88</f>
        <v>100</v>
      </c>
      <c r="AD86" s="6">
        <f t="shared" si="55"/>
        <v>-75</v>
      </c>
      <c r="AE86" s="7">
        <f t="shared" si="56"/>
        <v>-0.53956834532374098</v>
      </c>
      <c r="AF86" s="6" t="str">
        <f t="shared" si="57"/>
        <v>A</v>
      </c>
      <c r="AG86" s="47">
        <f>SUM(AD86:AD90)</f>
        <v>-30</v>
      </c>
      <c r="AH86" s="6" t="str">
        <f t="shared" si="58"/>
        <v>B</v>
      </c>
      <c r="AI86" s="57" t="s">
        <v>42</v>
      </c>
      <c r="AJ86" s="49" t="str">
        <f t="shared" si="75"/>
        <v>Brussel</v>
      </c>
      <c r="AK86" s="102">
        <v>1</v>
      </c>
      <c r="AL86" s="21">
        <f t="shared" si="71"/>
        <v>1</v>
      </c>
      <c r="AM86" s="21">
        <f t="shared" si="72"/>
        <v>1</v>
      </c>
      <c r="AN86" s="21">
        <f t="shared" si="59"/>
        <v>2</v>
      </c>
      <c r="AO86" s="21">
        <f t="shared" si="60"/>
        <v>1</v>
      </c>
      <c r="AP86" s="6">
        <f t="shared" si="76"/>
        <v>-97.271001539844391</v>
      </c>
      <c r="AQ86" s="6">
        <f t="shared" si="77"/>
        <v>-96.271001539844391</v>
      </c>
      <c r="AR86" s="6">
        <f t="shared" si="46"/>
        <v>214</v>
      </c>
      <c r="AS86" s="7">
        <f t="shared" si="47"/>
        <v>-0.45453739037310464</v>
      </c>
      <c r="AT86" s="50">
        <f t="shared" si="48"/>
        <v>1</v>
      </c>
      <c r="AU86" s="51">
        <f t="shared" si="78"/>
        <v>5</v>
      </c>
      <c r="AV86" s="51">
        <f t="shared" si="61"/>
        <v>5</v>
      </c>
      <c r="AW86" s="51" t="str">
        <f t="shared" si="79"/>
        <v>B</v>
      </c>
    </row>
    <row r="87" spans="1:49" x14ac:dyDescent="0.3">
      <c r="A87" s="57" t="s">
        <v>18</v>
      </c>
      <c r="B87" s="57" t="s">
        <v>20</v>
      </c>
      <c r="C87" s="57" t="s">
        <v>42</v>
      </c>
      <c r="D87" s="4" t="str">
        <f>'Scoreblad B-D-L-M-V'!D89</f>
        <v>Dilbeek</v>
      </c>
      <c r="E87" s="180">
        <f>'Scoreblad B-D-L-M-V'!E89</f>
        <v>12</v>
      </c>
      <c r="F87" s="5" t="str">
        <f t="shared" si="73"/>
        <v>B-D-L-M-V</v>
      </c>
      <c r="G87" s="13" t="str">
        <f t="shared" si="52"/>
        <v>B</v>
      </c>
      <c r="H87" s="13" t="str">
        <f t="shared" si="53"/>
        <v>B</v>
      </c>
      <c r="I87" s="47">
        <f>SUM(J86:J90)</f>
        <v>746.842594347253</v>
      </c>
      <c r="J87" s="6">
        <f>'Scoreblad B-D-L-M-V'!J89</f>
        <v>172.73732119635892</v>
      </c>
      <c r="K87" s="6">
        <f>'Scoreblad B-D-L-M-V'!K89</f>
        <v>220.99999999999997</v>
      </c>
      <c r="L87" s="6">
        <f>'Scoreblad B-D-L-M-V'!L89</f>
        <v>187.84999999999997</v>
      </c>
      <c r="M87" s="6">
        <f t="shared" si="40"/>
        <v>48.262678803641052</v>
      </c>
      <c r="N87" s="47">
        <f>SUM(O86:O90)</f>
        <v>-79.165566994654</v>
      </c>
      <c r="O87" s="6">
        <f t="shared" si="74"/>
        <v>15.112678803641046</v>
      </c>
      <c r="P87" s="48">
        <f>IF(SUM(L86:L90)&gt;0,SUM(O86:O90)/SUM(L86:L90), "Blinde vlek")</f>
        <v>-0.11856865483084356</v>
      </c>
      <c r="Q87" s="7">
        <f t="shared" si="54"/>
        <v>8.0450778832265368E-2</v>
      </c>
      <c r="R87" s="6">
        <f>'Scoreblad B-D-L-M-V'!R89</f>
        <v>292.5</v>
      </c>
      <c r="S87" s="6">
        <f>'Scoreblad B-D-L-M-V'!S89</f>
        <v>220.99999999999997</v>
      </c>
      <c r="T87" s="6">
        <f>'Scoreblad B-D-L-M-V'!T89</f>
        <v>26150.799999999999</v>
      </c>
      <c r="U87" s="6">
        <f>'Scoreblad B-D-L-M-V'!U89</f>
        <v>8222.4097104465382</v>
      </c>
      <c r="V87" s="7">
        <f t="shared" si="34"/>
        <v>0.75555555555555542</v>
      </c>
      <c r="W87" s="7">
        <f t="shared" si="35"/>
        <v>0.3144228746518859</v>
      </c>
      <c r="X87" s="7" t="str">
        <f t="shared" si="36"/>
        <v>C</v>
      </c>
      <c r="Y87" s="47">
        <f>SUM(Z86:Z90)</f>
        <v>699</v>
      </c>
      <c r="Z87" s="180">
        <f>'Scoreblad B-D-L-M-V'!Z89</f>
        <v>165</v>
      </c>
      <c r="AA87" s="180">
        <f>'Scoreblad B-D-L-M-V'!AA89</f>
        <v>64</v>
      </c>
      <c r="AB87" s="180">
        <f>'Scoreblad B-D-L-M-V'!AB89</f>
        <v>101</v>
      </c>
      <c r="AC87" s="180">
        <f>'Scoreblad B-D-L-M-V'!AC89</f>
        <v>57</v>
      </c>
      <c r="AD87" s="6">
        <f t="shared" si="55"/>
        <v>44</v>
      </c>
      <c r="AE87" s="7">
        <f t="shared" si="56"/>
        <v>0.26666666666666666</v>
      </c>
      <c r="AF87" s="6" t="str">
        <f t="shared" si="57"/>
        <v>C</v>
      </c>
      <c r="AG87" s="47">
        <f>SUM(AD86:AD90)</f>
        <v>-30</v>
      </c>
      <c r="AH87" s="6" t="str">
        <f t="shared" si="58"/>
        <v>B</v>
      </c>
      <c r="AI87" s="57" t="s">
        <v>42</v>
      </c>
      <c r="AJ87" s="49" t="str">
        <f t="shared" si="75"/>
        <v>Dilbeek</v>
      </c>
      <c r="AK87" s="102">
        <v>1</v>
      </c>
      <c r="AL87" s="21">
        <f t="shared" si="71"/>
        <v>1</v>
      </c>
      <c r="AM87" s="21">
        <f t="shared" si="72"/>
        <v>1</v>
      </c>
      <c r="AN87" s="21">
        <f t="shared" si="59"/>
        <v>0</v>
      </c>
      <c r="AO87" s="21">
        <f t="shared" si="60"/>
        <v>1</v>
      </c>
      <c r="AP87" s="6">
        <f t="shared" si="76"/>
        <v>59.112678803641046</v>
      </c>
      <c r="AQ87" s="6">
        <f t="shared" si="77"/>
        <v>60.112678803641046</v>
      </c>
      <c r="AR87" s="6">
        <f t="shared" si="46"/>
        <v>121</v>
      </c>
      <c r="AS87" s="7">
        <f t="shared" si="47"/>
        <v>0.48853453556728138</v>
      </c>
      <c r="AT87" s="50">
        <f t="shared" si="48"/>
        <v>0</v>
      </c>
      <c r="AU87" s="51">
        <f t="shared" si="78"/>
        <v>0</v>
      </c>
      <c r="AV87" s="51">
        <f t="shared" si="61"/>
        <v>0</v>
      </c>
      <c r="AW87" s="51" t="str">
        <f t="shared" si="79"/>
        <v>D</v>
      </c>
    </row>
    <row r="88" spans="1:49" x14ac:dyDescent="0.3">
      <c r="A88" s="57" t="s">
        <v>18</v>
      </c>
      <c r="B88" s="57" t="s">
        <v>20</v>
      </c>
      <c r="C88" s="57" t="s">
        <v>42</v>
      </c>
      <c r="D88" s="4" t="str">
        <f>'Scoreblad B-D-L-M-V'!D90</f>
        <v>Leuven</v>
      </c>
      <c r="E88" s="180">
        <f>'Scoreblad B-D-L-M-V'!E90</f>
        <v>16</v>
      </c>
      <c r="F88" s="5" t="str">
        <f t="shared" si="73"/>
        <v>B-D-L-M-V</v>
      </c>
      <c r="G88" s="13" t="str">
        <f t="shared" si="52"/>
        <v>B</v>
      </c>
      <c r="H88" s="13" t="str">
        <f t="shared" si="53"/>
        <v>B</v>
      </c>
      <c r="I88" s="47">
        <f>SUM(J86:J90)</f>
        <v>746.842594347253</v>
      </c>
      <c r="J88" s="6">
        <f>'Scoreblad B-D-L-M-V'!J90</f>
        <v>134.12966252220247</v>
      </c>
      <c r="K88" s="6">
        <f>'Scoreblad B-D-L-M-V'!K90</f>
        <v>141.15068493150685</v>
      </c>
      <c r="L88" s="6">
        <f>'Scoreblad B-D-L-M-V'!L90</f>
        <v>119.97808219178081</v>
      </c>
      <c r="M88" s="6">
        <f t="shared" si="40"/>
        <v>7.0210224093043792</v>
      </c>
      <c r="N88" s="47">
        <f>SUM(O86:O90)</f>
        <v>-79.165566994654</v>
      </c>
      <c r="O88" s="6">
        <f t="shared" si="74"/>
        <v>-14.151580330421652</v>
      </c>
      <c r="P88" s="48">
        <f>IF(SUM(L86:L90)&gt;0,SUM(O86:O90)/SUM(L86:L90), "Blinde vlek")</f>
        <v>-0.11856865483084356</v>
      </c>
      <c r="Q88" s="7">
        <f t="shared" si="54"/>
        <v>-0.11795137971784581</v>
      </c>
      <c r="R88" s="6">
        <f>'Scoreblad B-D-L-M-V'!R90</f>
        <v>893.6</v>
      </c>
      <c r="S88" s="6">
        <f>'Scoreblad B-D-L-M-V'!S90</f>
        <v>141.15068493150685</v>
      </c>
      <c r="T88" s="6">
        <f>'Scoreblad B-D-L-M-V'!T90</f>
        <v>26150.799999999999</v>
      </c>
      <c r="U88" s="6">
        <f>'Scoreblad B-D-L-M-V'!U90</f>
        <v>8222.4097104465382</v>
      </c>
      <c r="V88" s="7">
        <f t="shared" ref="V88:V115" si="80">IF(S88&gt;0,S88/R88,"Blinde vlek")</f>
        <v>0.15795734661090738</v>
      </c>
      <c r="W88" s="7">
        <f t="shared" ref="W88:W115" si="81">IF(U88&gt;0,U88/T88,"Blinde vlek")</f>
        <v>0.3144228746518859</v>
      </c>
      <c r="X88" s="7" t="str">
        <f t="shared" ref="X88:X115" si="82">IF(V88&lt;0.5*W88,"A",IF(V88&gt;2*W88,IF(S88=0,"Blinde vlek","C"),"B"))</f>
        <v>B</v>
      </c>
      <c r="Y88" s="47">
        <f>SUM(Z86:Z90)</f>
        <v>699</v>
      </c>
      <c r="Z88" s="180">
        <f>'Scoreblad B-D-L-M-V'!Z90</f>
        <v>121</v>
      </c>
      <c r="AA88" s="180">
        <f>'Scoreblad B-D-L-M-V'!AA90</f>
        <v>68</v>
      </c>
      <c r="AB88" s="180">
        <f>'Scoreblad B-D-L-M-V'!AB90</f>
        <v>53</v>
      </c>
      <c r="AC88" s="180">
        <f>'Scoreblad B-D-L-M-V'!AC90</f>
        <v>20</v>
      </c>
      <c r="AD88" s="6">
        <f t="shared" si="55"/>
        <v>33</v>
      </c>
      <c r="AE88" s="7">
        <f t="shared" si="56"/>
        <v>0.27272727272727271</v>
      </c>
      <c r="AF88" s="6" t="str">
        <f t="shared" si="57"/>
        <v>C</v>
      </c>
      <c r="AG88" s="47">
        <f>SUM(AD86:AD90)</f>
        <v>-30</v>
      </c>
      <c r="AH88" s="6" t="str">
        <f t="shared" si="58"/>
        <v>B</v>
      </c>
      <c r="AI88" s="57" t="s">
        <v>42</v>
      </c>
      <c r="AJ88" s="49" t="str">
        <f t="shared" si="75"/>
        <v>Leuven</v>
      </c>
      <c r="AK88" s="102">
        <v>1</v>
      </c>
      <c r="AL88" s="21">
        <f t="shared" si="71"/>
        <v>1</v>
      </c>
      <c r="AM88" s="21">
        <f t="shared" si="72"/>
        <v>1</v>
      </c>
      <c r="AN88" s="21">
        <f t="shared" si="59"/>
        <v>0</v>
      </c>
      <c r="AO88" s="21">
        <f t="shared" si="60"/>
        <v>1</v>
      </c>
      <c r="AP88" s="6">
        <f t="shared" si="76"/>
        <v>18.848419669578348</v>
      </c>
      <c r="AQ88" s="6">
        <f t="shared" si="77"/>
        <v>19.848419669578348</v>
      </c>
      <c r="AR88" s="6">
        <f t="shared" si="46"/>
        <v>88</v>
      </c>
      <c r="AS88" s="7">
        <f t="shared" si="47"/>
        <v>0.21418658715429942</v>
      </c>
      <c r="AT88" s="50">
        <f t="shared" si="48"/>
        <v>0</v>
      </c>
      <c r="AU88" s="51">
        <f t="shared" si="78"/>
        <v>0</v>
      </c>
      <c r="AV88" s="51">
        <f t="shared" si="61"/>
        <v>0</v>
      </c>
      <c r="AW88" s="51" t="str">
        <f t="shared" si="79"/>
        <v>D</v>
      </c>
    </row>
    <row r="89" spans="1:49" x14ac:dyDescent="0.3">
      <c r="A89" s="57" t="s">
        <v>18</v>
      </c>
      <c r="B89" s="57" t="s">
        <v>20</v>
      </c>
      <c r="C89" s="57" t="s">
        <v>42</v>
      </c>
      <c r="D89" s="4" t="str">
        <f>'Scoreblad B-D-L-M-V'!D91</f>
        <v>Mechelen</v>
      </c>
      <c r="E89" s="180">
        <f>'Scoreblad B-D-L-M-V'!E91</f>
        <v>7</v>
      </c>
      <c r="F89" s="5" t="str">
        <f t="shared" si="73"/>
        <v>B-D-L-M-V</v>
      </c>
      <c r="G89" s="13" t="str">
        <f t="shared" si="52"/>
        <v>B</v>
      </c>
      <c r="H89" s="13" t="str">
        <f t="shared" si="53"/>
        <v>A</v>
      </c>
      <c r="I89" s="47">
        <f>SUM(J86:J90)</f>
        <v>746.842594347253</v>
      </c>
      <c r="J89" s="6">
        <f>'Scoreblad B-D-L-M-V'!J91</f>
        <v>187.77042801556422</v>
      </c>
      <c r="K89" s="6">
        <f>'Scoreblad B-D-L-M-V'!K91</f>
        <v>155.88020484221246</v>
      </c>
      <c r="L89" s="6">
        <f>'Scoreblad B-D-L-M-V'!L91</f>
        <v>132.4981741158806</v>
      </c>
      <c r="M89" s="6">
        <f t="shared" si="40"/>
        <v>-31.890223173351757</v>
      </c>
      <c r="N89" s="47">
        <f>SUM(O86:O90)</f>
        <v>-79.165566994654</v>
      </c>
      <c r="O89" s="6">
        <f t="shared" si="74"/>
        <v>-55.272253899683619</v>
      </c>
      <c r="P89" s="48">
        <f>IF(SUM(L86:L90)&gt;0,SUM(O86:O90)/SUM(L86:L90), "Blinde vlek")</f>
        <v>-0.11856865483084356</v>
      </c>
      <c r="Q89" s="7">
        <f t="shared" si="54"/>
        <v>-0.41715483453638741</v>
      </c>
      <c r="R89" s="6">
        <f>'Scoreblad B-D-L-M-V'!R91</f>
        <v>454</v>
      </c>
      <c r="S89" s="6">
        <f>'Scoreblad B-D-L-M-V'!S91</f>
        <v>155.88020484221246</v>
      </c>
      <c r="T89" s="6">
        <f>'Scoreblad B-D-L-M-V'!T91</f>
        <v>26150.799999999999</v>
      </c>
      <c r="U89" s="6">
        <f>'Scoreblad B-D-L-M-V'!U91</f>
        <v>8222.4097104465382</v>
      </c>
      <c r="V89" s="7">
        <f t="shared" si="80"/>
        <v>0.34334846881544595</v>
      </c>
      <c r="W89" s="7">
        <f t="shared" si="81"/>
        <v>0.3144228746518859</v>
      </c>
      <c r="X89" s="7" t="str">
        <f t="shared" si="82"/>
        <v>B</v>
      </c>
      <c r="Y89" s="47">
        <f>SUM(Z86:Z90)</f>
        <v>699</v>
      </c>
      <c r="Z89" s="180">
        <f>'Scoreblad B-D-L-M-V'!Z91</f>
        <v>165</v>
      </c>
      <c r="AA89" s="180">
        <f>'Scoreblad B-D-L-M-V'!AA91</f>
        <v>122</v>
      </c>
      <c r="AB89" s="180">
        <f>'Scoreblad B-D-L-M-V'!AB91</f>
        <v>43</v>
      </c>
      <c r="AC89" s="180">
        <f>'Scoreblad B-D-L-M-V'!AC91</f>
        <v>73</v>
      </c>
      <c r="AD89" s="6">
        <f t="shared" si="55"/>
        <v>-30</v>
      </c>
      <c r="AE89" s="7">
        <f t="shared" si="56"/>
        <v>-0.18181818181818182</v>
      </c>
      <c r="AF89" s="6" t="str">
        <f t="shared" si="57"/>
        <v>B</v>
      </c>
      <c r="AG89" s="47">
        <f>SUM(AD86:AD90)</f>
        <v>-30</v>
      </c>
      <c r="AH89" s="6" t="str">
        <f t="shared" si="58"/>
        <v>B</v>
      </c>
      <c r="AI89" s="57" t="s">
        <v>42</v>
      </c>
      <c r="AJ89" s="49" t="str">
        <f t="shared" si="75"/>
        <v>Mechelen</v>
      </c>
      <c r="AK89" s="102">
        <v>1</v>
      </c>
      <c r="AL89" s="21">
        <f t="shared" si="71"/>
        <v>2</v>
      </c>
      <c r="AM89" s="21">
        <f t="shared" si="72"/>
        <v>1</v>
      </c>
      <c r="AN89" s="21">
        <f t="shared" si="59"/>
        <v>1</v>
      </c>
      <c r="AO89" s="21">
        <f t="shared" si="60"/>
        <v>1</v>
      </c>
      <c r="AP89" s="6">
        <f t="shared" si="76"/>
        <v>-85.272253899683619</v>
      </c>
      <c r="AQ89" s="6">
        <f t="shared" si="77"/>
        <v>-84.272253899683619</v>
      </c>
      <c r="AR89" s="6">
        <f t="shared" si="46"/>
        <v>195</v>
      </c>
      <c r="AS89" s="7">
        <f t="shared" si="47"/>
        <v>-0.43729360974196729</v>
      </c>
      <c r="AT89" s="50">
        <f t="shared" si="48"/>
        <v>1</v>
      </c>
      <c r="AU89" s="51">
        <f t="shared" si="78"/>
        <v>5</v>
      </c>
      <c r="AV89" s="51">
        <f t="shared" si="61"/>
        <v>5</v>
      </c>
      <c r="AW89" s="51" t="str">
        <f t="shared" si="79"/>
        <v>B</v>
      </c>
    </row>
    <row r="90" spans="1:49" x14ac:dyDescent="0.3">
      <c r="A90" s="57" t="s">
        <v>18</v>
      </c>
      <c r="B90" s="57" t="s">
        <v>20</v>
      </c>
      <c r="C90" s="57" t="s">
        <v>42</v>
      </c>
      <c r="D90" s="4" t="str">
        <f>'Scoreblad B-D-L-M-V'!D92</f>
        <v>Vilvoorde</v>
      </c>
      <c r="E90" s="180">
        <f>'Scoreblad B-D-L-M-V'!E92</f>
        <v>18</v>
      </c>
      <c r="F90" s="5" t="str">
        <f t="shared" si="73"/>
        <v>B-D-L-M-V</v>
      </c>
      <c r="G90" s="13" t="str">
        <f t="shared" si="52"/>
        <v>B</v>
      </c>
      <c r="H90" s="13" t="str">
        <f t="shared" si="53"/>
        <v>B</v>
      </c>
      <c r="I90" s="47">
        <f>SUM(J86:J90)</f>
        <v>746.842594347253</v>
      </c>
      <c r="J90" s="6">
        <f>'Scoreblad B-D-L-M-V'!J92</f>
        <v>116.1903065800695</v>
      </c>
      <c r="K90" s="6">
        <f>'Scoreblad B-D-L-M-V'!K92</f>
        <v>133.65517241379308</v>
      </c>
      <c r="L90" s="6">
        <f>'Scoreblad B-D-L-M-V'!L92</f>
        <v>113.60689655172412</v>
      </c>
      <c r="M90" s="6">
        <f t="shared" si="40"/>
        <v>17.464865833723579</v>
      </c>
      <c r="N90" s="47">
        <f>SUM(O86:O90)</f>
        <v>-79.165566994654</v>
      </c>
      <c r="O90" s="6">
        <f t="shared" si="74"/>
        <v>-2.5834100283453836</v>
      </c>
      <c r="P90" s="48">
        <f>IF(SUM(L86:L90)&gt;0,SUM(O86:O90)/SUM(L86:L90), "Blinde vlek")</f>
        <v>-0.11856865483084356</v>
      </c>
      <c r="Q90" s="7">
        <f t="shared" si="54"/>
        <v>-2.2739904942031243E-2</v>
      </c>
      <c r="R90" s="6">
        <f>'Scoreblad B-D-L-M-V'!R92</f>
        <v>218</v>
      </c>
      <c r="S90" s="6">
        <f>'Scoreblad B-D-L-M-V'!S92</f>
        <v>133.65517241379308</v>
      </c>
      <c r="T90" s="6">
        <f>'Scoreblad B-D-L-M-V'!T92</f>
        <v>26150.799999999999</v>
      </c>
      <c r="U90" s="6">
        <f>'Scoreblad B-D-L-M-V'!U92</f>
        <v>8222.4097104465382</v>
      </c>
      <c r="V90" s="7">
        <f t="shared" si="80"/>
        <v>0.61309712116418846</v>
      </c>
      <c r="W90" s="7">
        <f t="shared" si="81"/>
        <v>0.3144228746518859</v>
      </c>
      <c r="X90" s="7" t="str">
        <f t="shared" si="82"/>
        <v>B</v>
      </c>
      <c r="Y90" s="47">
        <f>SUM(Z86:Z90)</f>
        <v>699</v>
      </c>
      <c r="Z90" s="180">
        <f>'Scoreblad B-D-L-M-V'!Z92</f>
        <v>109</v>
      </c>
      <c r="AA90" s="180">
        <f>'Scoreblad B-D-L-M-V'!AA92</f>
        <v>55</v>
      </c>
      <c r="AB90" s="180">
        <f>'Scoreblad B-D-L-M-V'!AB92</f>
        <v>54</v>
      </c>
      <c r="AC90" s="180">
        <f>'Scoreblad B-D-L-M-V'!AC92</f>
        <v>56</v>
      </c>
      <c r="AD90" s="6">
        <f t="shared" si="55"/>
        <v>-2</v>
      </c>
      <c r="AE90" s="7">
        <f t="shared" si="56"/>
        <v>-1.834862385321101E-2</v>
      </c>
      <c r="AF90" s="6" t="str">
        <f t="shared" si="57"/>
        <v>B</v>
      </c>
      <c r="AG90" s="47">
        <f>SUM(AD86:AD90)</f>
        <v>-30</v>
      </c>
      <c r="AH90" s="6" t="str">
        <f t="shared" si="58"/>
        <v>B</v>
      </c>
      <c r="AI90" s="57" t="s">
        <v>42</v>
      </c>
      <c r="AJ90" s="49" t="str">
        <f t="shared" si="75"/>
        <v>Vilvoorde</v>
      </c>
      <c r="AK90" s="102">
        <v>1</v>
      </c>
      <c r="AL90" s="21">
        <f t="shared" si="71"/>
        <v>1</v>
      </c>
      <c r="AM90" s="21">
        <f t="shared" si="72"/>
        <v>1</v>
      </c>
      <c r="AN90" s="21">
        <f t="shared" si="59"/>
        <v>1</v>
      </c>
      <c r="AO90" s="21">
        <f t="shared" si="60"/>
        <v>1</v>
      </c>
      <c r="AP90" s="6">
        <f t="shared" si="76"/>
        <v>-4.5834100283453836</v>
      </c>
      <c r="AQ90" s="6">
        <f t="shared" si="77"/>
        <v>-3.5834100283453836</v>
      </c>
      <c r="AR90" s="6">
        <f t="shared" si="46"/>
        <v>111</v>
      </c>
      <c r="AS90" s="7">
        <f t="shared" si="47"/>
        <v>-4.1291982237345801E-2</v>
      </c>
      <c r="AT90" s="50">
        <f t="shared" si="48"/>
        <v>1</v>
      </c>
      <c r="AU90" s="51">
        <f t="shared" si="78"/>
        <v>4</v>
      </c>
      <c r="AV90" s="51">
        <f t="shared" si="61"/>
        <v>4</v>
      </c>
      <c r="AW90" s="51" t="str">
        <f t="shared" si="79"/>
        <v>B</v>
      </c>
    </row>
    <row r="91" spans="1:49" x14ac:dyDescent="0.3">
      <c r="A91" s="11" t="s">
        <v>19</v>
      </c>
      <c r="B91" s="11" t="s">
        <v>12</v>
      </c>
      <c r="C91" s="11" t="s">
        <v>37</v>
      </c>
      <c r="D91" s="4" t="str">
        <f>'Scoreblad B-D-L-M-V'!D93</f>
        <v>Brussel</v>
      </c>
      <c r="E91" s="180">
        <f>'Scoreblad B-D-L-M-V'!E93</f>
        <v>13</v>
      </c>
      <c r="F91" s="5" t="str">
        <f t="shared" si="73"/>
        <v>B-D-L-M-V</v>
      </c>
      <c r="G91" s="13" t="str">
        <f t="shared" si="52"/>
        <v>Blinde vlek</v>
      </c>
      <c r="H91" s="13" t="str">
        <f t="shared" si="53"/>
        <v>Blinde vlek</v>
      </c>
      <c r="I91" s="47">
        <f>SUM(J91:J95)</f>
        <v>0</v>
      </c>
      <c r="J91" s="6">
        <f>'Scoreblad B-D-L-M-V'!J93</f>
        <v>0</v>
      </c>
      <c r="K91" s="6">
        <f>'Scoreblad B-D-L-M-V'!K93</f>
        <v>0</v>
      </c>
      <c r="L91" s="6">
        <f>'Scoreblad B-D-L-M-V'!L93</f>
        <v>0</v>
      </c>
      <c r="M91" s="6">
        <f t="shared" ref="M91:M115" si="83">K91-J91</f>
        <v>0</v>
      </c>
      <c r="N91" s="47">
        <f>SUM(O91:O95)</f>
        <v>19.200000000000003</v>
      </c>
      <c r="O91" s="6">
        <f t="shared" si="74"/>
        <v>0</v>
      </c>
      <c r="P91" s="48">
        <f>IF(SUM(L91:L95)&gt;0,SUM(O91:O95)/SUM(L91:L95), "Blinde vlek")</f>
        <v>1</v>
      </c>
      <c r="Q91" s="7" t="str">
        <f t="shared" si="54"/>
        <v>Blinde vlek</v>
      </c>
      <c r="R91" s="6">
        <f>'Scoreblad B-D-L-M-V'!R93</f>
        <v>690</v>
      </c>
      <c r="S91" s="6">
        <f>'Scoreblad B-D-L-M-V'!S93</f>
        <v>0</v>
      </c>
      <c r="T91" s="6">
        <f>'Scoreblad B-D-L-M-V'!T93</f>
        <v>26150.799999999999</v>
      </c>
      <c r="U91" s="6">
        <f>'Scoreblad B-D-L-M-V'!U93</f>
        <v>737.50353951620002</v>
      </c>
      <c r="V91" s="7" t="str">
        <f t="shared" si="80"/>
        <v>Blinde vlek</v>
      </c>
      <c r="W91" s="7">
        <f t="shared" si="81"/>
        <v>2.8201949443848757E-2</v>
      </c>
      <c r="X91" s="7" t="str">
        <f t="shared" si="82"/>
        <v>Blinde vlek</v>
      </c>
      <c r="Y91" s="47">
        <f>SUM(Z91:Z95)</f>
        <v>0</v>
      </c>
      <c r="Z91" s="180">
        <f>'Scoreblad B-D-L-M-V'!Z93</f>
        <v>0</v>
      </c>
      <c r="AA91" s="180">
        <f>'Scoreblad B-D-L-M-V'!AA93</f>
        <v>0</v>
      </c>
      <c r="AB91" s="180">
        <f>'Scoreblad B-D-L-M-V'!AB93</f>
        <v>0</v>
      </c>
      <c r="AC91" s="180">
        <f>'Scoreblad B-D-L-M-V'!AC93</f>
        <v>1</v>
      </c>
      <c r="AD91" s="6">
        <f t="shared" si="55"/>
        <v>-1</v>
      </c>
      <c r="AE91" s="7" t="str">
        <f t="shared" si="56"/>
        <v>Blinde vlek</v>
      </c>
      <c r="AF91" s="6" t="str">
        <f t="shared" si="57"/>
        <v>Blinde vlek</v>
      </c>
      <c r="AG91" s="47">
        <f>SUM(AD91:AD95)</f>
        <v>-7</v>
      </c>
      <c r="AH91" s="6" t="str">
        <f t="shared" si="58"/>
        <v>Blinde vlek</v>
      </c>
      <c r="AI91" s="11" t="s">
        <v>37</v>
      </c>
      <c r="AJ91" s="49" t="str">
        <f t="shared" si="75"/>
        <v>Brussel</v>
      </c>
      <c r="AK91" s="102">
        <v>1</v>
      </c>
      <c r="AL91" s="21">
        <f t="shared" si="71"/>
        <v>2</v>
      </c>
      <c r="AM91" s="21">
        <f t="shared" si="72"/>
        <v>2</v>
      </c>
      <c r="AN91" s="21">
        <f t="shared" si="59"/>
        <v>2</v>
      </c>
      <c r="AO91" s="21">
        <f t="shared" si="60"/>
        <v>2</v>
      </c>
      <c r="AP91" s="6">
        <f t="shared" si="76"/>
        <v>-1</v>
      </c>
      <c r="AQ91" s="6">
        <f t="shared" si="77"/>
        <v>0</v>
      </c>
      <c r="AR91" s="6">
        <f t="shared" si="46"/>
        <v>1</v>
      </c>
      <c r="AS91" s="7">
        <f t="shared" si="47"/>
        <v>-1</v>
      </c>
      <c r="AT91" s="52">
        <f t="shared" ref="AT91:AT100" si="84">AK91</f>
        <v>1</v>
      </c>
      <c r="AU91" s="51">
        <f t="shared" si="78"/>
        <v>8</v>
      </c>
      <c r="AV91" s="51">
        <f t="shared" si="61"/>
        <v>8</v>
      </c>
      <c r="AW91" s="51" t="str">
        <f t="shared" si="79"/>
        <v>A</v>
      </c>
    </row>
    <row r="92" spans="1:49" x14ac:dyDescent="0.3">
      <c r="A92" s="11" t="s">
        <v>19</v>
      </c>
      <c r="B92" s="11" t="s">
        <v>12</v>
      </c>
      <c r="C92" s="11" t="s">
        <v>37</v>
      </c>
      <c r="D92" s="4" t="str">
        <f>'Scoreblad B-D-L-M-V'!D94</f>
        <v>Dilbeek</v>
      </c>
      <c r="E92" s="180">
        <f>'Scoreblad B-D-L-M-V'!E94</f>
        <v>12</v>
      </c>
      <c r="F92" s="5" t="str">
        <f t="shared" si="73"/>
        <v>B-D-L-M-V</v>
      </c>
      <c r="G92" s="13" t="str">
        <f t="shared" si="52"/>
        <v>Blinde vlek</v>
      </c>
      <c r="H92" s="13" t="str">
        <f t="shared" si="53"/>
        <v>Blinde vlek</v>
      </c>
      <c r="I92" s="47">
        <f>SUM(J91:J95)</f>
        <v>0</v>
      </c>
      <c r="J92" s="6">
        <f>'Scoreblad B-D-L-M-V'!J94</f>
        <v>0</v>
      </c>
      <c r="K92" s="6">
        <f>'Scoreblad B-D-L-M-V'!K94</f>
        <v>0</v>
      </c>
      <c r="L92" s="6">
        <f>'Scoreblad B-D-L-M-V'!L94</f>
        <v>0</v>
      </c>
      <c r="M92" s="6">
        <f t="shared" si="83"/>
        <v>0</v>
      </c>
      <c r="N92" s="47">
        <f>SUM(O91:O95)</f>
        <v>19.200000000000003</v>
      </c>
      <c r="O92" s="6">
        <f t="shared" si="74"/>
        <v>0</v>
      </c>
      <c r="P92" s="48">
        <f>IF(SUM(L91:L95)&gt;0,SUM(O91:O95)/SUM(L91:L95), "Blinde vlek")</f>
        <v>1</v>
      </c>
      <c r="Q92" s="7" t="str">
        <f t="shared" si="54"/>
        <v>Blinde vlek</v>
      </c>
      <c r="R92" s="6">
        <f>'Scoreblad B-D-L-M-V'!R94</f>
        <v>292.5</v>
      </c>
      <c r="S92" s="6">
        <f>'Scoreblad B-D-L-M-V'!S94</f>
        <v>0</v>
      </c>
      <c r="T92" s="6">
        <f>'Scoreblad B-D-L-M-V'!T94</f>
        <v>26150.799999999999</v>
      </c>
      <c r="U92" s="6">
        <f>'Scoreblad B-D-L-M-V'!U94</f>
        <v>737.50353951620002</v>
      </c>
      <c r="V92" s="7" t="str">
        <f t="shared" si="80"/>
        <v>Blinde vlek</v>
      </c>
      <c r="W92" s="7">
        <f t="shared" si="81"/>
        <v>2.8201949443848757E-2</v>
      </c>
      <c r="X92" s="7" t="str">
        <f t="shared" si="82"/>
        <v>Blinde vlek</v>
      </c>
      <c r="Y92" s="47">
        <f>SUM(Z91:Z95)</f>
        <v>0</v>
      </c>
      <c r="Z92" s="180">
        <f>'Scoreblad B-D-L-M-V'!Z94</f>
        <v>0</v>
      </c>
      <c r="AA92" s="180">
        <f>'Scoreblad B-D-L-M-V'!AA94</f>
        <v>0</v>
      </c>
      <c r="AB92" s="180">
        <f>'Scoreblad B-D-L-M-V'!AB94</f>
        <v>0</v>
      </c>
      <c r="AC92" s="180">
        <f>'Scoreblad B-D-L-M-V'!AC94</f>
        <v>2</v>
      </c>
      <c r="AD92" s="6">
        <f t="shared" si="55"/>
        <v>-2</v>
      </c>
      <c r="AE92" s="7" t="str">
        <f t="shared" si="56"/>
        <v>Blinde vlek</v>
      </c>
      <c r="AF92" s="6" t="str">
        <f t="shared" si="57"/>
        <v>Blinde vlek</v>
      </c>
      <c r="AG92" s="47">
        <f>SUM(AD91:AD95)</f>
        <v>-7</v>
      </c>
      <c r="AH92" s="6" t="str">
        <f t="shared" si="58"/>
        <v>Blinde vlek</v>
      </c>
      <c r="AI92" s="11" t="s">
        <v>37</v>
      </c>
      <c r="AJ92" s="49" t="str">
        <f t="shared" si="75"/>
        <v>Dilbeek</v>
      </c>
      <c r="AK92" s="102">
        <v>1</v>
      </c>
      <c r="AL92" s="21">
        <f t="shared" si="71"/>
        <v>2</v>
      </c>
      <c r="AM92" s="21">
        <f t="shared" si="72"/>
        <v>2</v>
      </c>
      <c r="AN92" s="21">
        <f t="shared" si="59"/>
        <v>2</v>
      </c>
      <c r="AO92" s="21">
        <f t="shared" si="60"/>
        <v>2</v>
      </c>
      <c r="AP92" s="6">
        <f t="shared" si="76"/>
        <v>-2</v>
      </c>
      <c r="AQ92" s="6">
        <f t="shared" si="77"/>
        <v>-1</v>
      </c>
      <c r="AR92" s="6">
        <f t="shared" si="46"/>
        <v>2</v>
      </c>
      <c r="AS92" s="7">
        <f t="shared" si="47"/>
        <v>-1</v>
      </c>
      <c r="AT92" s="52">
        <f t="shared" si="84"/>
        <v>1</v>
      </c>
      <c r="AU92" s="51">
        <f t="shared" si="78"/>
        <v>8</v>
      </c>
      <c r="AV92" s="51">
        <f t="shared" si="61"/>
        <v>8</v>
      </c>
      <c r="AW92" s="51" t="str">
        <f t="shared" si="79"/>
        <v>A</v>
      </c>
    </row>
    <row r="93" spans="1:49" x14ac:dyDescent="0.3">
      <c r="A93" s="11" t="s">
        <v>19</v>
      </c>
      <c r="B93" s="11" t="s">
        <v>12</v>
      </c>
      <c r="C93" s="11" t="s">
        <v>37</v>
      </c>
      <c r="D93" s="4" t="str">
        <f>'Scoreblad B-D-L-M-V'!D95</f>
        <v>Leuven</v>
      </c>
      <c r="E93" s="180">
        <f>'Scoreblad B-D-L-M-V'!E95</f>
        <v>16</v>
      </c>
      <c r="F93" s="5" t="str">
        <f t="shared" si="73"/>
        <v>B-D-L-M-V</v>
      </c>
      <c r="G93" s="13" t="str">
        <f t="shared" si="52"/>
        <v>Blinde vlek</v>
      </c>
      <c r="H93" s="13" t="str">
        <f t="shared" si="53"/>
        <v>Blinde vlek</v>
      </c>
      <c r="I93" s="47">
        <f>SUM(J91:J95)</f>
        <v>0</v>
      </c>
      <c r="J93" s="6">
        <f>'Scoreblad B-D-L-M-V'!J95</f>
        <v>0</v>
      </c>
      <c r="K93" s="6">
        <f>'Scoreblad B-D-L-M-V'!K95</f>
        <v>24</v>
      </c>
      <c r="L93" s="6">
        <f>'Scoreblad B-D-L-M-V'!L95</f>
        <v>19.200000000000003</v>
      </c>
      <c r="M93" s="6">
        <f t="shared" si="83"/>
        <v>24</v>
      </c>
      <c r="N93" s="47">
        <f>SUM(O91:O95)</f>
        <v>19.200000000000003</v>
      </c>
      <c r="O93" s="6">
        <f t="shared" si="74"/>
        <v>19.200000000000003</v>
      </c>
      <c r="P93" s="48">
        <f>IF(SUM(L91:L95)&gt;0,SUM(O91:O95)/SUM(L91:L95), "Blinde vlek")</f>
        <v>1</v>
      </c>
      <c r="Q93" s="7">
        <f t="shared" si="54"/>
        <v>1</v>
      </c>
      <c r="R93" s="6">
        <f>'Scoreblad B-D-L-M-V'!R95</f>
        <v>893.6</v>
      </c>
      <c r="S93" s="6">
        <f>'Scoreblad B-D-L-M-V'!S95</f>
        <v>24</v>
      </c>
      <c r="T93" s="6">
        <f>'Scoreblad B-D-L-M-V'!T95</f>
        <v>26150.799999999999</v>
      </c>
      <c r="U93" s="6">
        <f>'Scoreblad B-D-L-M-V'!U95</f>
        <v>737.50353951620002</v>
      </c>
      <c r="V93" s="7">
        <f t="shared" si="80"/>
        <v>2.685765443151298E-2</v>
      </c>
      <c r="W93" s="7">
        <f t="shared" si="81"/>
        <v>2.8201949443848757E-2</v>
      </c>
      <c r="X93" s="7" t="str">
        <f t="shared" si="82"/>
        <v>B</v>
      </c>
      <c r="Y93" s="47">
        <f>SUM(Z91:Z95)</f>
        <v>0</v>
      </c>
      <c r="Z93" s="180">
        <f>'Scoreblad B-D-L-M-V'!Z95</f>
        <v>0</v>
      </c>
      <c r="AA93" s="180">
        <f>'Scoreblad B-D-L-M-V'!AA95</f>
        <v>0</v>
      </c>
      <c r="AB93" s="180">
        <f>'Scoreblad B-D-L-M-V'!AB95</f>
        <v>0</v>
      </c>
      <c r="AC93" s="180">
        <f>'Scoreblad B-D-L-M-V'!AC95</f>
        <v>0</v>
      </c>
      <c r="AD93" s="6">
        <f t="shared" si="55"/>
        <v>0</v>
      </c>
      <c r="AE93" s="7" t="str">
        <f t="shared" si="56"/>
        <v>Blinde vlek</v>
      </c>
      <c r="AF93" s="6" t="str">
        <f t="shared" si="57"/>
        <v>Blinde vlek</v>
      </c>
      <c r="AG93" s="47">
        <f>SUM(AD91:AD95)</f>
        <v>-7</v>
      </c>
      <c r="AH93" s="6" t="str">
        <f t="shared" si="58"/>
        <v>Blinde vlek</v>
      </c>
      <c r="AI93" s="11" t="s">
        <v>37</v>
      </c>
      <c r="AJ93" s="49" t="str">
        <f t="shared" si="75"/>
        <v>Leuven</v>
      </c>
      <c r="AK93" s="102">
        <v>1</v>
      </c>
      <c r="AL93" s="21">
        <f t="shared" si="71"/>
        <v>2</v>
      </c>
      <c r="AM93" s="21">
        <f t="shared" si="72"/>
        <v>2</v>
      </c>
      <c r="AN93" s="21">
        <f t="shared" si="59"/>
        <v>2</v>
      </c>
      <c r="AO93" s="21">
        <f t="shared" si="60"/>
        <v>2</v>
      </c>
      <c r="AP93" s="6">
        <f t="shared" si="76"/>
        <v>19.200000000000003</v>
      </c>
      <c r="AQ93" s="6">
        <f t="shared" si="77"/>
        <v>20.200000000000003</v>
      </c>
      <c r="AR93" s="6">
        <f t="shared" si="46"/>
        <v>0</v>
      </c>
      <c r="AS93" s="7" t="str">
        <f t="shared" si="47"/>
        <v>Geen noden</v>
      </c>
      <c r="AT93" s="52">
        <f t="shared" si="84"/>
        <v>1</v>
      </c>
      <c r="AU93" s="51">
        <f t="shared" si="78"/>
        <v>8</v>
      </c>
      <c r="AV93" s="51">
        <f t="shared" si="61"/>
        <v>8</v>
      </c>
      <c r="AW93" s="51" t="str">
        <f t="shared" si="79"/>
        <v>A</v>
      </c>
    </row>
    <row r="94" spans="1:49" x14ac:dyDescent="0.3">
      <c r="A94" s="11" t="s">
        <v>19</v>
      </c>
      <c r="B94" s="11" t="s">
        <v>12</v>
      </c>
      <c r="C94" s="11" t="s">
        <v>37</v>
      </c>
      <c r="D94" s="4" t="str">
        <f>'Scoreblad B-D-L-M-V'!D96</f>
        <v>Mechelen</v>
      </c>
      <c r="E94" s="180">
        <f>'Scoreblad B-D-L-M-V'!E96</f>
        <v>7</v>
      </c>
      <c r="F94" s="5" t="str">
        <f t="shared" si="73"/>
        <v>B-D-L-M-V</v>
      </c>
      <c r="G94" s="13" t="str">
        <f t="shared" si="52"/>
        <v>Blinde vlek</v>
      </c>
      <c r="H94" s="13" t="str">
        <f t="shared" si="53"/>
        <v>Blinde vlek</v>
      </c>
      <c r="I94" s="47">
        <f>SUM(J91:J95)</f>
        <v>0</v>
      </c>
      <c r="J94" s="6">
        <f>'Scoreblad B-D-L-M-V'!J96</f>
        <v>0</v>
      </c>
      <c r="K94" s="6">
        <f>'Scoreblad B-D-L-M-V'!K96</f>
        <v>0</v>
      </c>
      <c r="L94" s="6">
        <f>'Scoreblad B-D-L-M-V'!L96</f>
        <v>0</v>
      </c>
      <c r="M94" s="6">
        <f t="shared" si="83"/>
        <v>0</v>
      </c>
      <c r="N94" s="47">
        <f>SUM(O91:O95)</f>
        <v>19.200000000000003</v>
      </c>
      <c r="O94" s="6">
        <f t="shared" si="74"/>
        <v>0</v>
      </c>
      <c r="P94" s="48">
        <f>IF(SUM(L91:L95)&gt;0,SUM(O91:O95)/SUM(L91:L95), "Blinde vlek")</f>
        <v>1</v>
      </c>
      <c r="Q94" s="7" t="str">
        <f t="shared" si="54"/>
        <v>Blinde vlek</v>
      </c>
      <c r="R94" s="6">
        <f>'Scoreblad B-D-L-M-V'!R96</f>
        <v>454</v>
      </c>
      <c r="S94" s="6">
        <f>'Scoreblad B-D-L-M-V'!S96</f>
        <v>0</v>
      </c>
      <c r="T94" s="6">
        <f>'Scoreblad B-D-L-M-V'!T96</f>
        <v>26150.799999999999</v>
      </c>
      <c r="U94" s="6">
        <f>'Scoreblad B-D-L-M-V'!U96</f>
        <v>737.50353951620002</v>
      </c>
      <c r="V94" s="7" t="str">
        <f t="shared" si="80"/>
        <v>Blinde vlek</v>
      </c>
      <c r="W94" s="7">
        <f t="shared" si="81"/>
        <v>2.8201949443848757E-2</v>
      </c>
      <c r="X94" s="7" t="str">
        <f t="shared" si="82"/>
        <v>Blinde vlek</v>
      </c>
      <c r="Y94" s="47">
        <f>SUM(Z91:Z95)</f>
        <v>0</v>
      </c>
      <c r="Z94" s="180">
        <f>'Scoreblad B-D-L-M-V'!Z96</f>
        <v>0</v>
      </c>
      <c r="AA94" s="180">
        <f>'Scoreblad B-D-L-M-V'!AA96</f>
        <v>0</v>
      </c>
      <c r="AB94" s="180">
        <f>'Scoreblad B-D-L-M-V'!AB96</f>
        <v>0</v>
      </c>
      <c r="AC94" s="180">
        <f>'Scoreblad B-D-L-M-V'!AC96</f>
        <v>3</v>
      </c>
      <c r="AD94" s="6">
        <f t="shared" si="55"/>
        <v>-3</v>
      </c>
      <c r="AE94" s="7" t="str">
        <f t="shared" si="56"/>
        <v>Blinde vlek</v>
      </c>
      <c r="AF94" s="6" t="str">
        <f t="shared" si="57"/>
        <v>Blinde vlek</v>
      </c>
      <c r="AG94" s="47">
        <f>SUM(AD91:AD95)</f>
        <v>-7</v>
      </c>
      <c r="AH94" s="6" t="str">
        <f t="shared" si="58"/>
        <v>Blinde vlek</v>
      </c>
      <c r="AI94" s="11" t="s">
        <v>37</v>
      </c>
      <c r="AJ94" s="49" t="str">
        <f t="shared" si="75"/>
        <v>Mechelen</v>
      </c>
      <c r="AK94" s="102">
        <v>1</v>
      </c>
      <c r="AL94" s="21">
        <f t="shared" si="71"/>
        <v>2</v>
      </c>
      <c r="AM94" s="21">
        <f t="shared" si="72"/>
        <v>2</v>
      </c>
      <c r="AN94" s="21">
        <f t="shared" si="59"/>
        <v>2</v>
      </c>
      <c r="AO94" s="21">
        <f t="shared" si="60"/>
        <v>2</v>
      </c>
      <c r="AP94" s="6">
        <f t="shared" si="76"/>
        <v>-3</v>
      </c>
      <c r="AQ94" s="6">
        <f t="shared" si="77"/>
        <v>-2</v>
      </c>
      <c r="AR94" s="6">
        <f t="shared" si="46"/>
        <v>3</v>
      </c>
      <c r="AS94" s="7">
        <f t="shared" si="47"/>
        <v>-1</v>
      </c>
      <c r="AT94" s="52">
        <f t="shared" si="84"/>
        <v>1</v>
      </c>
      <c r="AU94" s="51">
        <f t="shared" si="78"/>
        <v>8</v>
      </c>
      <c r="AV94" s="51">
        <f t="shared" si="61"/>
        <v>8</v>
      </c>
      <c r="AW94" s="51" t="str">
        <f t="shared" si="79"/>
        <v>A</v>
      </c>
    </row>
    <row r="95" spans="1:49" x14ac:dyDescent="0.3">
      <c r="A95" s="11" t="s">
        <v>19</v>
      </c>
      <c r="B95" s="11" t="s">
        <v>12</v>
      </c>
      <c r="C95" s="11" t="s">
        <v>37</v>
      </c>
      <c r="D95" s="4" t="str">
        <f>'Scoreblad B-D-L-M-V'!D97</f>
        <v>Vilvoorde</v>
      </c>
      <c r="E95" s="180">
        <f>'Scoreblad B-D-L-M-V'!E97</f>
        <v>18</v>
      </c>
      <c r="F95" s="5" t="str">
        <f t="shared" si="73"/>
        <v>B-D-L-M-V</v>
      </c>
      <c r="G95" s="13" t="str">
        <f t="shared" si="52"/>
        <v>Blinde vlek</v>
      </c>
      <c r="H95" s="13" t="str">
        <f t="shared" si="53"/>
        <v>Blinde vlek</v>
      </c>
      <c r="I95" s="47">
        <f>SUM(J91:J95)</f>
        <v>0</v>
      </c>
      <c r="J95" s="6">
        <f>'Scoreblad B-D-L-M-V'!J97</f>
        <v>0</v>
      </c>
      <c r="K95" s="6">
        <f>'Scoreblad B-D-L-M-V'!K97</f>
        <v>0</v>
      </c>
      <c r="L95" s="6">
        <f>'Scoreblad B-D-L-M-V'!L97</f>
        <v>0</v>
      </c>
      <c r="M95" s="6">
        <f t="shared" si="83"/>
        <v>0</v>
      </c>
      <c r="N95" s="47">
        <f>SUM(O91:O95)</f>
        <v>19.200000000000003</v>
      </c>
      <c r="O95" s="6">
        <f t="shared" si="74"/>
        <v>0</v>
      </c>
      <c r="P95" s="48">
        <f>IF(SUM(L91:L95)&gt;0,SUM(O91:O95)/SUM(L91:L95), "Blinde vlek")</f>
        <v>1</v>
      </c>
      <c r="Q95" s="7" t="str">
        <f t="shared" si="54"/>
        <v>Blinde vlek</v>
      </c>
      <c r="R95" s="6">
        <f>'Scoreblad B-D-L-M-V'!R97</f>
        <v>218</v>
      </c>
      <c r="S95" s="6">
        <f>'Scoreblad B-D-L-M-V'!S97</f>
        <v>0</v>
      </c>
      <c r="T95" s="6">
        <f>'Scoreblad B-D-L-M-V'!T97</f>
        <v>26150.799999999999</v>
      </c>
      <c r="U95" s="6">
        <f>'Scoreblad B-D-L-M-V'!U97</f>
        <v>737.50353951620002</v>
      </c>
      <c r="V95" s="7" t="str">
        <f t="shared" si="80"/>
        <v>Blinde vlek</v>
      </c>
      <c r="W95" s="7">
        <f t="shared" si="81"/>
        <v>2.8201949443848757E-2</v>
      </c>
      <c r="X95" s="7" t="str">
        <f t="shared" si="82"/>
        <v>Blinde vlek</v>
      </c>
      <c r="Y95" s="47">
        <f>SUM(Z91:Z95)</f>
        <v>0</v>
      </c>
      <c r="Z95" s="180">
        <f>'Scoreblad B-D-L-M-V'!Z97</f>
        <v>0</v>
      </c>
      <c r="AA95" s="180">
        <f>'Scoreblad B-D-L-M-V'!AA97</f>
        <v>0</v>
      </c>
      <c r="AB95" s="180">
        <f>'Scoreblad B-D-L-M-V'!AB97</f>
        <v>0</v>
      </c>
      <c r="AC95" s="180">
        <f>'Scoreblad B-D-L-M-V'!AC97</f>
        <v>1</v>
      </c>
      <c r="AD95" s="6">
        <f t="shared" si="55"/>
        <v>-1</v>
      </c>
      <c r="AE95" s="7" t="str">
        <f t="shared" si="56"/>
        <v>Blinde vlek</v>
      </c>
      <c r="AF95" s="6" t="str">
        <f t="shared" si="57"/>
        <v>Blinde vlek</v>
      </c>
      <c r="AG95" s="47">
        <f>SUM(AD91:AD95)</f>
        <v>-7</v>
      </c>
      <c r="AH95" s="6" t="str">
        <f t="shared" si="58"/>
        <v>Blinde vlek</v>
      </c>
      <c r="AI95" s="11" t="s">
        <v>37</v>
      </c>
      <c r="AJ95" s="49" t="str">
        <f t="shared" si="75"/>
        <v>Vilvoorde</v>
      </c>
      <c r="AK95" s="102">
        <v>1</v>
      </c>
      <c r="AL95" s="21">
        <f t="shared" si="71"/>
        <v>2</v>
      </c>
      <c r="AM95" s="21">
        <f t="shared" si="72"/>
        <v>2</v>
      </c>
      <c r="AN95" s="21">
        <f t="shared" si="59"/>
        <v>2</v>
      </c>
      <c r="AO95" s="21">
        <f t="shared" si="60"/>
        <v>2</v>
      </c>
      <c r="AP95" s="6">
        <f t="shared" si="76"/>
        <v>-1</v>
      </c>
      <c r="AQ95" s="6">
        <f t="shared" si="77"/>
        <v>0</v>
      </c>
      <c r="AR95" s="6">
        <f t="shared" ref="AR95:AR115" si="85">AA95+AC95</f>
        <v>1</v>
      </c>
      <c r="AS95" s="7">
        <f t="shared" ref="AS95:AS115" si="86">IF(AR95&gt;0,AP95/AR95,"Geen noden")</f>
        <v>-1</v>
      </c>
      <c r="AT95" s="52">
        <f t="shared" si="84"/>
        <v>1</v>
      </c>
      <c r="AU95" s="51">
        <f t="shared" si="78"/>
        <v>8</v>
      </c>
      <c r="AV95" s="51">
        <f t="shared" si="61"/>
        <v>8</v>
      </c>
      <c r="AW95" s="51" t="str">
        <f t="shared" si="79"/>
        <v>A</v>
      </c>
    </row>
    <row r="96" spans="1:49" x14ac:dyDescent="0.3">
      <c r="A96" s="57" t="s">
        <v>19</v>
      </c>
      <c r="B96" s="57" t="s">
        <v>13</v>
      </c>
      <c r="C96" s="57" t="s">
        <v>38</v>
      </c>
      <c r="D96" s="4" t="str">
        <f>'Scoreblad B-D-L-M-V'!D98</f>
        <v>Brussel</v>
      </c>
      <c r="E96" s="180">
        <f>'Scoreblad B-D-L-M-V'!E98</f>
        <v>13</v>
      </c>
      <c r="F96" s="5" t="str">
        <f t="shared" si="73"/>
        <v>B-D-L-M-V</v>
      </c>
      <c r="G96" s="13" t="str">
        <f t="shared" si="52"/>
        <v>Blinde vlek</v>
      </c>
      <c r="H96" s="13" t="str">
        <f t="shared" si="53"/>
        <v>Blinde vlek</v>
      </c>
      <c r="I96" s="47">
        <f>SUM(J96:J100)</f>
        <v>0</v>
      </c>
      <c r="J96" s="6">
        <f>'Scoreblad B-D-L-M-V'!J98</f>
        <v>0</v>
      </c>
      <c r="K96" s="6">
        <f>'Scoreblad B-D-L-M-V'!K98</f>
        <v>0</v>
      </c>
      <c r="L96" s="6">
        <f>'Scoreblad B-D-L-M-V'!L98</f>
        <v>0</v>
      </c>
      <c r="M96" s="6">
        <f t="shared" si="83"/>
        <v>0</v>
      </c>
      <c r="N96" s="47">
        <f>SUM(O96:O100)</f>
        <v>0</v>
      </c>
      <c r="O96" s="6">
        <f t="shared" si="74"/>
        <v>0</v>
      </c>
      <c r="P96" s="48" t="str">
        <f>IF(SUM(L96:L100)&gt;0,SUM(O96:O100)/SUM(L96:L100), "Blinde vlek")</f>
        <v>Blinde vlek</v>
      </c>
      <c r="Q96" s="7" t="str">
        <f t="shared" si="54"/>
        <v>Blinde vlek</v>
      </c>
      <c r="R96" s="6">
        <f>'Scoreblad B-D-L-M-V'!R98</f>
        <v>690</v>
      </c>
      <c r="S96" s="6">
        <f>'Scoreblad B-D-L-M-V'!S98</f>
        <v>0</v>
      </c>
      <c r="T96" s="6">
        <f>'Scoreblad B-D-L-M-V'!T98</f>
        <v>26150.799999999999</v>
      </c>
      <c r="U96" s="6">
        <f>'Scoreblad B-D-L-M-V'!U98</f>
        <v>333.22844419848383</v>
      </c>
      <c r="V96" s="7" t="str">
        <f t="shared" si="80"/>
        <v>Blinde vlek</v>
      </c>
      <c r="W96" s="7">
        <f t="shared" si="81"/>
        <v>1.2742571707117329E-2</v>
      </c>
      <c r="X96" s="7" t="str">
        <f t="shared" si="82"/>
        <v>Blinde vlek</v>
      </c>
      <c r="Y96" s="47">
        <f>SUM(Z96:Z100)</f>
        <v>0</v>
      </c>
      <c r="Z96" s="180">
        <f>'Scoreblad B-D-L-M-V'!Z98</f>
        <v>0</v>
      </c>
      <c r="AA96" s="180">
        <f>'Scoreblad B-D-L-M-V'!AA98</f>
        <v>0</v>
      </c>
      <c r="AB96" s="180">
        <f>'Scoreblad B-D-L-M-V'!AB98</f>
        <v>0</v>
      </c>
      <c r="AC96" s="180">
        <f>'Scoreblad B-D-L-M-V'!AC98</f>
        <v>1</v>
      </c>
      <c r="AD96" s="6">
        <f t="shared" si="55"/>
        <v>-1</v>
      </c>
      <c r="AE96" s="7" t="str">
        <f t="shared" si="56"/>
        <v>Blinde vlek</v>
      </c>
      <c r="AF96" s="6" t="str">
        <f t="shared" si="57"/>
        <v>Blinde vlek</v>
      </c>
      <c r="AG96" s="47">
        <f>SUM(AD96:AD100)</f>
        <v>-13</v>
      </c>
      <c r="AH96" s="6" t="str">
        <f t="shared" si="58"/>
        <v>Blinde vlek</v>
      </c>
      <c r="AI96" s="57" t="s">
        <v>38</v>
      </c>
      <c r="AJ96" s="49" t="str">
        <f t="shared" si="75"/>
        <v>Brussel</v>
      </c>
      <c r="AK96" s="102">
        <v>1</v>
      </c>
      <c r="AL96" s="21">
        <f t="shared" si="71"/>
        <v>2</v>
      </c>
      <c r="AM96" s="21">
        <f t="shared" si="72"/>
        <v>2</v>
      </c>
      <c r="AN96" s="21">
        <f t="shared" si="59"/>
        <v>2</v>
      </c>
      <c r="AO96" s="21">
        <f t="shared" si="60"/>
        <v>2</v>
      </c>
      <c r="AP96" s="6">
        <f t="shared" si="76"/>
        <v>-1</v>
      </c>
      <c r="AQ96" s="6">
        <f t="shared" si="77"/>
        <v>0</v>
      </c>
      <c r="AR96" s="6">
        <f t="shared" si="85"/>
        <v>1</v>
      </c>
      <c r="AS96" s="7">
        <f t="shared" si="86"/>
        <v>-1</v>
      </c>
      <c r="AT96" s="53">
        <f t="shared" si="84"/>
        <v>1</v>
      </c>
      <c r="AU96" s="51">
        <f t="shared" si="78"/>
        <v>8</v>
      </c>
      <c r="AV96" s="51">
        <f t="shared" si="61"/>
        <v>8</v>
      </c>
      <c r="AW96" s="51" t="str">
        <f t="shared" si="79"/>
        <v>A</v>
      </c>
    </row>
    <row r="97" spans="1:49" x14ac:dyDescent="0.3">
      <c r="A97" s="57" t="s">
        <v>19</v>
      </c>
      <c r="B97" s="57" t="s">
        <v>13</v>
      </c>
      <c r="C97" s="57" t="s">
        <v>38</v>
      </c>
      <c r="D97" s="4" t="str">
        <f>'Scoreblad B-D-L-M-V'!D99</f>
        <v>Dilbeek</v>
      </c>
      <c r="E97" s="180">
        <f>'Scoreblad B-D-L-M-V'!E99</f>
        <v>12</v>
      </c>
      <c r="F97" s="5" t="str">
        <f t="shared" si="73"/>
        <v>B-D-L-M-V</v>
      </c>
      <c r="G97" s="13" t="str">
        <f t="shared" si="52"/>
        <v>Blinde vlek</v>
      </c>
      <c r="H97" s="13" t="str">
        <f t="shared" si="53"/>
        <v>Blinde vlek</v>
      </c>
      <c r="I97" s="47">
        <f>SUM(J96:J100)</f>
        <v>0</v>
      </c>
      <c r="J97" s="6">
        <f>'Scoreblad B-D-L-M-V'!J99</f>
        <v>0</v>
      </c>
      <c r="K97" s="6">
        <f>'Scoreblad B-D-L-M-V'!K99</f>
        <v>0</v>
      </c>
      <c r="L97" s="6">
        <f>'Scoreblad B-D-L-M-V'!L99</f>
        <v>0</v>
      </c>
      <c r="M97" s="6">
        <f t="shared" si="83"/>
        <v>0</v>
      </c>
      <c r="N97" s="47">
        <f>SUM(O96:O100)</f>
        <v>0</v>
      </c>
      <c r="O97" s="6">
        <f t="shared" si="74"/>
        <v>0</v>
      </c>
      <c r="P97" s="48" t="str">
        <f>IF(SUM(L96:L100)&gt;0,SUM(O96:O100)/SUM(L96:L100), "Blinde vlek")</f>
        <v>Blinde vlek</v>
      </c>
      <c r="Q97" s="7" t="str">
        <f t="shared" si="54"/>
        <v>Blinde vlek</v>
      </c>
      <c r="R97" s="6">
        <f>'Scoreblad B-D-L-M-V'!R99</f>
        <v>292.5</v>
      </c>
      <c r="S97" s="6">
        <f>'Scoreblad B-D-L-M-V'!S99</f>
        <v>0</v>
      </c>
      <c r="T97" s="6">
        <f>'Scoreblad B-D-L-M-V'!T99</f>
        <v>26150.799999999999</v>
      </c>
      <c r="U97" s="6">
        <f>'Scoreblad B-D-L-M-V'!U99</f>
        <v>333.22844419848383</v>
      </c>
      <c r="V97" s="7" t="str">
        <f t="shared" si="80"/>
        <v>Blinde vlek</v>
      </c>
      <c r="W97" s="7">
        <f t="shared" si="81"/>
        <v>1.2742571707117329E-2</v>
      </c>
      <c r="X97" s="7" t="str">
        <f t="shared" si="82"/>
        <v>Blinde vlek</v>
      </c>
      <c r="Y97" s="47">
        <f>SUM(Z96:Z100)</f>
        <v>0</v>
      </c>
      <c r="Z97" s="180">
        <f>'Scoreblad B-D-L-M-V'!Z99</f>
        <v>0</v>
      </c>
      <c r="AA97" s="180">
        <f>'Scoreblad B-D-L-M-V'!AA99</f>
        <v>0</v>
      </c>
      <c r="AB97" s="180">
        <f>'Scoreblad B-D-L-M-V'!AB99</f>
        <v>0</v>
      </c>
      <c r="AC97" s="180">
        <f>'Scoreblad B-D-L-M-V'!AC99</f>
        <v>6</v>
      </c>
      <c r="AD97" s="6">
        <f t="shared" si="55"/>
        <v>-6</v>
      </c>
      <c r="AE97" s="7" t="str">
        <f t="shared" si="56"/>
        <v>Blinde vlek</v>
      </c>
      <c r="AF97" s="6" t="str">
        <f t="shared" si="57"/>
        <v>Blinde vlek</v>
      </c>
      <c r="AG97" s="47">
        <f>SUM(AD96:AD100)</f>
        <v>-13</v>
      </c>
      <c r="AH97" s="6" t="str">
        <f t="shared" si="58"/>
        <v>Blinde vlek</v>
      </c>
      <c r="AI97" s="57" t="s">
        <v>38</v>
      </c>
      <c r="AJ97" s="49" t="str">
        <f t="shared" si="75"/>
        <v>Dilbeek</v>
      </c>
      <c r="AK97" s="102">
        <v>1</v>
      </c>
      <c r="AL97" s="21">
        <f t="shared" si="71"/>
        <v>2</v>
      </c>
      <c r="AM97" s="21">
        <f t="shared" si="72"/>
        <v>2</v>
      </c>
      <c r="AN97" s="21">
        <f t="shared" si="59"/>
        <v>2</v>
      </c>
      <c r="AO97" s="21">
        <f t="shared" si="60"/>
        <v>2</v>
      </c>
      <c r="AP97" s="6">
        <f t="shared" si="76"/>
        <v>-6</v>
      </c>
      <c r="AQ97" s="6">
        <f t="shared" si="77"/>
        <v>-5</v>
      </c>
      <c r="AR97" s="6">
        <f t="shared" si="85"/>
        <v>6</v>
      </c>
      <c r="AS97" s="7">
        <f t="shared" si="86"/>
        <v>-1</v>
      </c>
      <c r="AT97" s="53">
        <f t="shared" si="84"/>
        <v>1</v>
      </c>
      <c r="AU97" s="51">
        <f t="shared" si="78"/>
        <v>8</v>
      </c>
      <c r="AV97" s="51">
        <f t="shared" si="61"/>
        <v>8</v>
      </c>
      <c r="AW97" s="51" t="str">
        <f t="shared" si="79"/>
        <v>A</v>
      </c>
    </row>
    <row r="98" spans="1:49" x14ac:dyDescent="0.3">
      <c r="A98" s="57" t="s">
        <v>19</v>
      </c>
      <c r="B98" s="57" t="s">
        <v>13</v>
      </c>
      <c r="C98" s="57" t="s">
        <v>38</v>
      </c>
      <c r="D98" s="4" t="str">
        <f>'Scoreblad B-D-L-M-V'!D100</f>
        <v>Leuven</v>
      </c>
      <c r="E98" s="180">
        <f>'Scoreblad B-D-L-M-V'!E100</f>
        <v>16</v>
      </c>
      <c r="F98" s="5" t="str">
        <f t="shared" si="73"/>
        <v>B-D-L-M-V</v>
      </c>
      <c r="G98" s="13" t="str">
        <f t="shared" ref="G98:G115" si="87">IF(I98&gt;5,IF(P98&lt;$P$120,"A",IF(P98&gt;$P$122,"C","B")),"Blinde vlek")</f>
        <v>Blinde vlek</v>
      </c>
      <c r="H98" s="13" t="str">
        <f t="shared" ref="H98:H115" si="88">IF(J98&gt;5,IF(Q98&lt;$Q$120,"A",IF(Q98&gt;$Q$122,"C","B")),"Blinde vlek")</f>
        <v>Blinde vlek</v>
      </c>
      <c r="I98" s="47">
        <f>SUM(J96:J100)</f>
        <v>0</v>
      </c>
      <c r="J98" s="6">
        <f>'Scoreblad B-D-L-M-V'!J100</f>
        <v>0</v>
      </c>
      <c r="K98" s="6">
        <f>'Scoreblad B-D-L-M-V'!K100</f>
        <v>0</v>
      </c>
      <c r="L98" s="6">
        <f>'Scoreblad B-D-L-M-V'!L100</f>
        <v>0</v>
      </c>
      <c r="M98" s="6">
        <f t="shared" si="83"/>
        <v>0</v>
      </c>
      <c r="N98" s="47">
        <f>SUM(O96:O100)</f>
        <v>0</v>
      </c>
      <c r="O98" s="6">
        <f t="shared" si="74"/>
        <v>0</v>
      </c>
      <c r="P98" s="48" t="str">
        <f>IF(SUM(L96:L100)&gt;0,SUM(O96:O100)/SUM(L96:L100), "Blinde vlek")</f>
        <v>Blinde vlek</v>
      </c>
      <c r="Q98" s="7" t="str">
        <f t="shared" ref="Q98:Q115" si="89">IF(L98&gt;0,(L98-J98)/L98,"Blinde vlek")</f>
        <v>Blinde vlek</v>
      </c>
      <c r="R98" s="6">
        <f>'Scoreblad B-D-L-M-V'!R100</f>
        <v>893.6</v>
      </c>
      <c r="S98" s="6">
        <f>'Scoreblad B-D-L-M-V'!S100</f>
        <v>0</v>
      </c>
      <c r="T98" s="6">
        <f>'Scoreblad B-D-L-M-V'!T100</f>
        <v>26150.799999999999</v>
      </c>
      <c r="U98" s="6">
        <f>'Scoreblad B-D-L-M-V'!U100</f>
        <v>333.22844419848383</v>
      </c>
      <c r="V98" s="7" t="str">
        <f t="shared" si="80"/>
        <v>Blinde vlek</v>
      </c>
      <c r="W98" s="7">
        <f t="shared" si="81"/>
        <v>1.2742571707117329E-2</v>
      </c>
      <c r="X98" s="7" t="str">
        <f t="shared" si="82"/>
        <v>Blinde vlek</v>
      </c>
      <c r="Y98" s="47">
        <f>SUM(Z96:Z100)</f>
        <v>0</v>
      </c>
      <c r="Z98" s="180">
        <f>'Scoreblad B-D-L-M-V'!Z100</f>
        <v>0</v>
      </c>
      <c r="AA98" s="180">
        <f>'Scoreblad B-D-L-M-V'!AA100</f>
        <v>0</v>
      </c>
      <c r="AB98" s="180">
        <f>'Scoreblad B-D-L-M-V'!AB100</f>
        <v>0</v>
      </c>
      <c r="AC98" s="180">
        <f>'Scoreblad B-D-L-M-V'!AC100</f>
        <v>1</v>
      </c>
      <c r="AD98" s="6">
        <f t="shared" ref="AD98:AD115" si="90">AB98-AC98</f>
        <v>-1</v>
      </c>
      <c r="AE98" s="7" t="str">
        <f t="shared" ref="AE98:AE115" si="91">IF(AA98=0,"Blinde vlek",AD98/Z98)</f>
        <v>Blinde vlek</v>
      </c>
      <c r="AF98" s="6" t="str">
        <f t="shared" ref="AF98:AF115" si="92">IF(Z98=0,"Blinde vlek",IF(AD98/Z98&lt;$AG$120,"A",IF(AD98/Z98&gt;$AG$122,"C","B")))</f>
        <v>Blinde vlek</v>
      </c>
      <c r="AG98" s="47">
        <f>SUM(AD96:AD100)</f>
        <v>-13</v>
      </c>
      <c r="AH98" s="6" t="str">
        <f t="shared" ref="AH98:AH115" si="93">IF(Y98=0,"Blinde vlek",IF(AG98/Y98&lt;$AH$120,"A",IF(AG98/Y98&gt;$AH$122,"C","B")))</f>
        <v>Blinde vlek</v>
      </c>
      <c r="AI98" s="57" t="s">
        <v>38</v>
      </c>
      <c r="AJ98" s="49" t="str">
        <f t="shared" si="75"/>
        <v>Leuven</v>
      </c>
      <c r="AK98" s="102">
        <v>1</v>
      </c>
      <c r="AL98" s="21">
        <f t="shared" si="71"/>
        <v>2</v>
      </c>
      <c r="AM98" s="21">
        <f t="shared" si="72"/>
        <v>2</v>
      </c>
      <c r="AN98" s="21">
        <f t="shared" ref="AN98:AN115" si="94">IF(AF98= "A",2,IF(AF98 = "Blinde vlek",2,IF(AF98 = "B",1,0)))</f>
        <v>2</v>
      </c>
      <c r="AO98" s="21">
        <f t="shared" ref="AO98:AO115" si="95">IF(AH98= "A",2,IF(AH98 = "Blinde vlek",2,IF(AH98 = "B",1,0)))</f>
        <v>2</v>
      </c>
      <c r="AP98" s="6">
        <f t="shared" si="76"/>
        <v>-1</v>
      </c>
      <c r="AQ98" s="6">
        <f t="shared" si="77"/>
        <v>0</v>
      </c>
      <c r="AR98" s="6">
        <f t="shared" si="85"/>
        <v>1</v>
      </c>
      <c r="AS98" s="7">
        <f t="shared" si="86"/>
        <v>-1</v>
      </c>
      <c r="AT98" s="53">
        <f t="shared" si="84"/>
        <v>1</v>
      </c>
      <c r="AU98" s="51">
        <f t="shared" si="78"/>
        <v>8</v>
      </c>
      <c r="AV98" s="51">
        <f t="shared" ref="AV98:AV115" si="96">IF(AT98&gt;0,AU98/AK98,0)</f>
        <v>8</v>
      </c>
      <c r="AW98" s="51" t="str">
        <f t="shared" si="79"/>
        <v>A</v>
      </c>
    </row>
    <row r="99" spans="1:49" x14ac:dyDescent="0.3">
      <c r="A99" s="57" t="s">
        <v>19</v>
      </c>
      <c r="B99" s="57" t="s">
        <v>13</v>
      </c>
      <c r="C99" s="57" t="s">
        <v>38</v>
      </c>
      <c r="D99" s="4" t="str">
        <f>'Scoreblad B-D-L-M-V'!D101</f>
        <v>Mechelen</v>
      </c>
      <c r="E99" s="180">
        <f>'Scoreblad B-D-L-M-V'!E101</f>
        <v>7</v>
      </c>
      <c r="F99" s="5" t="str">
        <f t="shared" si="73"/>
        <v>B-D-L-M-V</v>
      </c>
      <c r="G99" s="13" t="str">
        <f t="shared" si="87"/>
        <v>Blinde vlek</v>
      </c>
      <c r="H99" s="13" t="str">
        <f t="shared" si="88"/>
        <v>Blinde vlek</v>
      </c>
      <c r="I99" s="47">
        <f>SUM(J96:J100)</f>
        <v>0</v>
      </c>
      <c r="J99" s="6">
        <f>'Scoreblad B-D-L-M-V'!J101</f>
        <v>0</v>
      </c>
      <c r="K99" s="6">
        <f>'Scoreblad B-D-L-M-V'!K101</f>
        <v>0</v>
      </c>
      <c r="L99" s="6">
        <f>'Scoreblad B-D-L-M-V'!L101</f>
        <v>0</v>
      </c>
      <c r="M99" s="6">
        <f t="shared" si="83"/>
        <v>0</v>
      </c>
      <c r="N99" s="47">
        <f>SUM(O96:O100)</f>
        <v>0</v>
      </c>
      <c r="O99" s="6">
        <f t="shared" si="74"/>
        <v>0</v>
      </c>
      <c r="P99" s="48" t="str">
        <f>IF(SUM(L96:L100)&gt;0,SUM(O96:O100)/SUM(L96:L100), "Blinde vlek")</f>
        <v>Blinde vlek</v>
      </c>
      <c r="Q99" s="7" t="str">
        <f t="shared" si="89"/>
        <v>Blinde vlek</v>
      </c>
      <c r="R99" s="6">
        <f>'Scoreblad B-D-L-M-V'!R101</f>
        <v>454</v>
      </c>
      <c r="S99" s="6">
        <f>'Scoreblad B-D-L-M-V'!S101</f>
        <v>0</v>
      </c>
      <c r="T99" s="6">
        <f>'Scoreblad B-D-L-M-V'!T101</f>
        <v>26150.799999999999</v>
      </c>
      <c r="U99" s="6">
        <f>'Scoreblad B-D-L-M-V'!U101</f>
        <v>333.22844419848383</v>
      </c>
      <c r="V99" s="7" t="str">
        <f t="shared" si="80"/>
        <v>Blinde vlek</v>
      </c>
      <c r="W99" s="7">
        <f t="shared" si="81"/>
        <v>1.2742571707117329E-2</v>
      </c>
      <c r="X99" s="7" t="str">
        <f t="shared" si="82"/>
        <v>Blinde vlek</v>
      </c>
      <c r="Y99" s="47">
        <f>SUM(Z96:Z100)</f>
        <v>0</v>
      </c>
      <c r="Z99" s="180">
        <f>'Scoreblad B-D-L-M-V'!Z101</f>
        <v>0</v>
      </c>
      <c r="AA99" s="180">
        <f>'Scoreblad B-D-L-M-V'!AA101</f>
        <v>0</v>
      </c>
      <c r="AB99" s="180">
        <f>'Scoreblad B-D-L-M-V'!AB101</f>
        <v>0</v>
      </c>
      <c r="AC99" s="180">
        <f>'Scoreblad B-D-L-M-V'!AC101</f>
        <v>4</v>
      </c>
      <c r="AD99" s="6">
        <f t="shared" si="90"/>
        <v>-4</v>
      </c>
      <c r="AE99" s="7" t="str">
        <f t="shared" si="91"/>
        <v>Blinde vlek</v>
      </c>
      <c r="AF99" s="6" t="str">
        <f t="shared" si="92"/>
        <v>Blinde vlek</v>
      </c>
      <c r="AG99" s="47">
        <f>SUM(AD96:AD100)</f>
        <v>-13</v>
      </c>
      <c r="AH99" s="6" t="str">
        <f t="shared" si="93"/>
        <v>Blinde vlek</v>
      </c>
      <c r="AI99" s="57" t="s">
        <v>38</v>
      </c>
      <c r="AJ99" s="49" t="str">
        <f t="shared" si="75"/>
        <v>Mechelen</v>
      </c>
      <c r="AK99" s="102">
        <v>1</v>
      </c>
      <c r="AL99" s="21">
        <f t="shared" si="71"/>
        <v>2</v>
      </c>
      <c r="AM99" s="21">
        <f t="shared" si="72"/>
        <v>2</v>
      </c>
      <c r="AN99" s="21">
        <f t="shared" si="94"/>
        <v>2</v>
      </c>
      <c r="AO99" s="21">
        <f t="shared" si="95"/>
        <v>2</v>
      </c>
      <c r="AP99" s="6">
        <f t="shared" si="76"/>
        <v>-4</v>
      </c>
      <c r="AQ99" s="6">
        <f t="shared" si="77"/>
        <v>-3</v>
      </c>
      <c r="AR99" s="6">
        <f t="shared" si="85"/>
        <v>4</v>
      </c>
      <c r="AS99" s="7">
        <f t="shared" si="86"/>
        <v>-1</v>
      </c>
      <c r="AT99" s="53">
        <f t="shared" si="84"/>
        <v>1</v>
      </c>
      <c r="AU99" s="51">
        <f t="shared" si="78"/>
        <v>8</v>
      </c>
      <c r="AV99" s="51">
        <f t="shared" si="96"/>
        <v>8</v>
      </c>
      <c r="AW99" s="51" t="str">
        <f t="shared" si="79"/>
        <v>A</v>
      </c>
    </row>
    <row r="100" spans="1:49" x14ac:dyDescent="0.3">
      <c r="A100" s="57" t="s">
        <v>19</v>
      </c>
      <c r="B100" s="57" t="s">
        <v>13</v>
      </c>
      <c r="C100" s="57" t="s">
        <v>38</v>
      </c>
      <c r="D100" s="4" t="str">
        <f>'Scoreblad B-D-L-M-V'!D102</f>
        <v>Vilvoorde</v>
      </c>
      <c r="E100" s="180">
        <f>'Scoreblad B-D-L-M-V'!E102</f>
        <v>18</v>
      </c>
      <c r="F100" s="5" t="str">
        <f t="shared" si="73"/>
        <v>B-D-L-M-V</v>
      </c>
      <c r="G100" s="13" t="str">
        <f t="shared" si="87"/>
        <v>Blinde vlek</v>
      </c>
      <c r="H100" s="13" t="str">
        <f t="shared" si="88"/>
        <v>Blinde vlek</v>
      </c>
      <c r="I100" s="47">
        <f>SUM(J96:J100)</f>
        <v>0</v>
      </c>
      <c r="J100" s="6">
        <f>'Scoreblad B-D-L-M-V'!J102</f>
        <v>0</v>
      </c>
      <c r="K100" s="6">
        <f>'Scoreblad B-D-L-M-V'!K102</f>
        <v>0</v>
      </c>
      <c r="L100" s="6">
        <f>'Scoreblad B-D-L-M-V'!L102</f>
        <v>0</v>
      </c>
      <c r="M100" s="6">
        <f t="shared" si="83"/>
        <v>0</v>
      </c>
      <c r="N100" s="47">
        <f>SUM(O96:O100)</f>
        <v>0</v>
      </c>
      <c r="O100" s="6">
        <f t="shared" si="74"/>
        <v>0</v>
      </c>
      <c r="P100" s="48" t="str">
        <f>IF(SUM(L96:L100)&gt;0,SUM(O96:O100)/SUM(L96:L100), "Blinde vlek")</f>
        <v>Blinde vlek</v>
      </c>
      <c r="Q100" s="7" t="str">
        <f t="shared" si="89"/>
        <v>Blinde vlek</v>
      </c>
      <c r="R100" s="6">
        <f>'Scoreblad B-D-L-M-V'!R102</f>
        <v>218</v>
      </c>
      <c r="S100" s="6">
        <f>'Scoreblad B-D-L-M-V'!S102</f>
        <v>0</v>
      </c>
      <c r="T100" s="6">
        <f>'Scoreblad B-D-L-M-V'!T102</f>
        <v>26150.799999999999</v>
      </c>
      <c r="U100" s="6">
        <f>'Scoreblad B-D-L-M-V'!U102</f>
        <v>333.22844419848383</v>
      </c>
      <c r="V100" s="7" t="str">
        <f t="shared" si="80"/>
        <v>Blinde vlek</v>
      </c>
      <c r="W100" s="7">
        <f t="shared" si="81"/>
        <v>1.2742571707117329E-2</v>
      </c>
      <c r="X100" s="7" t="str">
        <f t="shared" si="82"/>
        <v>Blinde vlek</v>
      </c>
      <c r="Y100" s="47">
        <f>SUM(Z96:Z100)</f>
        <v>0</v>
      </c>
      <c r="Z100" s="180">
        <f>'Scoreblad B-D-L-M-V'!Z102</f>
        <v>0</v>
      </c>
      <c r="AA100" s="180">
        <f>'Scoreblad B-D-L-M-V'!AA102</f>
        <v>0</v>
      </c>
      <c r="AB100" s="180">
        <f>'Scoreblad B-D-L-M-V'!AB102</f>
        <v>0</v>
      </c>
      <c r="AC100" s="180">
        <f>'Scoreblad B-D-L-M-V'!AC102</f>
        <v>1</v>
      </c>
      <c r="AD100" s="6">
        <f t="shared" si="90"/>
        <v>-1</v>
      </c>
      <c r="AE100" s="7" t="str">
        <f t="shared" si="91"/>
        <v>Blinde vlek</v>
      </c>
      <c r="AF100" s="6" t="str">
        <f t="shared" si="92"/>
        <v>Blinde vlek</v>
      </c>
      <c r="AG100" s="47">
        <f>SUM(AD96:AD100)</f>
        <v>-13</v>
      </c>
      <c r="AH100" s="6" t="str">
        <f t="shared" si="93"/>
        <v>Blinde vlek</v>
      </c>
      <c r="AI100" s="57" t="s">
        <v>38</v>
      </c>
      <c r="AJ100" s="49" t="str">
        <f t="shared" si="75"/>
        <v>Vilvoorde</v>
      </c>
      <c r="AK100" s="102">
        <v>1</v>
      </c>
      <c r="AL100" s="21">
        <f t="shared" si="71"/>
        <v>2</v>
      </c>
      <c r="AM100" s="21">
        <f t="shared" si="72"/>
        <v>2</v>
      </c>
      <c r="AN100" s="21">
        <f t="shared" si="94"/>
        <v>2</v>
      </c>
      <c r="AO100" s="21">
        <f t="shared" si="95"/>
        <v>2</v>
      </c>
      <c r="AP100" s="6">
        <f t="shared" si="76"/>
        <v>-1</v>
      </c>
      <c r="AQ100" s="6">
        <f t="shared" si="77"/>
        <v>0</v>
      </c>
      <c r="AR100" s="6">
        <f t="shared" si="85"/>
        <v>1</v>
      </c>
      <c r="AS100" s="7">
        <f t="shared" si="86"/>
        <v>-1</v>
      </c>
      <c r="AT100" s="53">
        <f t="shared" si="84"/>
        <v>1</v>
      </c>
      <c r="AU100" s="51">
        <f t="shared" si="78"/>
        <v>8</v>
      </c>
      <c r="AV100" s="51">
        <f t="shared" si="96"/>
        <v>8</v>
      </c>
      <c r="AW100" s="51" t="str">
        <f t="shared" si="79"/>
        <v>A</v>
      </c>
    </row>
    <row r="101" spans="1:49" x14ac:dyDescent="0.3">
      <c r="A101" s="58" t="s">
        <v>19</v>
      </c>
      <c r="B101" s="58" t="s">
        <v>14</v>
      </c>
      <c r="C101" s="58" t="s">
        <v>39</v>
      </c>
      <c r="D101" s="4" t="str">
        <f>'Scoreblad B-D-L-M-V'!D103</f>
        <v>Brussel</v>
      </c>
      <c r="E101" s="180">
        <f>'Scoreblad B-D-L-M-V'!E103</f>
        <v>13</v>
      </c>
      <c r="F101" s="5" t="str">
        <f t="shared" si="73"/>
        <v>B-D-L-M-V</v>
      </c>
      <c r="G101" s="13" t="str">
        <f t="shared" si="87"/>
        <v>A</v>
      </c>
      <c r="H101" s="13" t="str">
        <f t="shared" si="88"/>
        <v>A</v>
      </c>
      <c r="I101" s="47">
        <f>SUM(J101:J105)</f>
        <v>20.745454545454546</v>
      </c>
      <c r="J101" s="6">
        <f>'Scoreblad B-D-L-M-V'!J103</f>
        <v>20.745454545454546</v>
      </c>
      <c r="K101" s="6">
        <f>'Scoreblad B-D-L-M-V'!K103</f>
        <v>17.276448075671983</v>
      </c>
      <c r="L101" s="6">
        <f>'Scoreblad B-D-L-M-V'!L103</f>
        <v>13.102941176470587</v>
      </c>
      <c r="M101" s="6">
        <f t="shared" si="83"/>
        <v>-3.4690064697825633</v>
      </c>
      <c r="N101" s="47">
        <f>SUM(O101:O105)</f>
        <v>-7.6425133689839591</v>
      </c>
      <c r="O101" s="6">
        <f t="shared" si="74"/>
        <v>-7.6425133689839591</v>
      </c>
      <c r="P101" s="48">
        <f>IF(SUM(L101:L105)&gt;0,SUM(O101:O105)/SUM(L101:L105), "Blinde vlek")</f>
        <v>-0.58326701357004407</v>
      </c>
      <c r="Q101" s="7">
        <f t="shared" si="89"/>
        <v>-0.58326701357004407</v>
      </c>
      <c r="R101" s="6">
        <f>'Scoreblad B-D-L-M-V'!R103</f>
        <v>690</v>
      </c>
      <c r="S101" s="6">
        <f>'Scoreblad B-D-L-M-V'!S103</f>
        <v>17.276448075671983</v>
      </c>
      <c r="T101" s="6">
        <f>'Scoreblad B-D-L-M-V'!T103</f>
        <v>26150.799999999999</v>
      </c>
      <c r="U101" s="6">
        <f>'Scoreblad B-D-L-M-V'!U103</f>
        <v>27.377119258898333</v>
      </c>
      <c r="V101" s="7">
        <f t="shared" si="80"/>
        <v>2.5038330544452148E-2</v>
      </c>
      <c r="W101" s="7">
        <f t="shared" si="81"/>
        <v>1.0468941393341057E-3</v>
      </c>
      <c r="X101" s="7" t="str">
        <f t="shared" si="82"/>
        <v>C</v>
      </c>
      <c r="Y101" s="47">
        <f>SUM(Z101:Z105)</f>
        <v>21</v>
      </c>
      <c r="Z101" s="180">
        <f>'Scoreblad B-D-L-M-V'!Z103</f>
        <v>21</v>
      </c>
      <c r="AA101" s="180">
        <f>'Scoreblad B-D-L-M-V'!AA103</f>
        <v>0</v>
      </c>
      <c r="AB101" s="180">
        <f>'Scoreblad B-D-L-M-V'!AB103</f>
        <v>21</v>
      </c>
      <c r="AC101" s="180">
        <f>'Scoreblad B-D-L-M-V'!AC103</f>
        <v>0</v>
      </c>
      <c r="AD101" s="6">
        <f t="shared" si="90"/>
        <v>21</v>
      </c>
      <c r="AE101" s="7" t="str">
        <f t="shared" si="91"/>
        <v>Blinde vlek</v>
      </c>
      <c r="AF101" s="6" t="str">
        <f t="shared" si="92"/>
        <v>C</v>
      </c>
      <c r="AG101" s="47">
        <f>SUM(AD101:AD105)</f>
        <v>15</v>
      </c>
      <c r="AH101" s="6" t="str">
        <f t="shared" si="93"/>
        <v>C</v>
      </c>
      <c r="AI101" s="58" t="s">
        <v>39</v>
      </c>
      <c r="AJ101" s="49" t="str">
        <f t="shared" si="75"/>
        <v>Brussel</v>
      </c>
      <c r="AK101" s="102">
        <v>1</v>
      </c>
      <c r="AL101" s="21">
        <f t="shared" si="71"/>
        <v>2</v>
      </c>
      <c r="AM101" s="21">
        <f t="shared" si="72"/>
        <v>2</v>
      </c>
      <c r="AN101" s="21">
        <f t="shared" si="94"/>
        <v>0</v>
      </c>
      <c r="AO101" s="21">
        <f t="shared" si="95"/>
        <v>0</v>
      </c>
      <c r="AP101" s="286">
        <f>N101+AG101</f>
        <v>7.3574866310160409</v>
      </c>
      <c r="AQ101" s="286">
        <f>SUM(AK101:AK105)+AP101</f>
        <v>12.357486631016041</v>
      </c>
      <c r="AR101" s="286">
        <f>SUM(AA101:AA105,AC101:AC105)</f>
        <v>6</v>
      </c>
      <c r="AS101" s="289">
        <f>IF(AR101&gt;0,AP101/AR101,"Geen noden")</f>
        <v>1.2262477718360068</v>
      </c>
      <c r="AT101" s="240">
        <f>IF(P101= "Blinde vlek",IF(SUM(AK101:AK105)&lt;-AG101,SUM(AK101:AK105),-AG101),IF(N101&gt;0,0,IF(N101&lt;-SUM(AK101:AK105),SUM(AK101:AK105),-N101)))</f>
        <v>5</v>
      </c>
      <c r="AU101" s="294">
        <f>AT101*$AZ$8*(AM101+AO101)</f>
        <v>20</v>
      </c>
      <c r="AV101" s="277">
        <f>IF(AT101&gt;0,AU101/SUM(AK101:AK105),0)</f>
        <v>4</v>
      </c>
      <c r="AW101" s="277" t="str">
        <f>IF(AV101&gt;=$AZ$3,$AZ$2,IF(AV101&gt;=$BA$3,$BA$2,IF(AV101&gt;=$BB$3,$BB$2,$BC$2)))</f>
        <v>B</v>
      </c>
    </row>
    <row r="102" spans="1:49" x14ac:dyDescent="0.3">
      <c r="A102" s="58" t="s">
        <v>19</v>
      </c>
      <c r="B102" s="58" t="s">
        <v>14</v>
      </c>
      <c r="C102" s="58" t="s">
        <v>39</v>
      </c>
      <c r="D102" s="4" t="str">
        <f>'Scoreblad B-D-L-M-V'!D104</f>
        <v>Dilbeek</v>
      </c>
      <c r="E102" s="180">
        <f>'Scoreblad B-D-L-M-V'!E104</f>
        <v>12</v>
      </c>
      <c r="F102" s="5" t="str">
        <f t="shared" si="73"/>
        <v>B-D-L-M-V</v>
      </c>
      <c r="G102" s="13" t="str">
        <f t="shared" si="87"/>
        <v>A</v>
      </c>
      <c r="H102" s="13" t="str">
        <f t="shared" si="88"/>
        <v>Blinde vlek</v>
      </c>
      <c r="I102" s="47">
        <f>SUM(J101:J105)</f>
        <v>20.745454545454546</v>
      </c>
      <c r="J102" s="6">
        <f>'Scoreblad B-D-L-M-V'!J104</f>
        <v>0</v>
      </c>
      <c r="K102" s="6">
        <f>'Scoreblad B-D-L-M-V'!K104</f>
        <v>0</v>
      </c>
      <c r="L102" s="6">
        <f>'Scoreblad B-D-L-M-V'!L104</f>
        <v>0</v>
      </c>
      <c r="M102" s="6">
        <f t="shared" si="83"/>
        <v>0</v>
      </c>
      <c r="N102" s="47">
        <f>SUM(O101:O105)</f>
        <v>-7.6425133689839591</v>
      </c>
      <c r="O102" s="6">
        <f t="shared" si="74"/>
        <v>0</v>
      </c>
      <c r="P102" s="48">
        <f>IF(SUM(L101:L105)&gt;0,SUM(O101:O105)/SUM(L101:L105), "Blinde vlek")</f>
        <v>-0.58326701357004407</v>
      </c>
      <c r="Q102" s="7" t="str">
        <f t="shared" si="89"/>
        <v>Blinde vlek</v>
      </c>
      <c r="R102" s="6">
        <f>'Scoreblad B-D-L-M-V'!R104</f>
        <v>292.5</v>
      </c>
      <c r="S102" s="6">
        <f>'Scoreblad B-D-L-M-V'!S104</f>
        <v>0</v>
      </c>
      <c r="T102" s="6">
        <f>'Scoreblad B-D-L-M-V'!T104</f>
        <v>26150.799999999999</v>
      </c>
      <c r="U102" s="6">
        <f>'Scoreblad B-D-L-M-V'!U104</f>
        <v>27.377119258898333</v>
      </c>
      <c r="V102" s="7" t="str">
        <f t="shared" si="80"/>
        <v>Blinde vlek</v>
      </c>
      <c r="W102" s="7">
        <f t="shared" si="81"/>
        <v>1.0468941393341057E-3</v>
      </c>
      <c r="X102" s="7" t="str">
        <f t="shared" si="82"/>
        <v>Blinde vlek</v>
      </c>
      <c r="Y102" s="47">
        <f>SUM(Z101:Z105)</f>
        <v>21</v>
      </c>
      <c r="Z102" s="180">
        <f>'Scoreblad B-D-L-M-V'!Z104</f>
        <v>0</v>
      </c>
      <c r="AA102" s="180">
        <f>'Scoreblad B-D-L-M-V'!AA104</f>
        <v>0</v>
      </c>
      <c r="AB102" s="180">
        <f>'Scoreblad B-D-L-M-V'!AB104</f>
        <v>0</v>
      </c>
      <c r="AC102" s="180">
        <f>'Scoreblad B-D-L-M-V'!AC104</f>
        <v>0</v>
      </c>
      <c r="AD102" s="6">
        <f t="shared" si="90"/>
        <v>0</v>
      </c>
      <c r="AE102" s="7" t="str">
        <f t="shared" si="91"/>
        <v>Blinde vlek</v>
      </c>
      <c r="AF102" s="6" t="str">
        <f t="shared" si="92"/>
        <v>Blinde vlek</v>
      </c>
      <c r="AG102" s="47">
        <f>SUM(AD101:AD105)</f>
        <v>15</v>
      </c>
      <c r="AH102" s="6" t="str">
        <f t="shared" si="93"/>
        <v>C</v>
      </c>
      <c r="AI102" s="58" t="s">
        <v>39</v>
      </c>
      <c r="AJ102" s="49" t="str">
        <f t="shared" si="75"/>
        <v>Dilbeek</v>
      </c>
      <c r="AK102" s="102">
        <v>1</v>
      </c>
      <c r="AL102" s="21">
        <f t="shared" ref="AL102:AL115" si="97">IF(H102= "A",2,IF(H102 = "Blinde vlek",2,IF(H102 = "B",1,0)))</f>
        <v>2</v>
      </c>
      <c r="AM102" s="21">
        <f t="shared" ref="AM102:AM115" si="98">IF(G102= "A",2,IF(G102 = "Blinde vlek",2,IF(G102 = "B",1,0)))</f>
        <v>2</v>
      </c>
      <c r="AN102" s="21">
        <f t="shared" si="94"/>
        <v>2</v>
      </c>
      <c r="AO102" s="21">
        <f t="shared" si="95"/>
        <v>0</v>
      </c>
      <c r="AP102" s="287"/>
      <c r="AQ102" s="287"/>
      <c r="AR102" s="287"/>
      <c r="AS102" s="290"/>
      <c r="AT102" s="241"/>
      <c r="AU102" s="295"/>
      <c r="AV102" s="278"/>
      <c r="AW102" s="278"/>
    </row>
    <row r="103" spans="1:49" x14ac:dyDescent="0.3">
      <c r="A103" s="58" t="s">
        <v>19</v>
      </c>
      <c r="B103" s="58" t="s">
        <v>14</v>
      </c>
      <c r="C103" s="58" t="s">
        <v>39</v>
      </c>
      <c r="D103" s="4" t="str">
        <f>'Scoreblad B-D-L-M-V'!D105</f>
        <v>Leuven</v>
      </c>
      <c r="E103" s="180">
        <f>'Scoreblad B-D-L-M-V'!E105</f>
        <v>16</v>
      </c>
      <c r="F103" s="5" t="str">
        <f t="shared" si="73"/>
        <v>B-D-L-M-V</v>
      </c>
      <c r="G103" s="13" t="str">
        <f t="shared" si="87"/>
        <v>A</v>
      </c>
      <c r="H103" s="13" t="str">
        <f t="shared" si="88"/>
        <v>Blinde vlek</v>
      </c>
      <c r="I103" s="47">
        <f>SUM(J101:J105)</f>
        <v>20.745454545454546</v>
      </c>
      <c r="J103" s="6">
        <f>'Scoreblad B-D-L-M-V'!J105</f>
        <v>0</v>
      </c>
      <c r="K103" s="6">
        <f>'Scoreblad B-D-L-M-V'!K105</f>
        <v>0</v>
      </c>
      <c r="L103" s="6">
        <f>'Scoreblad B-D-L-M-V'!L105</f>
        <v>0</v>
      </c>
      <c r="M103" s="6">
        <f t="shared" si="83"/>
        <v>0</v>
      </c>
      <c r="N103" s="47">
        <f>SUM(O101:O105)</f>
        <v>-7.6425133689839591</v>
      </c>
      <c r="O103" s="6">
        <f t="shared" si="74"/>
        <v>0</v>
      </c>
      <c r="P103" s="48">
        <f>IF(SUM(L101:L105)&gt;0,SUM(O101:O105)/SUM(L101:L105), "Blinde vlek")</f>
        <v>-0.58326701357004407</v>
      </c>
      <c r="Q103" s="7" t="str">
        <f t="shared" si="89"/>
        <v>Blinde vlek</v>
      </c>
      <c r="R103" s="6">
        <f>'Scoreblad B-D-L-M-V'!R105</f>
        <v>893.6</v>
      </c>
      <c r="S103" s="6">
        <f>'Scoreblad B-D-L-M-V'!S105</f>
        <v>0</v>
      </c>
      <c r="T103" s="6">
        <f>'Scoreblad B-D-L-M-V'!T105</f>
        <v>26150.799999999999</v>
      </c>
      <c r="U103" s="6">
        <f>'Scoreblad B-D-L-M-V'!U105</f>
        <v>27.377119258898333</v>
      </c>
      <c r="V103" s="7" t="str">
        <f t="shared" si="80"/>
        <v>Blinde vlek</v>
      </c>
      <c r="W103" s="7">
        <f t="shared" si="81"/>
        <v>1.0468941393341057E-3</v>
      </c>
      <c r="X103" s="7" t="str">
        <f t="shared" si="82"/>
        <v>Blinde vlek</v>
      </c>
      <c r="Y103" s="47">
        <f>SUM(Z101:Z105)</f>
        <v>21</v>
      </c>
      <c r="Z103" s="180">
        <f>'Scoreblad B-D-L-M-V'!Z105</f>
        <v>0</v>
      </c>
      <c r="AA103" s="180">
        <f>'Scoreblad B-D-L-M-V'!AA105</f>
        <v>0</v>
      </c>
      <c r="AB103" s="180">
        <f>'Scoreblad B-D-L-M-V'!AB105</f>
        <v>0</v>
      </c>
      <c r="AC103" s="180">
        <f>'Scoreblad B-D-L-M-V'!AC105</f>
        <v>1</v>
      </c>
      <c r="AD103" s="6">
        <f t="shared" si="90"/>
        <v>-1</v>
      </c>
      <c r="AE103" s="7" t="str">
        <f t="shared" si="91"/>
        <v>Blinde vlek</v>
      </c>
      <c r="AF103" s="6" t="str">
        <f t="shared" si="92"/>
        <v>Blinde vlek</v>
      </c>
      <c r="AG103" s="47">
        <f>SUM(AD101:AD105)</f>
        <v>15</v>
      </c>
      <c r="AH103" s="6" t="str">
        <f t="shared" si="93"/>
        <v>C</v>
      </c>
      <c r="AI103" s="58" t="s">
        <v>39</v>
      </c>
      <c r="AJ103" s="49" t="str">
        <f t="shared" si="75"/>
        <v>Leuven</v>
      </c>
      <c r="AK103" s="102">
        <v>1</v>
      </c>
      <c r="AL103" s="21">
        <f t="shared" si="97"/>
        <v>2</v>
      </c>
      <c r="AM103" s="21">
        <f t="shared" si="98"/>
        <v>2</v>
      </c>
      <c r="AN103" s="21">
        <f t="shared" si="94"/>
        <v>2</v>
      </c>
      <c r="AO103" s="21">
        <f t="shared" si="95"/>
        <v>0</v>
      </c>
      <c r="AP103" s="287"/>
      <c r="AQ103" s="287"/>
      <c r="AR103" s="287"/>
      <c r="AS103" s="290"/>
      <c r="AT103" s="241"/>
      <c r="AU103" s="295"/>
      <c r="AV103" s="278"/>
      <c r="AW103" s="278"/>
    </row>
    <row r="104" spans="1:49" x14ac:dyDescent="0.3">
      <c r="A104" s="58" t="s">
        <v>19</v>
      </c>
      <c r="B104" s="58" t="s">
        <v>14</v>
      </c>
      <c r="C104" s="58" t="s">
        <v>39</v>
      </c>
      <c r="D104" s="4" t="str">
        <f>'Scoreblad B-D-L-M-V'!D106</f>
        <v>Mechelen</v>
      </c>
      <c r="E104" s="180">
        <f>'Scoreblad B-D-L-M-V'!E106</f>
        <v>7</v>
      </c>
      <c r="F104" s="5" t="str">
        <f t="shared" si="73"/>
        <v>B-D-L-M-V</v>
      </c>
      <c r="G104" s="13" t="str">
        <f t="shared" si="87"/>
        <v>A</v>
      </c>
      <c r="H104" s="13" t="str">
        <f t="shared" si="88"/>
        <v>Blinde vlek</v>
      </c>
      <c r="I104" s="47">
        <f>SUM(J101:J105)</f>
        <v>20.745454545454546</v>
      </c>
      <c r="J104" s="6">
        <f>'Scoreblad B-D-L-M-V'!J106</f>
        <v>0</v>
      </c>
      <c r="K104" s="6">
        <f>'Scoreblad B-D-L-M-V'!K106</f>
        <v>0</v>
      </c>
      <c r="L104" s="6">
        <f>'Scoreblad B-D-L-M-V'!L106</f>
        <v>0</v>
      </c>
      <c r="M104" s="6">
        <f t="shared" si="83"/>
        <v>0</v>
      </c>
      <c r="N104" s="47">
        <f>SUM(O101:O105)</f>
        <v>-7.6425133689839591</v>
      </c>
      <c r="O104" s="6">
        <f t="shared" si="74"/>
        <v>0</v>
      </c>
      <c r="P104" s="48">
        <f>IF(SUM(L101:L105)&gt;0,SUM(O101:O105)/SUM(L101:L105), "Blinde vlek")</f>
        <v>-0.58326701357004407</v>
      </c>
      <c r="Q104" s="7" t="str">
        <f t="shared" si="89"/>
        <v>Blinde vlek</v>
      </c>
      <c r="R104" s="6">
        <f>'Scoreblad B-D-L-M-V'!R106</f>
        <v>454</v>
      </c>
      <c r="S104" s="6">
        <f>'Scoreblad B-D-L-M-V'!S106</f>
        <v>0</v>
      </c>
      <c r="T104" s="6">
        <f>'Scoreblad B-D-L-M-V'!T106</f>
        <v>26150.799999999999</v>
      </c>
      <c r="U104" s="6">
        <f>'Scoreblad B-D-L-M-V'!U106</f>
        <v>27.377119258898333</v>
      </c>
      <c r="V104" s="7" t="str">
        <f t="shared" si="80"/>
        <v>Blinde vlek</v>
      </c>
      <c r="W104" s="7">
        <f t="shared" si="81"/>
        <v>1.0468941393341057E-3</v>
      </c>
      <c r="X104" s="7" t="str">
        <f t="shared" si="82"/>
        <v>Blinde vlek</v>
      </c>
      <c r="Y104" s="47">
        <f>SUM(Z101:Z105)</f>
        <v>21</v>
      </c>
      <c r="Z104" s="180">
        <f>'Scoreblad B-D-L-M-V'!Z106</f>
        <v>0</v>
      </c>
      <c r="AA104" s="180">
        <f>'Scoreblad B-D-L-M-V'!AA106</f>
        <v>0</v>
      </c>
      <c r="AB104" s="180">
        <f>'Scoreblad B-D-L-M-V'!AB106</f>
        <v>0</v>
      </c>
      <c r="AC104" s="180">
        <f>'Scoreblad B-D-L-M-V'!AC106</f>
        <v>1</v>
      </c>
      <c r="AD104" s="6">
        <f t="shared" si="90"/>
        <v>-1</v>
      </c>
      <c r="AE104" s="7" t="str">
        <f t="shared" si="91"/>
        <v>Blinde vlek</v>
      </c>
      <c r="AF104" s="6" t="str">
        <f t="shared" si="92"/>
        <v>Blinde vlek</v>
      </c>
      <c r="AG104" s="47">
        <f>SUM(AD101:AD105)</f>
        <v>15</v>
      </c>
      <c r="AH104" s="6" t="str">
        <f t="shared" si="93"/>
        <v>C</v>
      </c>
      <c r="AI104" s="58" t="s">
        <v>39</v>
      </c>
      <c r="AJ104" s="49" t="str">
        <f t="shared" si="75"/>
        <v>Mechelen</v>
      </c>
      <c r="AK104" s="102">
        <v>1</v>
      </c>
      <c r="AL104" s="21">
        <f t="shared" si="97"/>
        <v>2</v>
      </c>
      <c r="AM104" s="21">
        <f t="shared" si="98"/>
        <v>2</v>
      </c>
      <c r="AN104" s="21">
        <f t="shared" si="94"/>
        <v>2</v>
      </c>
      <c r="AO104" s="21">
        <f t="shared" si="95"/>
        <v>0</v>
      </c>
      <c r="AP104" s="287"/>
      <c r="AQ104" s="287"/>
      <c r="AR104" s="287"/>
      <c r="AS104" s="290"/>
      <c r="AT104" s="241"/>
      <c r="AU104" s="295"/>
      <c r="AV104" s="278"/>
      <c r="AW104" s="278"/>
    </row>
    <row r="105" spans="1:49" x14ac:dyDescent="0.3">
      <c r="A105" s="58" t="s">
        <v>19</v>
      </c>
      <c r="B105" s="58" t="s">
        <v>14</v>
      </c>
      <c r="C105" s="58" t="s">
        <v>39</v>
      </c>
      <c r="D105" s="4" t="str">
        <f>'Scoreblad B-D-L-M-V'!D107</f>
        <v>Vilvoorde</v>
      </c>
      <c r="E105" s="180">
        <f>'Scoreblad B-D-L-M-V'!E107</f>
        <v>18</v>
      </c>
      <c r="F105" s="5" t="str">
        <f t="shared" si="73"/>
        <v>B-D-L-M-V</v>
      </c>
      <c r="G105" s="13" t="str">
        <f t="shared" si="87"/>
        <v>A</v>
      </c>
      <c r="H105" s="13" t="str">
        <f t="shared" si="88"/>
        <v>Blinde vlek</v>
      </c>
      <c r="I105" s="47">
        <f>SUM(J101:J105)</f>
        <v>20.745454545454546</v>
      </c>
      <c r="J105" s="6">
        <f>'Scoreblad B-D-L-M-V'!J107</f>
        <v>0</v>
      </c>
      <c r="K105" s="6">
        <f>'Scoreblad B-D-L-M-V'!K107</f>
        <v>0</v>
      </c>
      <c r="L105" s="6">
        <f>'Scoreblad B-D-L-M-V'!L107</f>
        <v>0</v>
      </c>
      <c r="M105" s="6">
        <f t="shared" si="83"/>
        <v>0</v>
      </c>
      <c r="N105" s="47">
        <f>SUM(O101:O105)</f>
        <v>-7.6425133689839591</v>
      </c>
      <c r="O105" s="6">
        <f t="shared" si="74"/>
        <v>0</v>
      </c>
      <c r="P105" s="48">
        <f>IF(SUM(L101:L105)&gt;0,SUM(O101:O105)/SUM(L101:L105), "Blinde vlek")</f>
        <v>-0.58326701357004407</v>
      </c>
      <c r="Q105" s="7" t="str">
        <f t="shared" si="89"/>
        <v>Blinde vlek</v>
      </c>
      <c r="R105" s="6">
        <f>'Scoreblad B-D-L-M-V'!R107</f>
        <v>218</v>
      </c>
      <c r="S105" s="6">
        <f>'Scoreblad B-D-L-M-V'!S107</f>
        <v>0</v>
      </c>
      <c r="T105" s="6">
        <f>'Scoreblad B-D-L-M-V'!T107</f>
        <v>26150.799999999999</v>
      </c>
      <c r="U105" s="6">
        <f>'Scoreblad B-D-L-M-V'!U107</f>
        <v>27.377119258898333</v>
      </c>
      <c r="V105" s="7" t="str">
        <f t="shared" si="80"/>
        <v>Blinde vlek</v>
      </c>
      <c r="W105" s="7">
        <f t="shared" si="81"/>
        <v>1.0468941393341057E-3</v>
      </c>
      <c r="X105" s="7" t="str">
        <f t="shared" si="82"/>
        <v>Blinde vlek</v>
      </c>
      <c r="Y105" s="47">
        <f>SUM(Z101:Z105)</f>
        <v>21</v>
      </c>
      <c r="Z105" s="180">
        <f>'Scoreblad B-D-L-M-V'!Z107</f>
        <v>0</v>
      </c>
      <c r="AA105" s="180">
        <f>'Scoreblad B-D-L-M-V'!AA107</f>
        <v>0</v>
      </c>
      <c r="AB105" s="180">
        <f>'Scoreblad B-D-L-M-V'!AB107</f>
        <v>0</v>
      </c>
      <c r="AC105" s="180">
        <f>'Scoreblad B-D-L-M-V'!AC107</f>
        <v>4</v>
      </c>
      <c r="AD105" s="6">
        <f t="shared" si="90"/>
        <v>-4</v>
      </c>
      <c r="AE105" s="7" t="str">
        <f t="shared" si="91"/>
        <v>Blinde vlek</v>
      </c>
      <c r="AF105" s="6" t="str">
        <f t="shared" si="92"/>
        <v>Blinde vlek</v>
      </c>
      <c r="AG105" s="47">
        <f>SUM(AD101:AD105)</f>
        <v>15</v>
      </c>
      <c r="AH105" s="6" t="str">
        <f t="shared" si="93"/>
        <v>C</v>
      </c>
      <c r="AI105" s="58" t="s">
        <v>39</v>
      </c>
      <c r="AJ105" s="49" t="str">
        <f t="shared" si="75"/>
        <v>Vilvoorde</v>
      </c>
      <c r="AK105" s="102">
        <v>1</v>
      </c>
      <c r="AL105" s="21">
        <f t="shared" si="97"/>
        <v>2</v>
      </c>
      <c r="AM105" s="21">
        <f t="shared" si="98"/>
        <v>2</v>
      </c>
      <c r="AN105" s="21">
        <f t="shared" si="94"/>
        <v>2</v>
      </c>
      <c r="AO105" s="21">
        <f t="shared" si="95"/>
        <v>0</v>
      </c>
      <c r="AP105" s="288"/>
      <c r="AQ105" s="288"/>
      <c r="AR105" s="288"/>
      <c r="AS105" s="291"/>
      <c r="AT105" s="242"/>
      <c r="AU105" s="295"/>
      <c r="AV105" s="278"/>
      <c r="AW105" s="279"/>
    </row>
    <row r="106" spans="1:49" x14ac:dyDescent="0.3">
      <c r="A106" s="59" t="s">
        <v>19</v>
      </c>
      <c r="B106" s="59" t="s">
        <v>15</v>
      </c>
      <c r="C106" s="59" t="s">
        <v>40</v>
      </c>
      <c r="D106" s="4" t="str">
        <f>'Scoreblad B-D-L-M-V'!D108</f>
        <v>Brussel</v>
      </c>
      <c r="E106" s="180">
        <f>'Scoreblad B-D-L-M-V'!E108</f>
        <v>13</v>
      </c>
      <c r="F106" s="5" t="str">
        <f t="shared" si="73"/>
        <v>B-D-L-M-V</v>
      </c>
      <c r="G106" s="13" t="str">
        <f t="shared" si="87"/>
        <v>Blinde vlek</v>
      </c>
      <c r="H106" s="13" t="str">
        <f t="shared" si="88"/>
        <v>Blinde vlek</v>
      </c>
      <c r="I106" s="47">
        <f>SUM(J106:J110)</f>
        <v>0.81487603305785061</v>
      </c>
      <c r="J106" s="6">
        <f>'Scoreblad B-D-L-M-V'!J108</f>
        <v>0.81487603305785061</v>
      </c>
      <c r="K106" s="6">
        <f>'Scoreblad B-D-L-M-V'!K108</f>
        <v>10.569714056138057</v>
      </c>
      <c r="L106" s="6">
        <f>'Scoreblad B-D-L-M-V'!L108</f>
        <v>8.0163666121112929</v>
      </c>
      <c r="M106" s="6">
        <f t="shared" si="83"/>
        <v>9.7548380230802074</v>
      </c>
      <c r="N106" s="47">
        <f>SUM(O106:O110)</f>
        <v>7.2014905790534423</v>
      </c>
      <c r="O106" s="6">
        <f t="shared" si="74"/>
        <v>7.2014905790534423</v>
      </c>
      <c r="P106" s="48">
        <f>IF(SUM(L106:L110)&gt;0,SUM(O106:O110)/SUM(L106:L110), "Blinde vlek")</f>
        <v>0.89834845728902679</v>
      </c>
      <c r="Q106" s="7">
        <f t="shared" si="89"/>
        <v>0.89834845728902679</v>
      </c>
      <c r="R106" s="6">
        <f>'Scoreblad B-D-L-M-V'!R108</f>
        <v>690</v>
      </c>
      <c r="S106" s="6">
        <f>'Scoreblad B-D-L-M-V'!S108</f>
        <v>10.569714056138057</v>
      </c>
      <c r="T106" s="6">
        <f>'Scoreblad B-D-L-M-V'!T108</f>
        <v>26150.799999999999</v>
      </c>
      <c r="U106" s="6">
        <f>'Scoreblad B-D-L-M-V'!U108</f>
        <v>58.911362309690801</v>
      </c>
      <c r="V106" s="7">
        <f t="shared" si="80"/>
        <v>1.5318426168316026E-2</v>
      </c>
      <c r="W106" s="7">
        <f t="shared" si="81"/>
        <v>2.2527556445573675E-3</v>
      </c>
      <c r="X106" s="7" t="str">
        <f t="shared" si="82"/>
        <v>C</v>
      </c>
      <c r="Y106" s="47">
        <f>SUM(Z106:Z110)</f>
        <v>1</v>
      </c>
      <c r="Z106" s="180">
        <f>'Scoreblad B-D-L-M-V'!Z108</f>
        <v>1</v>
      </c>
      <c r="AA106" s="180">
        <f>'Scoreblad B-D-L-M-V'!AA108</f>
        <v>0</v>
      </c>
      <c r="AB106" s="180">
        <f>'Scoreblad B-D-L-M-V'!AB108</f>
        <v>1</v>
      </c>
      <c r="AC106" s="180">
        <f>'Scoreblad B-D-L-M-V'!AC108</f>
        <v>0</v>
      </c>
      <c r="AD106" s="6">
        <f t="shared" si="90"/>
        <v>1</v>
      </c>
      <c r="AE106" s="7" t="str">
        <f t="shared" si="91"/>
        <v>Blinde vlek</v>
      </c>
      <c r="AF106" s="6" t="str">
        <f t="shared" si="92"/>
        <v>C</v>
      </c>
      <c r="AG106" s="47">
        <f>SUM(AD106:AD110)</f>
        <v>-1</v>
      </c>
      <c r="AH106" s="6" t="str">
        <f t="shared" si="93"/>
        <v>A</v>
      </c>
      <c r="AI106" s="59" t="s">
        <v>40</v>
      </c>
      <c r="AJ106" s="49" t="str">
        <f t="shared" si="75"/>
        <v>Brussel</v>
      </c>
      <c r="AK106" s="102">
        <v>1</v>
      </c>
      <c r="AL106" s="21">
        <f t="shared" si="97"/>
        <v>2</v>
      </c>
      <c r="AM106" s="21">
        <f t="shared" si="98"/>
        <v>2</v>
      </c>
      <c r="AN106" s="21">
        <f t="shared" si="94"/>
        <v>0</v>
      </c>
      <c r="AO106" s="21">
        <f t="shared" si="95"/>
        <v>2</v>
      </c>
      <c r="AP106" s="280">
        <f>N106+AG106</f>
        <v>6.2014905790534423</v>
      </c>
      <c r="AQ106" s="280">
        <f>SUM(AK106:AK110)+AP106</f>
        <v>11.201490579053441</v>
      </c>
      <c r="AR106" s="280">
        <f>SUM(AA106:AA110,AC106:AC110)</f>
        <v>2</v>
      </c>
      <c r="AS106" s="283">
        <f>IF(AR106&gt;0,AP106/AR106,"Geen noden")</f>
        <v>3.1007452895267211</v>
      </c>
      <c r="AT106" s="228">
        <f>IF(P106= "Blinde vlek",IF(SUM(AK106:AK110)&lt;-AG106,SUM(AK106:AK110),-AG106),IF(N106&gt;0,0,IF(N106&lt;-SUM(AK106:AK110),SUM(AK106:AK110),-N106)))</f>
        <v>0</v>
      </c>
      <c r="AU106" s="292">
        <f>AT106*$AZ$8*(AM106+AO106)</f>
        <v>0</v>
      </c>
      <c r="AV106" s="277">
        <f>IF(AT106&gt;0,AU106/SUM(AK106:AK110),0)</f>
        <v>0</v>
      </c>
      <c r="AW106" s="277" t="str">
        <f>IF(AV106&gt;=$AZ$3,$AZ$2,IF(AV106&gt;=$BA$3,$BA$2,IF(AV106&gt;=$BB$3,$BB$2,$BC$2)))</f>
        <v>D</v>
      </c>
    </row>
    <row r="107" spans="1:49" x14ac:dyDescent="0.3">
      <c r="A107" s="59" t="s">
        <v>19</v>
      </c>
      <c r="B107" s="59" t="s">
        <v>15</v>
      </c>
      <c r="C107" s="59" t="s">
        <v>40</v>
      </c>
      <c r="D107" s="4" t="str">
        <f>'Scoreblad B-D-L-M-V'!D109</f>
        <v>Dilbeek</v>
      </c>
      <c r="E107" s="180">
        <f>'Scoreblad B-D-L-M-V'!E109</f>
        <v>12</v>
      </c>
      <c r="F107" s="5" t="str">
        <f t="shared" si="73"/>
        <v>B-D-L-M-V</v>
      </c>
      <c r="G107" s="13" t="str">
        <f t="shared" si="87"/>
        <v>Blinde vlek</v>
      </c>
      <c r="H107" s="13" t="str">
        <f t="shared" si="88"/>
        <v>Blinde vlek</v>
      </c>
      <c r="I107" s="47">
        <f>SUM(J106:J110)</f>
        <v>0.81487603305785061</v>
      </c>
      <c r="J107" s="6">
        <f>'Scoreblad B-D-L-M-V'!J109</f>
        <v>0</v>
      </c>
      <c r="K107" s="6">
        <f>'Scoreblad B-D-L-M-V'!K109</f>
        <v>0</v>
      </c>
      <c r="L107" s="6">
        <f>'Scoreblad B-D-L-M-V'!L109</f>
        <v>0</v>
      </c>
      <c r="M107" s="6">
        <f t="shared" si="83"/>
        <v>0</v>
      </c>
      <c r="N107" s="47">
        <f>SUM(O106:O110)</f>
        <v>7.2014905790534423</v>
      </c>
      <c r="O107" s="6">
        <f t="shared" si="74"/>
        <v>0</v>
      </c>
      <c r="P107" s="48">
        <f>IF(SUM(L106:L110)&gt;0,SUM(O106:O110)/SUM(L106:L110), "Blinde vlek")</f>
        <v>0.89834845728902679</v>
      </c>
      <c r="Q107" s="7" t="str">
        <f t="shared" si="89"/>
        <v>Blinde vlek</v>
      </c>
      <c r="R107" s="6">
        <f>'Scoreblad B-D-L-M-V'!R109</f>
        <v>292.5</v>
      </c>
      <c r="S107" s="6">
        <f>'Scoreblad B-D-L-M-V'!S109</f>
        <v>0</v>
      </c>
      <c r="T107" s="6">
        <f>'Scoreblad B-D-L-M-V'!T109</f>
        <v>26150.799999999999</v>
      </c>
      <c r="U107" s="6">
        <f>'Scoreblad B-D-L-M-V'!U109</f>
        <v>58.911362309690801</v>
      </c>
      <c r="V107" s="7" t="str">
        <f t="shared" si="80"/>
        <v>Blinde vlek</v>
      </c>
      <c r="W107" s="7">
        <f t="shared" si="81"/>
        <v>2.2527556445573675E-3</v>
      </c>
      <c r="X107" s="7" t="str">
        <f t="shared" si="82"/>
        <v>Blinde vlek</v>
      </c>
      <c r="Y107" s="47">
        <f>SUM(Z106:Z110)</f>
        <v>1</v>
      </c>
      <c r="Z107" s="180">
        <f>'Scoreblad B-D-L-M-V'!Z109</f>
        <v>0</v>
      </c>
      <c r="AA107" s="180">
        <f>'Scoreblad B-D-L-M-V'!AA109</f>
        <v>0</v>
      </c>
      <c r="AB107" s="180">
        <f>'Scoreblad B-D-L-M-V'!AB109</f>
        <v>0</v>
      </c>
      <c r="AC107" s="180">
        <f>'Scoreblad B-D-L-M-V'!AC109</f>
        <v>1</v>
      </c>
      <c r="AD107" s="6">
        <f t="shared" si="90"/>
        <v>-1</v>
      </c>
      <c r="AE107" s="7" t="str">
        <f t="shared" si="91"/>
        <v>Blinde vlek</v>
      </c>
      <c r="AF107" s="6" t="str">
        <f t="shared" si="92"/>
        <v>Blinde vlek</v>
      </c>
      <c r="AG107" s="47">
        <f>SUM(AD106:AD110)</f>
        <v>-1</v>
      </c>
      <c r="AH107" s="6" t="str">
        <f t="shared" si="93"/>
        <v>A</v>
      </c>
      <c r="AI107" s="59" t="s">
        <v>40</v>
      </c>
      <c r="AJ107" s="49" t="str">
        <f t="shared" si="75"/>
        <v>Dilbeek</v>
      </c>
      <c r="AK107" s="102">
        <v>1</v>
      </c>
      <c r="AL107" s="21">
        <f t="shared" si="97"/>
        <v>2</v>
      </c>
      <c r="AM107" s="21">
        <f t="shared" si="98"/>
        <v>2</v>
      </c>
      <c r="AN107" s="21">
        <f t="shared" si="94"/>
        <v>2</v>
      </c>
      <c r="AO107" s="21">
        <f t="shared" si="95"/>
        <v>2</v>
      </c>
      <c r="AP107" s="281"/>
      <c r="AQ107" s="281"/>
      <c r="AR107" s="281"/>
      <c r="AS107" s="284"/>
      <c r="AT107" s="229"/>
      <c r="AU107" s="293"/>
      <c r="AV107" s="278"/>
      <c r="AW107" s="278"/>
    </row>
    <row r="108" spans="1:49" x14ac:dyDescent="0.3">
      <c r="A108" s="59" t="s">
        <v>19</v>
      </c>
      <c r="B108" s="59" t="s">
        <v>15</v>
      </c>
      <c r="C108" s="59" t="s">
        <v>40</v>
      </c>
      <c r="D108" s="4" t="str">
        <f>'Scoreblad B-D-L-M-V'!D110</f>
        <v>Leuven</v>
      </c>
      <c r="E108" s="180">
        <f>'Scoreblad B-D-L-M-V'!E110</f>
        <v>16</v>
      </c>
      <c r="F108" s="5" t="str">
        <f t="shared" si="73"/>
        <v>B-D-L-M-V</v>
      </c>
      <c r="G108" s="13" t="str">
        <f t="shared" si="87"/>
        <v>Blinde vlek</v>
      </c>
      <c r="H108" s="13" t="str">
        <f t="shared" si="88"/>
        <v>Blinde vlek</v>
      </c>
      <c r="I108" s="47">
        <f>SUM(J106:J110)</f>
        <v>0.81487603305785061</v>
      </c>
      <c r="J108" s="6">
        <f>'Scoreblad B-D-L-M-V'!J110</f>
        <v>0</v>
      </c>
      <c r="K108" s="6">
        <f>'Scoreblad B-D-L-M-V'!K110</f>
        <v>0</v>
      </c>
      <c r="L108" s="6">
        <f>'Scoreblad B-D-L-M-V'!L110</f>
        <v>0</v>
      </c>
      <c r="M108" s="6">
        <f t="shared" si="83"/>
        <v>0</v>
      </c>
      <c r="N108" s="47">
        <f>SUM(O106:O110)</f>
        <v>7.2014905790534423</v>
      </c>
      <c r="O108" s="6">
        <f t="shared" si="74"/>
        <v>0</v>
      </c>
      <c r="P108" s="48">
        <f>IF(SUM(L106:L110)&gt;0,SUM(O106:O110)/SUM(L106:L110), "Blinde vlek")</f>
        <v>0.89834845728902679</v>
      </c>
      <c r="Q108" s="7" t="str">
        <f t="shared" si="89"/>
        <v>Blinde vlek</v>
      </c>
      <c r="R108" s="6">
        <f>'Scoreblad B-D-L-M-V'!R110</f>
        <v>893.6</v>
      </c>
      <c r="S108" s="6">
        <f>'Scoreblad B-D-L-M-V'!S110</f>
        <v>0</v>
      </c>
      <c r="T108" s="6">
        <f>'Scoreblad B-D-L-M-V'!T110</f>
        <v>26150.799999999999</v>
      </c>
      <c r="U108" s="6">
        <f>'Scoreblad B-D-L-M-V'!U110</f>
        <v>58.911362309690801</v>
      </c>
      <c r="V108" s="7" t="str">
        <f t="shared" si="80"/>
        <v>Blinde vlek</v>
      </c>
      <c r="W108" s="7">
        <f t="shared" si="81"/>
        <v>2.2527556445573675E-3</v>
      </c>
      <c r="X108" s="7" t="str">
        <f t="shared" si="82"/>
        <v>Blinde vlek</v>
      </c>
      <c r="Y108" s="47">
        <f>SUM(Z106:Z110)</f>
        <v>1</v>
      </c>
      <c r="Z108" s="180">
        <f>'Scoreblad B-D-L-M-V'!Z110</f>
        <v>0</v>
      </c>
      <c r="AA108" s="180">
        <f>'Scoreblad B-D-L-M-V'!AA110</f>
        <v>0</v>
      </c>
      <c r="AB108" s="180">
        <f>'Scoreblad B-D-L-M-V'!AB110</f>
        <v>0</v>
      </c>
      <c r="AC108" s="180">
        <f>'Scoreblad B-D-L-M-V'!AC110</f>
        <v>0</v>
      </c>
      <c r="AD108" s="6">
        <f t="shared" si="90"/>
        <v>0</v>
      </c>
      <c r="AE108" s="7" t="str">
        <f t="shared" si="91"/>
        <v>Blinde vlek</v>
      </c>
      <c r="AF108" s="6" t="str">
        <f t="shared" si="92"/>
        <v>Blinde vlek</v>
      </c>
      <c r="AG108" s="47">
        <f>SUM(AD106:AD110)</f>
        <v>-1</v>
      </c>
      <c r="AH108" s="6" t="str">
        <f t="shared" si="93"/>
        <v>A</v>
      </c>
      <c r="AI108" s="59" t="s">
        <v>40</v>
      </c>
      <c r="AJ108" s="49" t="str">
        <f t="shared" si="75"/>
        <v>Leuven</v>
      </c>
      <c r="AK108" s="102">
        <v>1</v>
      </c>
      <c r="AL108" s="21">
        <f t="shared" si="97"/>
        <v>2</v>
      </c>
      <c r="AM108" s="21">
        <f t="shared" si="98"/>
        <v>2</v>
      </c>
      <c r="AN108" s="21">
        <f t="shared" si="94"/>
        <v>2</v>
      </c>
      <c r="AO108" s="21">
        <f t="shared" si="95"/>
        <v>2</v>
      </c>
      <c r="AP108" s="281"/>
      <c r="AQ108" s="281"/>
      <c r="AR108" s="281"/>
      <c r="AS108" s="284"/>
      <c r="AT108" s="229"/>
      <c r="AU108" s="293"/>
      <c r="AV108" s="278"/>
      <c r="AW108" s="278"/>
    </row>
    <row r="109" spans="1:49" x14ac:dyDescent="0.3">
      <c r="A109" s="59" t="s">
        <v>19</v>
      </c>
      <c r="B109" s="59" t="s">
        <v>15</v>
      </c>
      <c r="C109" s="59" t="s">
        <v>40</v>
      </c>
      <c r="D109" s="4" t="str">
        <f>'Scoreblad B-D-L-M-V'!D111</f>
        <v>Mechelen</v>
      </c>
      <c r="E109" s="180">
        <f>'Scoreblad B-D-L-M-V'!E111</f>
        <v>7</v>
      </c>
      <c r="F109" s="5" t="str">
        <f t="shared" si="73"/>
        <v>B-D-L-M-V</v>
      </c>
      <c r="G109" s="13" t="str">
        <f t="shared" si="87"/>
        <v>Blinde vlek</v>
      </c>
      <c r="H109" s="13" t="str">
        <f t="shared" si="88"/>
        <v>Blinde vlek</v>
      </c>
      <c r="I109" s="47">
        <f>SUM(J106:J110)</f>
        <v>0.81487603305785061</v>
      </c>
      <c r="J109" s="6">
        <f>'Scoreblad B-D-L-M-V'!J111</f>
        <v>0</v>
      </c>
      <c r="K109" s="6">
        <f>'Scoreblad B-D-L-M-V'!K111</f>
        <v>0</v>
      </c>
      <c r="L109" s="6">
        <f>'Scoreblad B-D-L-M-V'!L111</f>
        <v>0</v>
      </c>
      <c r="M109" s="6">
        <f t="shared" si="83"/>
        <v>0</v>
      </c>
      <c r="N109" s="47">
        <f>SUM(O106:O110)</f>
        <v>7.2014905790534423</v>
      </c>
      <c r="O109" s="6">
        <f t="shared" si="74"/>
        <v>0</v>
      </c>
      <c r="P109" s="48">
        <f>IF(SUM(L106:L110)&gt;0,SUM(O106:O110)/SUM(L106:L110), "Blinde vlek")</f>
        <v>0.89834845728902679</v>
      </c>
      <c r="Q109" s="7" t="str">
        <f t="shared" si="89"/>
        <v>Blinde vlek</v>
      </c>
      <c r="R109" s="6">
        <f>'Scoreblad B-D-L-M-V'!R111</f>
        <v>454</v>
      </c>
      <c r="S109" s="6">
        <f>'Scoreblad B-D-L-M-V'!S111</f>
        <v>0</v>
      </c>
      <c r="T109" s="6">
        <f>'Scoreblad B-D-L-M-V'!T111</f>
        <v>26150.799999999999</v>
      </c>
      <c r="U109" s="6">
        <f>'Scoreblad B-D-L-M-V'!U111</f>
        <v>58.911362309690801</v>
      </c>
      <c r="V109" s="7" t="str">
        <f t="shared" si="80"/>
        <v>Blinde vlek</v>
      </c>
      <c r="W109" s="7">
        <f t="shared" si="81"/>
        <v>2.2527556445573675E-3</v>
      </c>
      <c r="X109" s="7" t="str">
        <f t="shared" si="82"/>
        <v>Blinde vlek</v>
      </c>
      <c r="Y109" s="47">
        <f>SUM(Z106:Z110)</f>
        <v>1</v>
      </c>
      <c r="Z109" s="180">
        <f>'Scoreblad B-D-L-M-V'!Z111</f>
        <v>0</v>
      </c>
      <c r="AA109" s="180">
        <f>'Scoreblad B-D-L-M-V'!AA111</f>
        <v>0</v>
      </c>
      <c r="AB109" s="180">
        <f>'Scoreblad B-D-L-M-V'!AB111</f>
        <v>0</v>
      </c>
      <c r="AC109" s="180">
        <f>'Scoreblad B-D-L-M-V'!AC111</f>
        <v>0</v>
      </c>
      <c r="AD109" s="6">
        <f t="shared" si="90"/>
        <v>0</v>
      </c>
      <c r="AE109" s="7" t="str">
        <f t="shared" si="91"/>
        <v>Blinde vlek</v>
      </c>
      <c r="AF109" s="6" t="str">
        <f t="shared" si="92"/>
        <v>Blinde vlek</v>
      </c>
      <c r="AG109" s="47">
        <f>SUM(AD106:AD110)</f>
        <v>-1</v>
      </c>
      <c r="AH109" s="6" t="str">
        <f t="shared" si="93"/>
        <v>A</v>
      </c>
      <c r="AI109" s="59" t="s">
        <v>40</v>
      </c>
      <c r="AJ109" s="49" t="str">
        <f t="shared" si="75"/>
        <v>Mechelen</v>
      </c>
      <c r="AK109" s="102">
        <v>1</v>
      </c>
      <c r="AL109" s="21">
        <f t="shared" si="97"/>
        <v>2</v>
      </c>
      <c r="AM109" s="21">
        <f t="shared" si="98"/>
        <v>2</v>
      </c>
      <c r="AN109" s="21">
        <f t="shared" si="94"/>
        <v>2</v>
      </c>
      <c r="AO109" s="21">
        <f t="shared" si="95"/>
        <v>2</v>
      </c>
      <c r="AP109" s="281"/>
      <c r="AQ109" s="281"/>
      <c r="AR109" s="281"/>
      <c r="AS109" s="284"/>
      <c r="AT109" s="229"/>
      <c r="AU109" s="293"/>
      <c r="AV109" s="278"/>
      <c r="AW109" s="278"/>
    </row>
    <row r="110" spans="1:49" x14ac:dyDescent="0.3">
      <c r="A110" s="59" t="s">
        <v>19</v>
      </c>
      <c r="B110" s="59" t="s">
        <v>15</v>
      </c>
      <c r="C110" s="59" t="s">
        <v>40</v>
      </c>
      <c r="D110" s="4" t="str">
        <f>'Scoreblad B-D-L-M-V'!D112</f>
        <v>Vilvoorde</v>
      </c>
      <c r="E110" s="180">
        <f>'Scoreblad B-D-L-M-V'!E112</f>
        <v>18</v>
      </c>
      <c r="F110" s="5" t="str">
        <f t="shared" si="73"/>
        <v>B-D-L-M-V</v>
      </c>
      <c r="G110" s="13" t="str">
        <f t="shared" si="87"/>
        <v>Blinde vlek</v>
      </c>
      <c r="H110" s="13" t="str">
        <f t="shared" si="88"/>
        <v>Blinde vlek</v>
      </c>
      <c r="I110" s="47">
        <f>SUM(J106:J110)</f>
        <v>0.81487603305785061</v>
      </c>
      <c r="J110" s="6">
        <f>'Scoreblad B-D-L-M-V'!J112</f>
        <v>0</v>
      </c>
      <c r="K110" s="6">
        <f>'Scoreblad B-D-L-M-V'!K112</f>
        <v>0</v>
      </c>
      <c r="L110" s="6">
        <f>'Scoreblad B-D-L-M-V'!L112</f>
        <v>0</v>
      </c>
      <c r="M110" s="6">
        <f t="shared" si="83"/>
        <v>0</v>
      </c>
      <c r="N110" s="47">
        <f>SUM(O106:O110)</f>
        <v>7.2014905790534423</v>
      </c>
      <c r="O110" s="6">
        <f t="shared" si="74"/>
        <v>0</v>
      </c>
      <c r="P110" s="48">
        <f>IF(SUM(L106:L110)&gt;0,SUM(O106:O110)/SUM(L106:L110), "Blinde vlek")</f>
        <v>0.89834845728902679</v>
      </c>
      <c r="Q110" s="7" t="str">
        <f t="shared" si="89"/>
        <v>Blinde vlek</v>
      </c>
      <c r="R110" s="6">
        <f>'Scoreblad B-D-L-M-V'!R112</f>
        <v>218</v>
      </c>
      <c r="S110" s="6">
        <f>'Scoreblad B-D-L-M-V'!S112</f>
        <v>0</v>
      </c>
      <c r="T110" s="6">
        <f>'Scoreblad B-D-L-M-V'!T112</f>
        <v>26150.799999999999</v>
      </c>
      <c r="U110" s="6">
        <f>'Scoreblad B-D-L-M-V'!U112</f>
        <v>58.911362309690801</v>
      </c>
      <c r="V110" s="7" t="str">
        <f t="shared" si="80"/>
        <v>Blinde vlek</v>
      </c>
      <c r="W110" s="7">
        <f t="shared" si="81"/>
        <v>2.2527556445573675E-3</v>
      </c>
      <c r="X110" s="7" t="str">
        <f t="shared" si="82"/>
        <v>Blinde vlek</v>
      </c>
      <c r="Y110" s="47">
        <f>SUM(Z106:Z110)</f>
        <v>1</v>
      </c>
      <c r="Z110" s="180">
        <f>'Scoreblad B-D-L-M-V'!Z112</f>
        <v>0</v>
      </c>
      <c r="AA110" s="180">
        <f>'Scoreblad B-D-L-M-V'!AA112</f>
        <v>0</v>
      </c>
      <c r="AB110" s="180">
        <f>'Scoreblad B-D-L-M-V'!AB112</f>
        <v>0</v>
      </c>
      <c r="AC110" s="180">
        <f>'Scoreblad B-D-L-M-V'!AC112</f>
        <v>1</v>
      </c>
      <c r="AD110" s="6">
        <f t="shared" si="90"/>
        <v>-1</v>
      </c>
      <c r="AE110" s="7" t="str">
        <f t="shared" si="91"/>
        <v>Blinde vlek</v>
      </c>
      <c r="AF110" s="6" t="str">
        <f t="shared" si="92"/>
        <v>Blinde vlek</v>
      </c>
      <c r="AG110" s="47">
        <f>SUM(AD106:AD110)</f>
        <v>-1</v>
      </c>
      <c r="AH110" s="6" t="str">
        <f t="shared" si="93"/>
        <v>A</v>
      </c>
      <c r="AI110" s="59" t="s">
        <v>40</v>
      </c>
      <c r="AJ110" s="49" t="str">
        <f t="shared" si="75"/>
        <v>Vilvoorde</v>
      </c>
      <c r="AK110" s="102">
        <v>1</v>
      </c>
      <c r="AL110" s="21">
        <f t="shared" si="97"/>
        <v>2</v>
      </c>
      <c r="AM110" s="21">
        <f t="shared" si="98"/>
        <v>2</v>
      </c>
      <c r="AN110" s="21">
        <f t="shared" si="94"/>
        <v>2</v>
      </c>
      <c r="AO110" s="21">
        <f t="shared" si="95"/>
        <v>2</v>
      </c>
      <c r="AP110" s="282"/>
      <c r="AQ110" s="282"/>
      <c r="AR110" s="282"/>
      <c r="AS110" s="285"/>
      <c r="AT110" s="230"/>
      <c r="AU110" s="293"/>
      <c r="AV110" s="278"/>
      <c r="AW110" s="279"/>
    </row>
    <row r="111" spans="1:49" x14ac:dyDescent="0.3">
      <c r="A111" s="11" t="s">
        <v>19</v>
      </c>
      <c r="B111" s="11" t="s">
        <v>16</v>
      </c>
      <c r="C111" s="11" t="s">
        <v>41</v>
      </c>
      <c r="D111" s="4" t="str">
        <f>'Scoreblad B-D-L-M-V'!D113</f>
        <v>Brussel</v>
      </c>
      <c r="E111" s="180">
        <f>'Scoreblad B-D-L-M-V'!E113</f>
        <v>13</v>
      </c>
      <c r="F111" s="5" t="str">
        <f t="shared" si="73"/>
        <v>B-D-L-M-V</v>
      </c>
      <c r="G111" s="13" t="str">
        <f t="shared" si="87"/>
        <v>B</v>
      </c>
      <c r="H111" s="13" t="str">
        <f t="shared" si="88"/>
        <v>B</v>
      </c>
      <c r="I111" s="47">
        <f>SUM(J111:J115)</f>
        <v>392.42647401750014</v>
      </c>
      <c r="J111" s="6">
        <f>'Scoreblad B-D-L-M-V'!J113</f>
        <v>86.009917355371911</v>
      </c>
      <c r="K111" s="6">
        <f>'Scoreblad B-D-L-M-V'!K113</f>
        <v>113.6244261034841</v>
      </c>
      <c r="L111" s="6">
        <f>'Scoreblad B-D-L-M-V'!L113</f>
        <v>86.175941080196395</v>
      </c>
      <c r="M111" s="6">
        <f t="shared" si="83"/>
        <v>27.614508748112186</v>
      </c>
      <c r="N111" s="47">
        <f>SUM(O111:O115)</f>
        <v>-32.013844195581882</v>
      </c>
      <c r="O111" s="6">
        <f>L111-J111</f>
        <v>0.16602372482448402</v>
      </c>
      <c r="P111" s="48">
        <f>IF(SUM(L111:L115)&gt;0,SUM(O111:O115)/SUM(L111:L115), "Blinde vlek")</f>
        <v>-8.8825533698416961E-2</v>
      </c>
      <c r="Q111" s="7">
        <f t="shared" si="89"/>
        <v>1.926567006329299E-3</v>
      </c>
      <c r="R111" s="6">
        <f>'Scoreblad B-D-L-M-V'!R113</f>
        <v>690</v>
      </c>
      <c r="S111" s="6">
        <f>'Scoreblad B-D-L-M-V'!S113</f>
        <v>113.6244261034841</v>
      </c>
      <c r="T111" s="6">
        <f>'Scoreblad B-D-L-M-V'!T113</f>
        <v>26150.799999999999</v>
      </c>
      <c r="U111" s="6">
        <f>'Scoreblad B-D-L-M-V'!U113</f>
        <v>4247.5297916093323</v>
      </c>
      <c r="V111" s="7">
        <f t="shared" si="80"/>
        <v>0.16467308130939723</v>
      </c>
      <c r="W111" s="7">
        <f t="shared" si="81"/>
        <v>0.16242446852904432</v>
      </c>
      <c r="X111" s="7" t="str">
        <f t="shared" si="82"/>
        <v>B</v>
      </c>
      <c r="Y111" s="47">
        <f>SUM(Z111:Z115)</f>
        <v>370</v>
      </c>
      <c r="Z111" s="180">
        <f>'Scoreblad B-D-L-M-V'!Z113</f>
        <v>88</v>
      </c>
      <c r="AA111" s="180">
        <f>'Scoreblad B-D-L-M-V'!AA113</f>
        <v>16</v>
      </c>
      <c r="AB111" s="180">
        <f>'Scoreblad B-D-L-M-V'!AB113</f>
        <v>72</v>
      </c>
      <c r="AC111" s="180">
        <f>'Scoreblad B-D-L-M-V'!AC113</f>
        <v>3</v>
      </c>
      <c r="AD111" s="6">
        <f t="shared" si="90"/>
        <v>69</v>
      </c>
      <c r="AE111" s="7">
        <f t="shared" si="91"/>
        <v>0.78409090909090906</v>
      </c>
      <c r="AF111" s="6" t="str">
        <f t="shared" si="92"/>
        <v>C</v>
      </c>
      <c r="AG111" s="47">
        <f>SUM(AD111:AD115)</f>
        <v>-19</v>
      </c>
      <c r="AH111" s="6" t="str">
        <f t="shared" si="93"/>
        <v>B</v>
      </c>
      <c r="AI111" s="11" t="s">
        <v>41</v>
      </c>
      <c r="AJ111" s="49" t="str">
        <f t="shared" si="75"/>
        <v>Brussel</v>
      </c>
      <c r="AK111" s="102">
        <v>1</v>
      </c>
      <c r="AL111" s="21">
        <f t="shared" si="97"/>
        <v>1</v>
      </c>
      <c r="AM111" s="21">
        <f t="shared" si="98"/>
        <v>1</v>
      </c>
      <c r="AN111" s="21">
        <f t="shared" si="94"/>
        <v>0</v>
      </c>
      <c r="AO111" s="21">
        <f t="shared" si="95"/>
        <v>1</v>
      </c>
      <c r="AP111" s="6">
        <f>O111+AD111</f>
        <v>69.166023724824484</v>
      </c>
      <c r="AQ111" s="6">
        <f>O111+AD111+AK111</f>
        <v>70.166023724824484</v>
      </c>
      <c r="AR111" s="6">
        <f t="shared" si="85"/>
        <v>19</v>
      </c>
      <c r="AS111" s="7">
        <f t="shared" si="86"/>
        <v>3.6403170381486571</v>
      </c>
      <c r="AT111" s="50">
        <f t="shared" ref="AT111:AT115" si="99">IF(AP111&gt;0,0,IF(AP111&lt;-AK111,AK111,-AP111))</f>
        <v>0</v>
      </c>
      <c r="AU111" s="79">
        <f>AT111*SUM(AL111:AO111)*$AZ$6</f>
        <v>0</v>
      </c>
      <c r="AV111" s="51">
        <f t="shared" si="96"/>
        <v>0</v>
      </c>
      <c r="AW111" s="51" t="str">
        <f t="shared" ref="AW111:AW115" si="100">IF(AV111&gt;=$AZ$3,$AZ$2,IF(AV111&gt;=$BA$3,$BA$2,IF(AV111&gt;=$BB$3,$BB$2,$BC$2)))</f>
        <v>D</v>
      </c>
    </row>
    <row r="112" spans="1:49" x14ac:dyDescent="0.3">
      <c r="A112" s="11" t="s">
        <v>19</v>
      </c>
      <c r="B112" s="11" t="s">
        <v>16</v>
      </c>
      <c r="C112" s="11" t="s">
        <v>41</v>
      </c>
      <c r="D112" s="4" t="str">
        <f>'Scoreblad B-D-L-M-V'!D114</f>
        <v>Dilbeek</v>
      </c>
      <c r="E112" s="180">
        <f>'Scoreblad B-D-L-M-V'!E114</f>
        <v>12</v>
      </c>
      <c r="F112" s="5" t="str">
        <f t="shared" si="73"/>
        <v>B-D-L-M-V</v>
      </c>
      <c r="G112" s="13" t="str">
        <f t="shared" si="87"/>
        <v>B</v>
      </c>
      <c r="H112" s="13" t="str">
        <f t="shared" si="88"/>
        <v>Blinde vlek</v>
      </c>
      <c r="I112" s="47">
        <f>SUM(J111:J115)</f>
        <v>392.42647401750014</v>
      </c>
      <c r="J112" s="6">
        <f>'Scoreblad B-D-L-M-V'!J114</f>
        <v>0</v>
      </c>
      <c r="K112" s="6">
        <f>'Scoreblad B-D-L-M-V'!K114</f>
        <v>0</v>
      </c>
      <c r="L112" s="6">
        <f>'Scoreblad B-D-L-M-V'!L114</f>
        <v>0</v>
      </c>
      <c r="M112" s="6">
        <f t="shared" si="83"/>
        <v>0</v>
      </c>
      <c r="N112" s="47">
        <f>SUM(O111:O115)</f>
        <v>-32.013844195581882</v>
      </c>
      <c r="O112" s="6">
        <f t="shared" si="74"/>
        <v>0</v>
      </c>
      <c r="P112" s="48">
        <f>IF(SUM(L111:L115)&gt;0,SUM(O111:O115)/SUM(L111:L115), "Blinde vlek")</f>
        <v>-8.8825533698416961E-2</v>
      </c>
      <c r="Q112" s="7" t="str">
        <f t="shared" si="89"/>
        <v>Blinde vlek</v>
      </c>
      <c r="R112" s="6">
        <f>'Scoreblad B-D-L-M-V'!R114</f>
        <v>292.5</v>
      </c>
      <c r="S112" s="6">
        <f>'Scoreblad B-D-L-M-V'!S114</f>
        <v>0</v>
      </c>
      <c r="T112" s="6">
        <f>'Scoreblad B-D-L-M-V'!T114</f>
        <v>26150.799999999999</v>
      </c>
      <c r="U112" s="6">
        <f>'Scoreblad B-D-L-M-V'!U114</f>
        <v>4247.5297916093323</v>
      </c>
      <c r="V112" s="7" t="str">
        <f t="shared" si="80"/>
        <v>Blinde vlek</v>
      </c>
      <c r="W112" s="7">
        <f t="shared" si="81"/>
        <v>0.16242446852904432</v>
      </c>
      <c r="X112" s="7" t="str">
        <f t="shared" si="82"/>
        <v>Blinde vlek</v>
      </c>
      <c r="Y112" s="47">
        <f>SUM(Z111:Z115)</f>
        <v>370</v>
      </c>
      <c r="Z112" s="180">
        <f>'Scoreblad B-D-L-M-V'!Z114</f>
        <v>0</v>
      </c>
      <c r="AA112" s="180">
        <f>'Scoreblad B-D-L-M-V'!AA114</f>
        <v>0</v>
      </c>
      <c r="AB112" s="180">
        <f>'Scoreblad B-D-L-M-V'!AB114</f>
        <v>0</v>
      </c>
      <c r="AC112" s="180">
        <f>'Scoreblad B-D-L-M-V'!AC114</f>
        <v>57</v>
      </c>
      <c r="AD112" s="6">
        <f t="shared" si="90"/>
        <v>-57</v>
      </c>
      <c r="AE112" s="7" t="str">
        <f t="shared" si="91"/>
        <v>Blinde vlek</v>
      </c>
      <c r="AF112" s="6" t="str">
        <f t="shared" si="92"/>
        <v>Blinde vlek</v>
      </c>
      <c r="AG112" s="47">
        <f>SUM(AD111:AD115)</f>
        <v>-19</v>
      </c>
      <c r="AH112" s="6" t="str">
        <f t="shared" si="93"/>
        <v>B</v>
      </c>
      <c r="AI112" s="11" t="s">
        <v>41</v>
      </c>
      <c r="AJ112" s="49" t="str">
        <f t="shared" si="75"/>
        <v>Dilbeek</v>
      </c>
      <c r="AK112" s="102">
        <v>1</v>
      </c>
      <c r="AL112" s="21">
        <f t="shared" si="97"/>
        <v>2</v>
      </c>
      <c r="AM112" s="21">
        <f t="shared" si="98"/>
        <v>1</v>
      </c>
      <c r="AN112" s="21">
        <f t="shared" si="94"/>
        <v>2</v>
      </c>
      <c r="AO112" s="21">
        <f t="shared" si="95"/>
        <v>1</v>
      </c>
      <c r="AP112" s="6">
        <f>O112+AD112</f>
        <v>-57</v>
      </c>
      <c r="AQ112" s="6">
        <f>O112+AD112+AK112</f>
        <v>-56</v>
      </c>
      <c r="AR112" s="6">
        <f t="shared" si="85"/>
        <v>57</v>
      </c>
      <c r="AS112" s="7">
        <f t="shared" si="86"/>
        <v>-1</v>
      </c>
      <c r="AT112" s="50">
        <f t="shared" si="99"/>
        <v>1</v>
      </c>
      <c r="AU112" s="79">
        <f t="shared" ref="AU112:AU115" si="101">AT112*SUM(AL112:AO112)*$AZ$6</f>
        <v>3.5999999999999996</v>
      </c>
      <c r="AV112" s="51">
        <f t="shared" si="96"/>
        <v>3.5999999999999996</v>
      </c>
      <c r="AW112" s="51" t="str">
        <f t="shared" si="100"/>
        <v>C</v>
      </c>
    </row>
    <row r="113" spans="1:49" x14ac:dyDescent="0.3">
      <c r="A113" s="11" t="s">
        <v>19</v>
      </c>
      <c r="B113" s="11" t="s">
        <v>16</v>
      </c>
      <c r="C113" s="11" t="s">
        <v>41</v>
      </c>
      <c r="D113" s="4" t="str">
        <f>'Scoreblad B-D-L-M-V'!D115</f>
        <v>Leuven</v>
      </c>
      <c r="E113" s="180">
        <f>'Scoreblad B-D-L-M-V'!E115</f>
        <v>16</v>
      </c>
      <c r="F113" s="5" t="str">
        <f t="shared" si="73"/>
        <v>B-D-L-M-V</v>
      </c>
      <c r="G113" s="13" t="str">
        <f t="shared" si="87"/>
        <v>B</v>
      </c>
      <c r="H113" s="13" t="str">
        <f t="shared" si="88"/>
        <v>B</v>
      </c>
      <c r="I113" s="47">
        <f>SUM(J111:J115)</f>
        <v>392.42647401750014</v>
      </c>
      <c r="J113" s="6">
        <f>'Scoreblad B-D-L-M-V'!J115</f>
        <v>219.46714031971578</v>
      </c>
      <c r="K113" s="6">
        <f>'Scoreblad B-D-L-M-V'!K115</f>
        <v>290.60000000000002</v>
      </c>
      <c r="L113" s="6">
        <f>'Scoreblad B-D-L-M-V'!L115</f>
        <v>221.79000000000002</v>
      </c>
      <c r="M113" s="6">
        <f t="shared" si="83"/>
        <v>71.132859680284241</v>
      </c>
      <c r="N113" s="47">
        <f>SUM(O111:O115)</f>
        <v>-32.013844195581882</v>
      </c>
      <c r="O113" s="6">
        <f t="shared" si="74"/>
        <v>2.3228596802842389</v>
      </c>
      <c r="P113" s="48">
        <f>IF(SUM(L111:L115)&gt;0,SUM(O111:O115)/SUM(L111:L115), "Blinde vlek")</f>
        <v>-8.8825533698416961E-2</v>
      </c>
      <c r="Q113" s="7">
        <f t="shared" si="89"/>
        <v>1.0473239011155773E-2</v>
      </c>
      <c r="R113" s="6">
        <f>'Scoreblad B-D-L-M-V'!R115</f>
        <v>893.6</v>
      </c>
      <c r="S113" s="6">
        <f>'Scoreblad B-D-L-M-V'!S115</f>
        <v>290.60000000000002</v>
      </c>
      <c r="T113" s="6">
        <f>'Scoreblad B-D-L-M-V'!T115</f>
        <v>26150.799999999999</v>
      </c>
      <c r="U113" s="6">
        <f>'Scoreblad B-D-L-M-V'!U115</f>
        <v>4247.5297916093323</v>
      </c>
      <c r="V113" s="7">
        <f t="shared" si="80"/>
        <v>0.32520143240823635</v>
      </c>
      <c r="W113" s="7">
        <f t="shared" si="81"/>
        <v>0.16242446852904432</v>
      </c>
      <c r="X113" s="7" t="str">
        <f t="shared" si="82"/>
        <v>C</v>
      </c>
      <c r="Y113" s="47">
        <f>SUM(Z111:Z115)</f>
        <v>370</v>
      </c>
      <c r="Z113" s="180">
        <f>'Scoreblad B-D-L-M-V'!Z115</f>
        <v>202</v>
      </c>
      <c r="AA113" s="180">
        <f>'Scoreblad B-D-L-M-V'!AA115</f>
        <v>99</v>
      </c>
      <c r="AB113" s="180">
        <f>'Scoreblad B-D-L-M-V'!AB115</f>
        <v>103</v>
      </c>
      <c r="AC113" s="180">
        <f>'Scoreblad B-D-L-M-V'!AC115</f>
        <v>15</v>
      </c>
      <c r="AD113" s="6">
        <f t="shared" si="90"/>
        <v>88</v>
      </c>
      <c r="AE113" s="7">
        <f t="shared" si="91"/>
        <v>0.43564356435643564</v>
      </c>
      <c r="AF113" s="6" t="str">
        <f t="shared" si="92"/>
        <v>C</v>
      </c>
      <c r="AG113" s="47">
        <f>SUM(AD111:AD115)</f>
        <v>-19</v>
      </c>
      <c r="AH113" s="6" t="str">
        <f t="shared" si="93"/>
        <v>B</v>
      </c>
      <c r="AI113" s="11" t="s">
        <v>41</v>
      </c>
      <c r="AJ113" s="49" t="str">
        <f t="shared" si="75"/>
        <v>Leuven</v>
      </c>
      <c r="AK113" s="102">
        <v>1</v>
      </c>
      <c r="AL113" s="21">
        <f t="shared" si="97"/>
        <v>1</v>
      </c>
      <c r="AM113" s="21">
        <f t="shared" si="98"/>
        <v>1</v>
      </c>
      <c r="AN113" s="21">
        <f t="shared" si="94"/>
        <v>0</v>
      </c>
      <c r="AO113" s="21">
        <f t="shared" si="95"/>
        <v>1</v>
      </c>
      <c r="AP113" s="6">
        <f>O113+AD113</f>
        <v>90.322859680284239</v>
      </c>
      <c r="AQ113" s="6">
        <f>O113+AD113+AK113</f>
        <v>91.322859680284239</v>
      </c>
      <c r="AR113" s="6">
        <f t="shared" si="85"/>
        <v>114</v>
      </c>
      <c r="AS113" s="7">
        <f t="shared" si="86"/>
        <v>0.79230578666915996</v>
      </c>
      <c r="AT113" s="50">
        <f t="shared" si="99"/>
        <v>0</v>
      </c>
      <c r="AU113" s="79">
        <f t="shared" si="101"/>
        <v>0</v>
      </c>
      <c r="AV113" s="51">
        <f t="shared" si="96"/>
        <v>0</v>
      </c>
      <c r="AW113" s="51" t="str">
        <f t="shared" si="100"/>
        <v>D</v>
      </c>
    </row>
    <row r="114" spans="1:49" x14ac:dyDescent="0.3">
      <c r="A114" s="11" t="s">
        <v>19</v>
      </c>
      <c r="B114" s="11" t="s">
        <v>16</v>
      </c>
      <c r="C114" s="11" t="s">
        <v>41</v>
      </c>
      <c r="D114" s="4" t="str">
        <f>'Scoreblad B-D-L-M-V'!D116</f>
        <v>Mechelen</v>
      </c>
      <c r="E114" s="180">
        <f>'Scoreblad B-D-L-M-V'!E116</f>
        <v>7</v>
      </c>
      <c r="F114" s="5" t="str">
        <f t="shared" si="73"/>
        <v>B-D-L-M-V</v>
      </c>
      <c r="G114" s="13" t="str">
        <f t="shared" si="87"/>
        <v>B</v>
      </c>
      <c r="H114" s="13" t="str">
        <f t="shared" si="88"/>
        <v>A</v>
      </c>
      <c r="I114" s="47">
        <f>SUM(J111:J115)</f>
        <v>392.42647401750014</v>
      </c>
      <c r="J114" s="6">
        <f>'Scoreblad B-D-L-M-V'!J116</f>
        <v>86.949416342412462</v>
      </c>
      <c r="K114" s="6">
        <f>'Scoreblad B-D-L-M-V'!K116</f>
        <v>61.701986754966924</v>
      </c>
      <c r="L114" s="6">
        <f>'Scoreblad B-D-L-M-V'!L116</f>
        <v>52.446688741721857</v>
      </c>
      <c r="M114" s="6">
        <f t="shared" si="83"/>
        <v>-25.247429587445538</v>
      </c>
      <c r="N114" s="47">
        <f>SUM(O111:O115)</f>
        <v>-32.013844195581882</v>
      </c>
      <c r="O114" s="6">
        <f t="shared" si="74"/>
        <v>-34.502727600690605</v>
      </c>
      <c r="P114" s="48">
        <f>IF(SUM(L111:L115)&gt;0,SUM(O111:O115)/SUM(L111:L115), "Blinde vlek")</f>
        <v>-8.8825533698416961E-2</v>
      </c>
      <c r="Q114" s="7">
        <f t="shared" si="89"/>
        <v>-0.65786283993260652</v>
      </c>
      <c r="R114" s="6">
        <f>'Scoreblad B-D-L-M-V'!R116</f>
        <v>454</v>
      </c>
      <c r="S114" s="6">
        <f>'Scoreblad B-D-L-M-V'!S116</f>
        <v>61.701986754966924</v>
      </c>
      <c r="T114" s="6">
        <f>'Scoreblad B-D-L-M-V'!T116</f>
        <v>26150.799999999999</v>
      </c>
      <c r="U114" s="6">
        <f>'Scoreblad B-D-L-M-V'!U116</f>
        <v>4247.5297916093323</v>
      </c>
      <c r="V114" s="7">
        <f t="shared" si="80"/>
        <v>0.13590745981270247</v>
      </c>
      <c r="W114" s="7">
        <f t="shared" si="81"/>
        <v>0.16242446852904432</v>
      </c>
      <c r="X114" s="7" t="str">
        <f t="shared" si="82"/>
        <v>B</v>
      </c>
      <c r="Y114" s="47">
        <f>SUM(Z111:Z115)</f>
        <v>370</v>
      </c>
      <c r="Z114" s="180">
        <f>'Scoreblad B-D-L-M-V'!Z116</f>
        <v>80</v>
      </c>
      <c r="AA114" s="180">
        <f>'Scoreblad B-D-L-M-V'!AA116</f>
        <v>56</v>
      </c>
      <c r="AB114" s="180">
        <f>'Scoreblad B-D-L-M-V'!AB116</f>
        <v>24</v>
      </c>
      <c r="AC114" s="180">
        <f>'Scoreblad B-D-L-M-V'!AC116</f>
        <v>93</v>
      </c>
      <c r="AD114" s="6">
        <f t="shared" si="90"/>
        <v>-69</v>
      </c>
      <c r="AE114" s="7">
        <f t="shared" si="91"/>
        <v>-0.86250000000000004</v>
      </c>
      <c r="AF114" s="6" t="str">
        <f t="shared" si="92"/>
        <v>A</v>
      </c>
      <c r="AG114" s="47">
        <f>SUM(AD111:AD115)</f>
        <v>-19</v>
      </c>
      <c r="AH114" s="6" t="str">
        <f t="shared" si="93"/>
        <v>B</v>
      </c>
      <c r="AI114" s="11" t="s">
        <v>41</v>
      </c>
      <c r="AJ114" s="49" t="str">
        <f t="shared" si="75"/>
        <v>Mechelen</v>
      </c>
      <c r="AK114" s="102">
        <v>1</v>
      </c>
      <c r="AL114" s="21">
        <f t="shared" si="97"/>
        <v>2</v>
      </c>
      <c r="AM114" s="21">
        <f t="shared" si="98"/>
        <v>1</v>
      </c>
      <c r="AN114" s="21">
        <f t="shared" si="94"/>
        <v>2</v>
      </c>
      <c r="AO114" s="21">
        <f t="shared" si="95"/>
        <v>1</v>
      </c>
      <c r="AP114" s="6">
        <f>O114+AD114</f>
        <v>-103.5027276006906</v>
      </c>
      <c r="AQ114" s="6">
        <f>O114+AD114+AK114</f>
        <v>-102.5027276006906</v>
      </c>
      <c r="AR114" s="6">
        <f t="shared" si="85"/>
        <v>149</v>
      </c>
      <c r="AS114" s="7">
        <f t="shared" si="86"/>
        <v>-0.69464917852812491</v>
      </c>
      <c r="AT114" s="50">
        <f t="shared" si="99"/>
        <v>1</v>
      </c>
      <c r="AU114" s="79">
        <f t="shared" si="101"/>
        <v>3.5999999999999996</v>
      </c>
      <c r="AV114" s="51">
        <f t="shared" si="96"/>
        <v>3.5999999999999996</v>
      </c>
      <c r="AW114" s="51" t="str">
        <f t="shared" si="100"/>
        <v>C</v>
      </c>
    </row>
    <row r="115" spans="1:49" x14ac:dyDescent="0.3">
      <c r="A115" s="11" t="s">
        <v>19</v>
      </c>
      <c r="B115" s="11" t="s">
        <v>16</v>
      </c>
      <c r="C115" s="11" t="s">
        <v>41</v>
      </c>
      <c r="D115" s="4" t="str">
        <f>'Scoreblad B-D-L-M-V'!D117</f>
        <v>Vilvoorde</v>
      </c>
      <c r="E115" s="180">
        <f>'Scoreblad B-D-L-M-V'!E117</f>
        <v>18</v>
      </c>
      <c r="F115" s="5" t="str">
        <f t="shared" si="73"/>
        <v>B-D-L-M-V</v>
      </c>
      <c r="G115" s="13" t="str">
        <f t="shared" si="87"/>
        <v>B</v>
      </c>
      <c r="H115" s="13" t="str">
        <f t="shared" si="88"/>
        <v>Blinde vlek</v>
      </c>
      <c r="I115" s="47">
        <f>SUM(J111:J115)</f>
        <v>392.42647401750014</v>
      </c>
      <c r="J115" s="6">
        <f>'Scoreblad B-D-L-M-V'!J117</f>
        <v>0</v>
      </c>
      <c r="K115" s="6">
        <f>'Scoreblad B-D-L-M-V'!K117</f>
        <v>0</v>
      </c>
      <c r="L115" s="6">
        <f>'Scoreblad B-D-L-M-V'!L117</f>
        <v>0</v>
      </c>
      <c r="M115" s="6">
        <f t="shared" si="83"/>
        <v>0</v>
      </c>
      <c r="N115" s="47">
        <f>SUM(O111:O115)</f>
        <v>-32.013844195581882</v>
      </c>
      <c r="O115" s="6">
        <f t="shared" si="74"/>
        <v>0</v>
      </c>
      <c r="P115" s="48">
        <f>IF(SUM(L111:L115)&gt;0,SUM(O111:O115)/SUM(L111:L115), "Blinde vlek")</f>
        <v>-8.8825533698416961E-2</v>
      </c>
      <c r="Q115" s="7" t="str">
        <f t="shared" si="89"/>
        <v>Blinde vlek</v>
      </c>
      <c r="R115" s="6">
        <f>'Scoreblad B-D-L-M-V'!R117</f>
        <v>218</v>
      </c>
      <c r="S115" s="6">
        <f>'Scoreblad B-D-L-M-V'!S117</f>
        <v>0</v>
      </c>
      <c r="T115" s="6">
        <f>'Scoreblad B-D-L-M-V'!T117</f>
        <v>26150.799999999999</v>
      </c>
      <c r="U115" s="6">
        <f>'Scoreblad B-D-L-M-V'!U117</f>
        <v>4247.5297916093323</v>
      </c>
      <c r="V115" s="7" t="str">
        <f t="shared" si="80"/>
        <v>Blinde vlek</v>
      </c>
      <c r="W115" s="7">
        <f t="shared" si="81"/>
        <v>0.16242446852904432</v>
      </c>
      <c r="X115" s="7" t="str">
        <f t="shared" si="82"/>
        <v>Blinde vlek</v>
      </c>
      <c r="Y115" s="47">
        <f>SUM(Z111:Z115)</f>
        <v>370</v>
      </c>
      <c r="Z115" s="180">
        <f>'Scoreblad B-D-L-M-V'!Z117</f>
        <v>0</v>
      </c>
      <c r="AA115" s="180">
        <f>'Scoreblad B-D-L-M-V'!AA117</f>
        <v>0</v>
      </c>
      <c r="AB115" s="180">
        <f>'Scoreblad B-D-L-M-V'!AB117</f>
        <v>0</v>
      </c>
      <c r="AC115" s="180">
        <f>'Scoreblad B-D-L-M-V'!AC117</f>
        <v>50</v>
      </c>
      <c r="AD115" s="6">
        <f t="shared" si="90"/>
        <v>-50</v>
      </c>
      <c r="AE115" s="7" t="str">
        <f t="shared" si="91"/>
        <v>Blinde vlek</v>
      </c>
      <c r="AF115" s="6" t="str">
        <f t="shared" si="92"/>
        <v>Blinde vlek</v>
      </c>
      <c r="AG115" s="47">
        <f>SUM(AD111:AD115)</f>
        <v>-19</v>
      </c>
      <c r="AH115" s="6" t="str">
        <f t="shared" si="93"/>
        <v>B</v>
      </c>
      <c r="AI115" s="11" t="s">
        <v>41</v>
      </c>
      <c r="AJ115" s="49" t="str">
        <f t="shared" si="75"/>
        <v>Vilvoorde</v>
      </c>
      <c r="AK115" s="102">
        <v>1</v>
      </c>
      <c r="AL115" s="21">
        <f t="shared" si="97"/>
        <v>2</v>
      </c>
      <c r="AM115" s="21">
        <f t="shared" si="98"/>
        <v>1</v>
      </c>
      <c r="AN115" s="21">
        <f t="shared" si="94"/>
        <v>2</v>
      </c>
      <c r="AO115" s="21">
        <f t="shared" si="95"/>
        <v>1</v>
      </c>
      <c r="AP115" s="6">
        <f>O115+AD115</f>
        <v>-50</v>
      </c>
      <c r="AQ115" s="6">
        <f>O115+AD115+AK115</f>
        <v>-49</v>
      </c>
      <c r="AR115" s="6">
        <f t="shared" si="85"/>
        <v>50</v>
      </c>
      <c r="AS115" s="7">
        <f t="shared" si="86"/>
        <v>-1</v>
      </c>
      <c r="AT115" s="50">
        <f t="shared" si="99"/>
        <v>1</v>
      </c>
      <c r="AU115" s="79">
        <f t="shared" si="101"/>
        <v>3.5999999999999996</v>
      </c>
      <c r="AV115" s="51">
        <f t="shared" si="96"/>
        <v>3.5999999999999996</v>
      </c>
      <c r="AW115" s="51" t="str">
        <f t="shared" si="100"/>
        <v>C</v>
      </c>
    </row>
    <row r="118" spans="1:49" ht="43.2" x14ac:dyDescent="0.3">
      <c r="G118" s="12" t="s">
        <v>44</v>
      </c>
      <c r="H118" s="12" t="s">
        <v>43</v>
      </c>
      <c r="I118" s="20" t="s">
        <v>2</v>
      </c>
      <c r="J118" s="20" t="s">
        <v>2</v>
      </c>
      <c r="K118" s="305" t="s">
        <v>45</v>
      </c>
      <c r="L118" s="306"/>
      <c r="M118" s="306"/>
      <c r="N118" s="306"/>
      <c r="O118" s="307"/>
      <c r="P118" s="14" t="s">
        <v>6</v>
      </c>
      <c r="Q118" s="14" t="s">
        <v>6</v>
      </c>
      <c r="Y118" s="12" t="s">
        <v>97</v>
      </c>
      <c r="Z118" s="23" t="s">
        <v>54</v>
      </c>
      <c r="AA118" s="308" t="s">
        <v>59</v>
      </c>
      <c r="AB118" s="308"/>
      <c r="AC118" s="308"/>
      <c r="AD118" s="308"/>
      <c r="AE118" s="308"/>
      <c r="AF118" s="308"/>
      <c r="AG118" s="54" t="s">
        <v>98</v>
      </c>
      <c r="AH118" s="54" t="s">
        <v>99</v>
      </c>
    </row>
    <row r="119" spans="1:49" x14ac:dyDescent="0.3">
      <c r="G119" s="5" t="s">
        <v>46</v>
      </c>
      <c r="H119" s="5" t="s">
        <v>46</v>
      </c>
      <c r="I119" s="21" t="s">
        <v>47</v>
      </c>
      <c r="J119" s="21" t="s">
        <v>47</v>
      </c>
      <c r="K119" s="299" t="s">
        <v>100</v>
      </c>
      <c r="L119" s="300"/>
      <c r="M119" s="300"/>
      <c r="N119" s="300"/>
      <c r="O119" s="301"/>
      <c r="P119" s="10"/>
      <c r="Q119" s="10"/>
      <c r="Y119" s="5" t="s">
        <v>46</v>
      </c>
      <c r="Z119" s="21">
        <v>0</v>
      </c>
      <c r="AA119" s="302"/>
      <c r="AB119" s="302"/>
      <c r="AC119" s="302"/>
      <c r="AD119" s="302"/>
      <c r="AE119" s="302"/>
      <c r="AF119" s="302"/>
      <c r="AG119" s="55"/>
      <c r="AH119" s="10"/>
    </row>
    <row r="120" spans="1:49" x14ac:dyDescent="0.3">
      <c r="G120" s="15" t="s">
        <v>2</v>
      </c>
      <c r="H120" s="15" t="s">
        <v>2</v>
      </c>
      <c r="I120" s="21" t="s">
        <v>48</v>
      </c>
      <c r="J120" s="21" t="s">
        <v>48</v>
      </c>
      <c r="K120" s="299" t="s">
        <v>49</v>
      </c>
      <c r="L120" s="300"/>
      <c r="M120" s="300"/>
      <c r="N120" s="300"/>
      <c r="O120" s="301"/>
      <c r="P120" s="16">
        <v>-0.25</v>
      </c>
      <c r="Q120" s="16">
        <v>-0.25</v>
      </c>
      <c r="Y120" s="15" t="s">
        <v>2</v>
      </c>
      <c r="Z120" s="21" t="s">
        <v>101</v>
      </c>
      <c r="AA120" s="302" t="s">
        <v>102</v>
      </c>
      <c r="AB120" s="302"/>
      <c r="AC120" s="302"/>
      <c r="AD120" s="302"/>
      <c r="AE120" s="302"/>
      <c r="AF120" s="302"/>
      <c r="AG120" s="16">
        <v>-0.2</v>
      </c>
      <c r="AH120" s="56">
        <v>-0.2</v>
      </c>
    </row>
    <row r="121" spans="1:49" x14ac:dyDescent="0.3">
      <c r="G121" s="15" t="s">
        <v>3</v>
      </c>
      <c r="H121" s="15" t="s">
        <v>3</v>
      </c>
      <c r="I121" s="21" t="s">
        <v>48</v>
      </c>
      <c r="J121" s="21" t="s">
        <v>48</v>
      </c>
      <c r="K121" s="299" t="s">
        <v>50</v>
      </c>
      <c r="L121" s="300"/>
      <c r="M121" s="300"/>
      <c r="N121" s="300"/>
      <c r="O121" s="301"/>
      <c r="P121" s="17"/>
      <c r="Q121" s="17"/>
      <c r="Y121" s="15" t="s">
        <v>3</v>
      </c>
      <c r="Z121" s="21" t="s">
        <v>101</v>
      </c>
      <c r="AA121" s="302" t="s">
        <v>103</v>
      </c>
      <c r="AB121" s="302"/>
      <c r="AC121" s="302"/>
      <c r="AD121" s="302"/>
      <c r="AE121" s="302"/>
      <c r="AF121" s="302"/>
      <c r="AG121" s="17"/>
      <c r="AH121" s="21"/>
    </row>
    <row r="122" spans="1:49" x14ac:dyDescent="0.3">
      <c r="G122" s="15" t="s">
        <v>4</v>
      </c>
      <c r="H122" s="15" t="s">
        <v>4</v>
      </c>
      <c r="I122" s="21" t="s">
        <v>48</v>
      </c>
      <c r="J122" s="21" t="s">
        <v>48</v>
      </c>
      <c r="K122" s="299" t="s">
        <v>51</v>
      </c>
      <c r="L122" s="300"/>
      <c r="M122" s="300"/>
      <c r="N122" s="300"/>
      <c r="O122" s="301"/>
      <c r="P122" s="18">
        <v>0.1</v>
      </c>
      <c r="Q122" s="18">
        <v>0.1</v>
      </c>
      <c r="Y122" s="15" t="s">
        <v>4</v>
      </c>
      <c r="Z122" s="21" t="s">
        <v>101</v>
      </c>
      <c r="AA122" s="302" t="s">
        <v>104</v>
      </c>
      <c r="AB122" s="302"/>
      <c r="AC122" s="302"/>
      <c r="AD122" s="302"/>
      <c r="AE122" s="302"/>
      <c r="AF122" s="302"/>
      <c r="AG122" s="18">
        <v>0.2</v>
      </c>
      <c r="AH122" s="7">
        <v>0.2</v>
      </c>
    </row>
  </sheetData>
  <sheetProtection algorithmName="SHA-512" hashValue="/StM2M4miZhZLULumnpGaM88hrYt5c/0YGzLd0dfs2ZqWpA/jx+Ldh7eIVwy01dAYS4NjNuyc7LrAOiyV4xJBg==" saltValue="CrQN9gw+EJ5CM5YXrRhkIQ==" spinCount="100000" sheet="1" objects="1" scenarios="1" autoFilter="0"/>
  <autoFilter ref="A5:AW115" xr:uid="{08FBE240-01EA-41D6-8323-6D41ACAD5958}"/>
  <mergeCells count="105">
    <mergeCell ref="AP71:AP75"/>
    <mergeCell ref="AQ71:AQ75"/>
    <mergeCell ref="AR71:AR75"/>
    <mergeCell ref="AS71:AS75"/>
    <mergeCell ref="AT71:AT75"/>
    <mergeCell ref="AP46:AP50"/>
    <mergeCell ref="AQ46:AQ50"/>
    <mergeCell ref="AR46:AR50"/>
    <mergeCell ref="AS46:AS50"/>
    <mergeCell ref="AT46:AT50"/>
    <mergeCell ref="AT51:AT55"/>
    <mergeCell ref="AP56:AP60"/>
    <mergeCell ref="AQ56:AQ60"/>
    <mergeCell ref="AR56:AR60"/>
    <mergeCell ref="AS56:AS60"/>
    <mergeCell ref="AP51:AP55"/>
    <mergeCell ref="AQ51:AQ55"/>
    <mergeCell ref="AR51:AR55"/>
    <mergeCell ref="AS51:AS55"/>
    <mergeCell ref="AS11:AS15"/>
    <mergeCell ref="AT11:AT15"/>
    <mergeCell ref="AU11:AU15"/>
    <mergeCell ref="AV11:AV15"/>
    <mergeCell ref="AP41:AP45"/>
    <mergeCell ref="AQ41:AQ45"/>
    <mergeCell ref="AR41:AR45"/>
    <mergeCell ref="AS41:AS45"/>
    <mergeCell ref="AT41:AT45"/>
    <mergeCell ref="AU41:AU45"/>
    <mergeCell ref="AV41:AV45"/>
    <mergeCell ref="AU21:AU25"/>
    <mergeCell ref="AV21:AV25"/>
    <mergeCell ref="AP11:AP15"/>
    <mergeCell ref="AQ11:AQ15"/>
    <mergeCell ref="AR11:AR15"/>
    <mergeCell ref="I1:J1"/>
    <mergeCell ref="N1:O1"/>
    <mergeCell ref="P1:Q1"/>
    <mergeCell ref="Y1:AH1"/>
    <mergeCell ref="K121:O121"/>
    <mergeCell ref="AA121:AF121"/>
    <mergeCell ref="K122:O122"/>
    <mergeCell ref="AA122:AF122"/>
    <mergeCell ref="A2:C2"/>
    <mergeCell ref="A3:C3"/>
    <mergeCell ref="K118:O118"/>
    <mergeCell ref="AA118:AF118"/>
    <mergeCell ref="K119:O119"/>
    <mergeCell ref="AA119:AF119"/>
    <mergeCell ref="K120:O120"/>
    <mergeCell ref="AA120:AF120"/>
    <mergeCell ref="R1:X1"/>
    <mergeCell ref="AU46:AU50"/>
    <mergeCell ref="AV46:AV50"/>
    <mergeCell ref="AV101:AV105"/>
    <mergeCell ref="AW101:AW105"/>
    <mergeCell ref="AT76:AT80"/>
    <mergeCell ref="AU76:AU80"/>
    <mergeCell ref="AV51:AV55"/>
    <mergeCell ref="AW51:AW55"/>
    <mergeCell ref="AT56:AT60"/>
    <mergeCell ref="AU56:AU60"/>
    <mergeCell ref="AV56:AV60"/>
    <mergeCell ref="AW56:AW60"/>
    <mergeCell ref="AU71:AU75"/>
    <mergeCell ref="AV71:AV75"/>
    <mergeCell ref="AU51:AU55"/>
    <mergeCell ref="AP106:AP110"/>
    <mergeCell ref="AQ106:AQ110"/>
    <mergeCell ref="AR106:AR110"/>
    <mergeCell ref="AS106:AS110"/>
    <mergeCell ref="AT106:AT110"/>
    <mergeCell ref="AU106:AU110"/>
    <mergeCell ref="AV106:AV110"/>
    <mergeCell ref="AW106:AW110"/>
    <mergeCell ref="AP101:AP105"/>
    <mergeCell ref="AQ101:AQ105"/>
    <mergeCell ref="AR101:AR105"/>
    <mergeCell ref="AS101:AS105"/>
    <mergeCell ref="AT101:AT105"/>
    <mergeCell ref="AU101:AU105"/>
    <mergeCell ref="AW11:AW15"/>
    <mergeCell ref="AW41:AW45"/>
    <mergeCell ref="AW46:AW50"/>
    <mergeCell ref="AW71:AW75"/>
    <mergeCell ref="AV76:AV80"/>
    <mergeCell ref="AW76:AW80"/>
    <mergeCell ref="AP76:AP80"/>
    <mergeCell ref="AQ76:AQ80"/>
    <mergeCell ref="AR76:AR80"/>
    <mergeCell ref="AS76:AS80"/>
    <mergeCell ref="AP26:AP30"/>
    <mergeCell ref="AQ26:AQ30"/>
    <mergeCell ref="AR26:AR30"/>
    <mergeCell ref="AS26:AS30"/>
    <mergeCell ref="AP21:AP25"/>
    <mergeCell ref="AQ21:AQ25"/>
    <mergeCell ref="AR21:AR25"/>
    <mergeCell ref="AS21:AS25"/>
    <mergeCell ref="AW21:AW25"/>
    <mergeCell ref="AT26:AT30"/>
    <mergeCell ref="AU26:AU30"/>
    <mergeCell ref="AV26:AV30"/>
    <mergeCell ref="AT21:AT25"/>
    <mergeCell ref="AW26:AW30"/>
  </mergeCells>
  <conditionalFormatting sqref="P5:Q5">
    <cfRule type="colorScale" priority="6391">
      <colorScale>
        <cfvo type="min"/>
        <cfvo type="percentile" val="50"/>
        <cfvo type="max"/>
        <color rgb="FFF8696B"/>
        <color rgb="FFFFEB84"/>
        <color rgb="FF63BE7B"/>
      </colorScale>
    </cfRule>
  </conditionalFormatting>
  <conditionalFormatting sqref="Q6:Q115">
    <cfRule type="colorScale" priority="6386">
      <colorScale>
        <cfvo type="min"/>
        <cfvo type="percentile" val="50"/>
        <cfvo type="max"/>
        <color rgb="FFF8696B"/>
        <color rgb="FFFFEB84"/>
        <color rgb="FF63BE7B"/>
      </colorScale>
    </cfRule>
  </conditionalFormatting>
  <conditionalFormatting sqref="P1">
    <cfRule type="colorScale" priority="6390">
      <colorScale>
        <cfvo type="min"/>
        <cfvo type="percentile" val="50"/>
        <cfvo type="max"/>
        <color rgb="FFF8696B"/>
        <color rgb="FFFFEB84"/>
        <color rgb="FF63BE7B"/>
      </colorScale>
    </cfRule>
  </conditionalFormatting>
  <conditionalFormatting sqref="K118">
    <cfRule type="colorScale" priority="6389">
      <colorScale>
        <cfvo type="min"/>
        <cfvo type="percentile" val="50"/>
        <cfvo type="max"/>
        <color rgb="FFF8696B"/>
        <color rgb="FFFFEB84"/>
        <color rgb="FF63BE7B"/>
      </colorScale>
    </cfRule>
  </conditionalFormatting>
  <conditionalFormatting sqref="Q118">
    <cfRule type="colorScale" priority="6388">
      <colorScale>
        <cfvo type="min"/>
        <cfvo type="percentile" val="50"/>
        <cfvo type="max"/>
        <color rgb="FFF8696B"/>
        <color rgb="FFFFEB84"/>
        <color rgb="FF63BE7B"/>
      </colorScale>
    </cfRule>
  </conditionalFormatting>
  <conditionalFormatting sqref="AA118">
    <cfRule type="colorScale" priority="6387">
      <colorScale>
        <cfvo type="min"/>
        <cfvo type="percentile" val="50"/>
        <cfvo type="max"/>
        <color rgb="FFF8696B"/>
        <color rgb="FFFFEB84"/>
        <color rgb="FF63BE7B"/>
      </colorScale>
    </cfRule>
  </conditionalFormatting>
  <conditionalFormatting sqref="AP1">
    <cfRule type="colorScale" priority="6385">
      <colorScale>
        <cfvo type="min"/>
        <cfvo type="percentile" val="50"/>
        <cfvo type="max"/>
        <color rgb="FFF8696B"/>
        <color rgb="FFFFEB84"/>
        <color rgb="FF63BE7B"/>
      </colorScale>
    </cfRule>
  </conditionalFormatting>
  <conditionalFormatting sqref="O6:O115">
    <cfRule type="colorScale" priority="6392">
      <colorScale>
        <cfvo type="min"/>
        <cfvo type="percentile" val="50"/>
        <cfvo type="max"/>
        <color rgb="FFF8696B"/>
        <color rgb="FFFFEB84"/>
        <color rgb="FF63BE7B"/>
      </colorScale>
    </cfRule>
  </conditionalFormatting>
  <conditionalFormatting sqref="O6:O115">
    <cfRule type="colorScale" priority="6393">
      <colorScale>
        <cfvo type="min"/>
        <cfvo type="percentile" val="50"/>
        <cfvo type="max"/>
        <color rgb="FFF8696B"/>
        <color rgb="FFFFEB84"/>
        <color rgb="FF63BE7B"/>
      </colorScale>
    </cfRule>
  </conditionalFormatting>
  <conditionalFormatting sqref="N1">
    <cfRule type="colorScale" priority="6394">
      <colorScale>
        <cfvo type="min"/>
        <cfvo type="percentile" val="50"/>
        <cfvo type="max"/>
        <color rgb="FFF8696B"/>
        <color rgb="FFFFEB84"/>
        <color rgb="FF63BE7B"/>
      </colorScale>
    </cfRule>
  </conditionalFormatting>
  <conditionalFormatting sqref="P118">
    <cfRule type="colorScale" priority="6378">
      <colorScale>
        <cfvo type="min"/>
        <cfvo type="percentile" val="50"/>
        <cfvo type="max"/>
        <color rgb="FFF8696B"/>
        <color rgb="FFFFEB84"/>
        <color rgb="FF63BE7B"/>
      </colorScale>
    </cfRule>
  </conditionalFormatting>
  <conditionalFormatting sqref="P2:Q2">
    <cfRule type="colorScale" priority="6349">
      <colorScale>
        <cfvo type="min"/>
        <cfvo type="percentile" val="50"/>
        <cfvo type="max"/>
        <color rgb="FFF8696B"/>
        <color rgb="FFFFEB84"/>
        <color rgb="FF63BE7B"/>
      </colorScale>
    </cfRule>
  </conditionalFormatting>
  <conditionalFormatting sqref="N2:O2">
    <cfRule type="colorScale" priority="6395">
      <colorScale>
        <cfvo type="min"/>
        <cfvo type="percentile" val="50"/>
        <cfvo type="max"/>
        <color rgb="FFF8696B"/>
        <color rgb="FFFFEB84"/>
        <color rgb="FF63BE7B"/>
      </colorScale>
    </cfRule>
  </conditionalFormatting>
  <conditionalFormatting sqref="N5:O5">
    <cfRule type="colorScale" priority="6396">
      <colorScale>
        <cfvo type="min"/>
        <cfvo type="percentile" val="50"/>
        <cfvo type="max"/>
        <color rgb="FFF8696B"/>
        <color rgb="FFFFEB84"/>
        <color rgb="FF63BE7B"/>
      </colorScale>
    </cfRule>
  </conditionalFormatting>
  <conditionalFormatting sqref="Q6:Q115">
    <cfRule type="colorScale" priority="4786">
      <colorScale>
        <cfvo type="min"/>
        <cfvo type="percentile" val="50"/>
        <cfvo type="max"/>
        <color rgb="FFF8696B"/>
        <color rgb="FFFFEB84"/>
        <color rgb="FF63BE7B"/>
      </colorScale>
    </cfRule>
  </conditionalFormatting>
  <conditionalFormatting sqref="V6:V115">
    <cfRule type="colorScale" priority="4781">
      <colorScale>
        <cfvo type="min"/>
        <cfvo type="percentile" val="50"/>
        <cfvo type="max"/>
        <color rgb="FFF8696B"/>
        <color rgb="FFFFEB84"/>
        <color rgb="FF63BE7B"/>
      </colorScale>
    </cfRule>
  </conditionalFormatting>
  <conditionalFormatting sqref="X6:X115">
    <cfRule type="colorScale" priority="4782">
      <colorScale>
        <cfvo type="min"/>
        <cfvo type="percentile" val="50"/>
        <cfvo type="max"/>
        <color rgb="FFF8696B"/>
        <color rgb="FFFFEB84"/>
        <color rgb="FF63BE7B"/>
      </colorScale>
    </cfRule>
  </conditionalFormatting>
  <conditionalFormatting sqref="P6">
    <cfRule type="colorScale" priority="3285">
      <colorScale>
        <cfvo type="min"/>
        <cfvo type="percentile" val="50"/>
        <cfvo type="max"/>
        <color rgb="FFF8696B"/>
        <color rgb="FFFFEB84"/>
        <color rgb="FF63BE7B"/>
      </colorScale>
    </cfRule>
  </conditionalFormatting>
  <conditionalFormatting sqref="P9">
    <cfRule type="colorScale" priority="3284">
      <colorScale>
        <cfvo type="min"/>
        <cfvo type="percentile" val="50"/>
        <cfvo type="max"/>
        <color rgb="FFF8696B"/>
        <color rgb="FFFFEB84"/>
        <color rgb="FF63BE7B"/>
      </colorScale>
    </cfRule>
  </conditionalFormatting>
  <conditionalFormatting sqref="P12">
    <cfRule type="colorScale" priority="3283">
      <colorScale>
        <cfvo type="min"/>
        <cfvo type="percentile" val="50"/>
        <cfvo type="max"/>
        <color rgb="FFF8696B"/>
        <color rgb="FFFFEB84"/>
        <color rgb="FF63BE7B"/>
      </colorScale>
    </cfRule>
  </conditionalFormatting>
  <conditionalFormatting sqref="P15">
    <cfRule type="colorScale" priority="3282">
      <colorScale>
        <cfvo type="min"/>
        <cfvo type="percentile" val="50"/>
        <cfvo type="max"/>
        <color rgb="FFF8696B"/>
        <color rgb="FFFFEB84"/>
        <color rgb="FF63BE7B"/>
      </colorScale>
    </cfRule>
  </conditionalFormatting>
  <conditionalFormatting sqref="P18">
    <cfRule type="colorScale" priority="3281">
      <colorScale>
        <cfvo type="min"/>
        <cfvo type="percentile" val="50"/>
        <cfvo type="max"/>
        <color rgb="FFF8696B"/>
        <color rgb="FFFFEB84"/>
        <color rgb="FF63BE7B"/>
      </colorScale>
    </cfRule>
  </conditionalFormatting>
  <conditionalFormatting sqref="P21">
    <cfRule type="colorScale" priority="3280">
      <colorScale>
        <cfvo type="min"/>
        <cfvo type="percentile" val="50"/>
        <cfvo type="max"/>
        <color rgb="FFF8696B"/>
        <color rgb="FFFFEB84"/>
        <color rgb="FF63BE7B"/>
      </colorScale>
    </cfRule>
  </conditionalFormatting>
  <conditionalFormatting sqref="P24">
    <cfRule type="colorScale" priority="3279">
      <colorScale>
        <cfvo type="min"/>
        <cfvo type="percentile" val="50"/>
        <cfvo type="max"/>
        <color rgb="FFF8696B"/>
        <color rgb="FFFFEB84"/>
        <color rgb="FF63BE7B"/>
      </colorScale>
    </cfRule>
  </conditionalFormatting>
  <conditionalFormatting sqref="P6:P25">
    <cfRule type="colorScale" priority="3219">
      <colorScale>
        <cfvo type="min"/>
        <cfvo type="percentile" val="50"/>
        <cfvo type="max"/>
        <color rgb="FFF8696B"/>
        <color rgb="FFFFEB84"/>
        <color rgb="FF63BE7B"/>
      </colorScale>
    </cfRule>
  </conditionalFormatting>
  <conditionalFormatting sqref="P7">
    <cfRule type="colorScale" priority="3278">
      <colorScale>
        <cfvo type="min"/>
        <cfvo type="percentile" val="50"/>
        <cfvo type="max"/>
        <color rgb="FFF8696B"/>
        <color rgb="FFFFEB84"/>
        <color rgb="FF63BE7B"/>
      </colorScale>
    </cfRule>
  </conditionalFormatting>
  <conditionalFormatting sqref="P8">
    <cfRule type="colorScale" priority="3277">
      <colorScale>
        <cfvo type="min"/>
        <cfvo type="percentile" val="50"/>
        <cfvo type="max"/>
        <color rgb="FFF8696B"/>
        <color rgb="FFFFEB84"/>
        <color rgb="FF63BE7B"/>
      </colorScale>
    </cfRule>
  </conditionalFormatting>
  <conditionalFormatting sqref="P9">
    <cfRule type="colorScale" priority="3276">
      <colorScale>
        <cfvo type="min"/>
        <cfvo type="percentile" val="50"/>
        <cfvo type="max"/>
        <color rgb="FFF8696B"/>
        <color rgb="FFFFEB84"/>
        <color rgb="FF63BE7B"/>
      </colorScale>
    </cfRule>
  </conditionalFormatting>
  <conditionalFormatting sqref="P10">
    <cfRule type="colorScale" priority="3275">
      <colorScale>
        <cfvo type="min"/>
        <cfvo type="percentile" val="50"/>
        <cfvo type="max"/>
        <color rgb="FFF8696B"/>
        <color rgb="FFFFEB84"/>
        <color rgb="FF63BE7B"/>
      </colorScale>
    </cfRule>
  </conditionalFormatting>
  <conditionalFormatting sqref="P11:P15">
    <cfRule type="colorScale" priority="3274">
      <colorScale>
        <cfvo type="min"/>
        <cfvo type="percentile" val="50"/>
        <cfvo type="max"/>
        <color rgb="FFF8696B"/>
        <color rgb="FFFFEB84"/>
        <color rgb="FF63BE7B"/>
      </colorScale>
    </cfRule>
  </conditionalFormatting>
  <conditionalFormatting sqref="P12">
    <cfRule type="colorScale" priority="3273">
      <colorScale>
        <cfvo type="min"/>
        <cfvo type="percentile" val="50"/>
        <cfvo type="max"/>
        <color rgb="FFF8696B"/>
        <color rgb="FFFFEB84"/>
        <color rgb="FF63BE7B"/>
      </colorScale>
    </cfRule>
  </conditionalFormatting>
  <conditionalFormatting sqref="P12">
    <cfRule type="colorScale" priority="3272">
      <colorScale>
        <cfvo type="min"/>
        <cfvo type="percentile" val="50"/>
        <cfvo type="max"/>
        <color rgb="FFF8696B"/>
        <color rgb="FFFFEB84"/>
        <color rgb="FF63BE7B"/>
      </colorScale>
    </cfRule>
  </conditionalFormatting>
  <conditionalFormatting sqref="P13">
    <cfRule type="colorScale" priority="3271">
      <colorScale>
        <cfvo type="min"/>
        <cfvo type="percentile" val="50"/>
        <cfvo type="max"/>
        <color rgb="FFF8696B"/>
        <color rgb="FFFFEB84"/>
        <color rgb="FF63BE7B"/>
      </colorScale>
    </cfRule>
  </conditionalFormatting>
  <conditionalFormatting sqref="P14">
    <cfRule type="colorScale" priority="3270">
      <colorScale>
        <cfvo type="min"/>
        <cfvo type="percentile" val="50"/>
        <cfvo type="max"/>
        <color rgb="FFF8696B"/>
        <color rgb="FFFFEB84"/>
        <color rgb="FF63BE7B"/>
      </colorScale>
    </cfRule>
  </conditionalFormatting>
  <conditionalFormatting sqref="P15">
    <cfRule type="colorScale" priority="3269">
      <colorScale>
        <cfvo type="min"/>
        <cfvo type="percentile" val="50"/>
        <cfvo type="max"/>
        <color rgb="FFF8696B"/>
        <color rgb="FFFFEB84"/>
        <color rgb="FF63BE7B"/>
      </colorScale>
    </cfRule>
  </conditionalFormatting>
  <conditionalFormatting sqref="P15">
    <cfRule type="colorScale" priority="3268">
      <colorScale>
        <cfvo type="min"/>
        <cfvo type="percentile" val="50"/>
        <cfvo type="max"/>
        <color rgb="FFF8696B"/>
        <color rgb="FFFFEB84"/>
        <color rgb="FF63BE7B"/>
      </colorScale>
    </cfRule>
  </conditionalFormatting>
  <conditionalFormatting sqref="P16">
    <cfRule type="colorScale" priority="3267">
      <colorScale>
        <cfvo type="min"/>
        <cfvo type="percentile" val="50"/>
        <cfvo type="max"/>
        <color rgb="FFF8696B"/>
        <color rgb="FFFFEB84"/>
        <color rgb="FF63BE7B"/>
      </colorScale>
    </cfRule>
  </conditionalFormatting>
  <conditionalFormatting sqref="P17">
    <cfRule type="colorScale" priority="3266">
      <colorScale>
        <cfvo type="min"/>
        <cfvo type="percentile" val="50"/>
        <cfvo type="max"/>
        <color rgb="FFF8696B"/>
        <color rgb="FFFFEB84"/>
        <color rgb="FF63BE7B"/>
      </colorScale>
    </cfRule>
  </conditionalFormatting>
  <conditionalFormatting sqref="P18">
    <cfRule type="colorScale" priority="3265">
      <colorScale>
        <cfvo type="min"/>
        <cfvo type="percentile" val="50"/>
        <cfvo type="max"/>
        <color rgb="FFF8696B"/>
        <color rgb="FFFFEB84"/>
        <color rgb="FF63BE7B"/>
      </colorScale>
    </cfRule>
  </conditionalFormatting>
  <conditionalFormatting sqref="P18">
    <cfRule type="colorScale" priority="3264">
      <colorScale>
        <cfvo type="min"/>
        <cfvo type="percentile" val="50"/>
        <cfvo type="max"/>
        <color rgb="FFF8696B"/>
        <color rgb="FFFFEB84"/>
        <color rgb="FF63BE7B"/>
      </colorScale>
    </cfRule>
  </conditionalFormatting>
  <conditionalFormatting sqref="P18">
    <cfRule type="colorScale" priority="3263">
      <colorScale>
        <cfvo type="min"/>
        <cfvo type="percentile" val="50"/>
        <cfvo type="max"/>
        <color rgb="FFF8696B"/>
        <color rgb="FFFFEB84"/>
        <color rgb="FF63BE7B"/>
      </colorScale>
    </cfRule>
  </conditionalFormatting>
  <conditionalFormatting sqref="P19">
    <cfRule type="colorScale" priority="3262">
      <colorScale>
        <cfvo type="min"/>
        <cfvo type="percentile" val="50"/>
        <cfvo type="max"/>
        <color rgb="FFF8696B"/>
        <color rgb="FFFFEB84"/>
        <color rgb="FF63BE7B"/>
      </colorScale>
    </cfRule>
  </conditionalFormatting>
  <conditionalFormatting sqref="P20">
    <cfRule type="colorScale" priority="3261">
      <colorScale>
        <cfvo type="min"/>
        <cfvo type="percentile" val="50"/>
        <cfvo type="max"/>
        <color rgb="FFF8696B"/>
        <color rgb="FFFFEB84"/>
        <color rgb="FF63BE7B"/>
      </colorScale>
    </cfRule>
  </conditionalFormatting>
  <conditionalFormatting sqref="P21">
    <cfRule type="colorScale" priority="3260">
      <colorScale>
        <cfvo type="min"/>
        <cfvo type="percentile" val="50"/>
        <cfvo type="max"/>
        <color rgb="FFF8696B"/>
        <color rgb="FFFFEB84"/>
        <color rgb="FF63BE7B"/>
      </colorScale>
    </cfRule>
  </conditionalFormatting>
  <conditionalFormatting sqref="P21">
    <cfRule type="colorScale" priority="3259">
      <colorScale>
        <cfvo type="min"/>
        <cfvo type="percentile" val="50"/>
        <cfvo type="max"/>
        <color rgb="FFF8696B"/>
        <color rgb="FFFFEB84"/>
        <color rgb="FF63BE7B"/>
      </colorScale>
    </cfRule>
  </conditionalFormatting>
  <conditionalFormatting sqref="P21">
    <cfRule type="colorScale" priority="3258">
      <colorScale>
        <cfvo type="min"/>
        <cfvo type="percentile" val="50"/>
        <cfvo type="max"/>
        <color rgb="FFF8696B"/>
        <color rgb="FFFFEB84"/>
        <color rgb="FF63BE7B"/>
      </colorScale>
    </cfRule>
  </conditionalFormatting>
  <conditionalFormatting sqref="P22">
    <cfRule type="colorScale" priority="3257">
      <colorScale>
        <cfvo type="min"/>
        <cfvo type="percentile" val="50"/>
        <cfvo type="max"/>
        <color rgb="FFF8696B"/>
        <color rgb="FFFFEB84"/>
        <color rgb="FF63BE7B"/>
      </colorScale>
    </cfRule>
  </conditionalFormatting>
  <conditionalFormatting sqref="P23">
    <cfRule type="colorScale" priority="3256">
      <colorScale>
        <cfvo type="min"/>
        <cfvo type="percentile" val="50"/>
        <cfvo type="max"/>
        <color rgb="FFF8696B"/>
        <color rgb="FFFFEB84"/>
        <color rgb="FF63BE7B"/>
      </colorScale>
    </cfRule>
  </conditionalFormatting>
  <conditionalFormatting sqref="P24">
    <cfRule type="colorScale" priority="3255">
      <colorScale>
        <cfvo type="min"/>
        <cfvo type="percentile" val="50"/>
        <cfvo type="max"/>
        <color rgb="FFF8696B"/>
        <color rgb="FFFFEB84"/>
        <color rgb="FF63BE7B"/>
      </colorScale>
    </cfRule>
  </conditionalFormatting>
  <conditionalFormatting sqref="P24">
    <cfRule type="colorScale" priority="3254">
      <colorScale>
        <cfvo type="min"/>
        <cfvo type="percentile" val="50"/>
        <cfvo type="max"/>
        <color rgb="FFF8696B"/>
        <color rgb="FFFFEB84"/>
        <color rgb="FF63BE7B"/>
      </colorScale>
    </cfRule>
  </conditionalFormatting>
  <conditionalFormatting sqref="P24">
    <cfRule type="colorScale" priority="3253">
      <colorScale>
        <cfvo type="min"/>
        <cfvo type="percentile" val="50"/>
        <cfvo type="max"/>
        <color rgb="FFF8696B"/>
        <color rgb="FFFFEB84"/>
        <color rgb="FF63BE7B"/>
      </colorScale>
    </cfRule>
  </conditionalFormatting>
  <conditionalFormatting sqref="P25">
    <cfRule type="colorScale" priority="3252">
      <colorScale>
        <cfvo type="min"/>
        <cfvo type="percentile" val="50"/>
        <cfvo type="max"/>
        <color rgb="FFF8696B"/>
        <color rgb="FFFFEB84"/>
        <color rgb="FF63BE7B"/>
      </colorScale>
    </cfRule>
  </conditionalFormatting>
  <conditionalFormatting sqref="P10">
    <cfRule type="colorScale" priority="3251">
      <colorScale>
        <cfvo type="min"/>
        <cfvo type="percentile" val="50"/>
        <cfvo type="max"/>
        <color rgb="FFF8696B"/>
        <color rgb="FFFFEB84"/>
        <color rgb="FF63BE7B"/>
      </colorScale>
    </cfRule>
  </conditionalFormatting>
  <conditionalFormatting sqref="P13">
    <cfRule type="colorScale" priority="3250">
      <colorScale>
        <cfvo type="min"/>
        <cfvo type="percentile" val="50"/>
        <cfvo type="max"/>
        <color rgb="FFF8696B"/>
        <color rgb="FFFFEB84"/>
        <color rgb="FF63BE7B"/>
      </colorScale>
    </cfRule>
  </conditionalFormatting>
  <conditionalFormatting sqref="P11:P15">
    <cfRule type="colorScale" priority="3249">
      <colorScale>
        <cfvo type="min"/>
        <cfvo type="percentile" val="50"/>
        <cfvo type="max"/>
        <color rgb="FFF8696B"/>
        <color rgb="FFFFEB84"/>
        <color rgb="FF63BE7B"/>
      </colorScale>
    </cfRule>
  </conditionalFormatting>
  <conditionalFormatting sqref="P12">
    <cfRule type="colorScale" priority="3248">
      <colorScale>
        <cfvo type="min"/>
        <cfvo type="percentile" val="50"/>
        <cfvo type="max"/>
        <color rgb="FFF8696B"/>
        <color rgb="FFFFEB84"/>
        <color rgb="FF63BE7B"/>
      </colorScale>
    </cfRule>
  </conditionalFormatting>
  <conditionalFormatting sqref="P13">
    <cfRule type="colorScale" priority="3247">
      <colorScale>
        <cfvo type="min"/>
        <cfvo type="percentile" val="50"/>
        <cfvo type="max"/>
        <color rgb="FFF8696B"/>
        <color rgb="FFFFEB84"/>
        <color rgb="FF63BE7B"/>
      </colorScale>
    </cfRule>
  </conditionalFormatting>
  <conditionalFormatting sqref="P14">
    <cfRule type="colorScale" priority="3246">
      <colorScale>
        <cfvo type="min"/>
        <cfvo type="percentile" val="50"/>
        <cfvo type="max"/>
        <color rgb="FFF8696B"/>
        <color rgb="FFFFEB84"/>
        <color rgb="FF63BE7B"/>
      </colorScale>
    </cfRule>
  </conditionalFormatting>
  <conditionalFormatting sqref="P17">
    <cfRule type="colorScale" priority="3245">
      <colorScale>
        <cfvo type="min"/>
        <cfvo type="percentile" val="50"/>
        <cfvo type="max"/>
        <color rgb="FFF8696B"/>
        <color rgb="FFFFEB84"/>
        <color rgb="FF63BE7B"/>
      </colorScale>
    </cfRule>
  </conditionalFormatting>
  <conditionalFormatting sqref="P15">
    <cfRule type="colorScale" priority="3244">
      <colorScale>
        <cfvo type="min"/>
        <cfvo type="percentile" val="50"/>
        <cfvo type="max"/>
        <color rgb="FFF8696B"/>
        <color rgb="FFFFEB84"/>
        <color rgb="FF63BE7B"/>
      </colorScale>
    </cfRule>
  </conditionalFormatting>
  <conditionalFormatting sqref="P16">
    <cfRule type="colorScale" priority="3243">
      <colorScale>
        <cfvo type="min"/>
        <cfvo type="percentile" val="50"/>
        <cfvo type="max"/>
        <color rgb="FFF8696B"/>
        <color rgb="FFFFEB84"/>
        <color rgb="FF63BE7B"/>
      </colorScale>
    </cfRule>
  </conditionalFormatting>
  <conditionalFormatting sqref="P17">
    <cfRule type="colorScale" priority="3242">
      <colorScale>
        <cfvo type="min"/>
        <cfvo type="percentile" val="50"/>
        <cfvo type="max"/>
        <color rgb="FFF8696B"/>
        <color rgb="FFFFEB84"/>
        <color rgb="FF63BE7B"/>
      </colorScale>
    </cfRule>
  </conditionalFormatting>
  <conditionalFormatting sqref="P19">
    <cfRule type="colorScale" priority="3241">
      <colorScale>
        <cfvo type="min"/>
        <cfvo type="percentile" val="50"/>
        <cfvo type="max"/>
        <color rgb="FFF8696B"/>
        <color rgb="FFFFEB84"/>
        <color rgb="FF63BE7B"/>
      </colorScale>
    </cfRule>
  </conditionalFormatting>
  <conditionalFormatting sqref="P18">
    <cfRule type="colorScale" priority="3240">
      <colorScale>
        <cfvo type="min"/>
        <cfvo type="percentile" val="50"/>
        <cfvo type="max"/>
        <color rgb="FFF8696B"/>
        <color rgb="FFFFEB84"/>
        <color rgb="FF63BE7B"/>
      </colorScale>
    </cfRule>
  </conditionalFormatting>
  <conditionalFormatting sqref="P19">
    <cfRule type="colorScale" priority="3239">
      <colorScale>
        <cfvo type="min"/>
        <cfvo type="percentile" val="50"/>
        <cfvo type="max"/>
        <color rgb="FFF8696B"/>
        <color rgb="FFFFEB84"/>
        <color rgb="FF63BE7B"/>
      </colorScale>
    </cfRule>
  </conditionalFormatting>
  <conditionalFormatting sqref="P19">
    <cfRule type="colorScale" priority="3238">
      <colorScale>
        <cfvo type="min"/>
        <cfvo type="percentile" val="50"/>
        <cfvo type="max"/>
        <color rgb="FFF8696B"/>
        <color rgb="FFFFEB84"/>
        <color rgb="FF63BE7B"/>
      </colorScale>
    </cfRule>
  </conditionalFormatting>
  <conditionalFormatting sqref="P20">
    <cfRule type="colorScale" priority="3237">
      <colorScale>
        <cfvo type="min"/>
        <cfvo type="percentile" val="50"/>
        <cfvo type="max"/>
        <color rgb="FFF8696B"/>
        <color rgb="FFFFEB84"/>
        <color rgb="FF63BE7B"/>
      </colorScale>
    </cfRule>
  </conditionalFormatting>
  <conditionalFormatting sqref="P21">
    <cfRule type="colorScale" priority="3236">
      <colorScale>
        <cfvo type="min"/>
        <cfvo type="percentile" val="50"/>
        <cfvo type="max"/>
        <color rgb="FFF8696B"/>
        <color rgb="FFFFEB84"/>
        <color rgb="FF63BE7B"/>
      </colorScale>
    </cfRule>
  </conditionalFormatting>
  <conditionalFormatting sqref="P18">
    <cfRule type="colorScale" priority="3235">
      <colorScale>
        <cfvo type="min"/>
        <cfvo type="percentile" val="50"/>
        <cfvo type="max"/>
        <color rgb="FFF8696B"/>
        <color rgb="FFFFEB84"/>
        <color rgb="FF63BE7B"/>
      </colorScale>
    </cfRule>
  </conditionalFormatting>
  <conditionalFormatting sqref="P21">
    <cfRule type="colorScale" priority="3234">
      <colorScale>
        <cfvo type="min"/>
        <cfvo type="percentile" val="50"/>
        <cfvo type="max"/>
        <color rgb="FFF8696B"/>
        <color rgb="FFFFEB84"/>
        <color rgb="FF63BE7B"/>
      </colorScale>
    </cfRule>
  </conditionalFormatting>
  <conditionalFormatting sqref="P19">
    <cfRule type="colorScale" priority="3233">
      <colorScale>
        <cfvo type="min"/>
        <cfvo type="percentile" val="50"/>
        <cfvo type="max"/>
        <color rgb="FFF8696B"/>
        <color rgb="FFFFEB84"/>
        <color rgb="FF63BE7B"/>
      </colorScale>
    </cfRule>
  </conditionalFormatting>
  <conditionalFormatting sqref="P20">
    <cfRule type="colorScale" priority="3232">
      <colorScale>
        <cfvo type="min"/>
        <cfvo type="percentile" val="50"/>
        <cfvo type="max"/>
        <color rgb="FFF8696B"/>
        <color rgb="FFFFEB84"/>
        <color rgb="FF63BE7B"/>
      </colorScale>
    </cfRule>
  </conditionalFormatting>
  <conditionalFormatting sqref="P21">
    <cfRule type="colorScale" priority="3231">
      <colorScale>
        <cfvo type="min"/>
        <cfvo type="percentile" val="50"/>
        <cfvo type="max"/>
        <color rgb="FFF8696B"/>
        <color rgb="FFFFEB84"/>
        <color rgb="FF63BE7B"/>
      </colorScale>
    </cfRule>
  </conditionalFormatting>
  <conditionalFormatting sqref="P23">
    <cfRule type="colorScale" priority="3230">
      <colorScale>
        <cfvo type="min"/>
        <cfvo type="percentile" val="50"/>
        <cfvo type="max"/>
        <color rgb="FFF8696B"/>
        <color rgb="FFFFEB84"/>
        <color rgb="FF63BE7B"/>
      </colorScale>
    </cfRule>
  </conditionalFormatting>
  <conditionalFormatting sqref="P22">
    <cfRule type="colorScale" priority="3229">
      <colorScale>
        <cfvo type="min"/>
        <cfvo type="percentile" val="50"/>
        <cfvo type="max"/>
        <color rgb="FFF8696B"/>
        <color rgb="FFFFEB84"/>
        <color rgb="FF63BE7B"/>
      </colorScale>
    </cfRule>
  </conditionalFormatting>
  <conditionalFormatting sqref="P23">
    <cfRule type="colorScale" priority="3228">
      <colorScale>
        <cfvo type="min"/>
        <cfvo type="percentile" val="50"/>
        <cfvo type="max"/>
        <color rgb="FFF8696B"/>
        <color rgb="FFFFEB84"/>
        <color rgb="FF63BE7B"/>
      </colorScale>
    </cfRule>
  </conditionalFormatting>
  <conditionalFormatting sqref="P23">
    <cfRule type="colorScale" priority="3227">
      <colorScale>
        <cfvo type="min"/>
        <cfvo type="percentile" val="50"/>
        <cfvo type="max"/>
        <color rgb="FFF8696B"/>
        <color rgb="FFFFEB84"/>
        <color rgb="FF63BE7B"/>
      </colorScale>
    </cfRule>
  </conditionalFormatting>
  <conditionalFormatting sqref="P24">
    <cfRule type="colorScale" priority="3226">
      <colorScale>
        <cfvo type="min"/>
        <cfvo type="percentile" val="50"/>
        <cfvo type="max"/>
        <color rgb="FFF8696B"/>
        <color rgb="FFFFEB84"/>
        <color rgb="FF63BE7B"/>
      </colorScale>
    </cfRule>
  </conditionalFormatting>
  <conditionalFormatting sqref="P25">
    <cfRule type="colorScale" priority="3225">
      <colorScale>
        <cfvo type="min"/>
        <cfvo type="percentile" val="50"/>
        <cfvo type="max"/>
        <color rgb="FFF8696B"/>
        <color rgb="FFFFEB84"/>
        <color rgb="FF63BE7B"/>
      </colorScale>
    </cfRule>
  </conditionalFormatting>
  <conditionalFormatting sqref="P22">
    <cfRule type="colorScale" priority="3224">
      <colorScale>
        <cfvo type="min"/>
        <cfvo type="percentile" val="50"/>
        <cfvo type="max"/>
        <color rgb="FFF8696B"/>
        <color rgb="FFFFEB84"/>
        <color rgb="FF63BE7B"/>
      </colorScale>
    </cfRule>
  </conditionalFormatting>
  <conditionalFormatting sqref="P25">
    <cfRule type="colorScale" priority="3223">
      <colorScale>
        <cfvo type="min"/>
        <cfvo type="percentile" val="50"/>
        <cfvo type="max"/>
        <color rgb="FFF8696B"/>
        <color rgb="FFFFEB84"/>
        <color rgb="FF63BE7B"/>
      </colorScale>
    </cfRule>
  </conditionalFormatting>
  <conditionalFormatting sqref="P23">
    <cfRule type="colorScale" priority="3222">
      <colorScale>
        <cfvo type="min"/>
        <cfvo type="percentile" val="50"/>
        <cfvo type="max"/>
        <color rgb="FFF8696B"/>
        <color rgb="FFFFEB84"/>
        <color rgb="FF63BE7B"/>
      </colorScale>
    </cfRule>
  </conditionalFormatting>
  <conditionalFormatting sqref="P24">
    <cfRule type="colorScale" priority="3221">
      <colorScale>
        <cfvo type="min"/>
        <cfvo type="percentile" val="50"/>
        <cfvo type="max"/>
        <color rgb="FFF8696B"/>
        <color rgb="FFFFEB84"/>
        <color rgb="FF63BE7B"/>
      </colorScale>
    </cfRule>
  </conditionalFormatting>
  <conditionalFormatting sqref="P25">
    <cfRule type="colorScale" priority="3220">
      <colorScale>
        <cfvo type="min"/>
        <cfvo type="percentile" val="50"/>
        <cfvo type="max"/>
        <color rgb="FFF8696B"/>
        <color rgb="FFFFEB84"/>
        <color rgb="FF63BE7B"/>
      </colorScale>
    </cfRule>
  </conditionalFormatting>
  <conditionalFormatting sqref="P11:P15">
    <cfRule type="colorScale" priority="3218">
      <colorScale>
        <cfvo type="min"/>
        <cfvo type="percentile" val="50"/>
        <cfvo type="max"/>
        <color rgb="FFF8696B"/>
        <color rgb="FFFFEB84"/>
        <color rgb="FF63BE7B"/>
      </colorScale>
    </cfRule>
  </conditionalFormatting>
  <conditionalFormatting sqref="P14">
    <cfRule type="colorScale" priority="3217">
      <colorScale>
        <cfvo type="min"/>
        <cfvo type="percentile" val="50"/>
        <cfvo type="max"/>
        <color rgb="FFF8696B"/>
        <color rgb="FFFFEB84"/>
        <color rgb="FF63BE7B"/>
      </colorScale>
    </cfRule>
  </conditionalFormatting>
  <conditionalFormatting sqref="P12">
    <cfRule type="colorScale" priority="3216">
      <colorScale>
        <cfvo type="min"/>
        <cfvo type="percentile" val="50"/>
        <cfvo type="max"/>
        <color rgb="FFF8696B"/>
        <color rgb="FFFFEB84"/>
        <color rgb="FF63BE7B"/>
      </colorScale>
    </cfRule>
  </conditionalFormatting>
  <conditionalFormatting sqref="P13">
    <cfRule type="colorScale" priority="3215">
      <colorScale>
        <cfvo type="min"/>
        <cfvo type="percentile" val="50"/>
        <cfvo type="max"/>
        <color rgb="FFF8696B"/>
        <color rgb="FFFFEB84"/>
        <color rgb="FF63BE7B"/>
      </colorScale>
    </cfRule>
  </conditionalFormatting>
  <conditionalFormatting sqref="P14">
    <cfRule type="colorScale" priority="3214">
      <colorScale>
        <cfvo type="min"/>
        <cfvo type="percentile" val="50"/>
        <cfvo type="max"/>
        <color rgb="FFF8696B"/>
        <color rgb="FFFFEB84"/>
        <color rgb="FF63BE7B"/>
      </colorScale>
    </cfRule>
  </conditionalFormatting>
  <conditionalFormatting sqref="P15">
    <cfRule type="colorScale" priority="3213">
      <colorScale>
        <cfvo type="min"/>
        <cfvo type="percentile" val="50"/>
        <cfvo type="max"/>
        <color rgb="FFF8696B"/>
        <color rgb="FFFFEB84"/>
        <color rgb="FF63BE7B"/>
      </colorScale>
    </cfRule>
  </conditionalFormatting>
  <conditionalFormatting sqref="P15">
    <cfRule type="colorScale" priority="3212">
      <colorScale>
        <cfvo type="min"/>
        <cfvo type="percentile" val="50"/>
        <cfvo type="max"/>
        <color rgb="FFF8696B"/>
        <color rgb="FFFFEB84"/>
        <color rgb="FF63BE7B"/>
      </colorScale>
    </cfRule>
  </conditionalFormatting>
  <conditionalFormatting sqref="P7">
    <cfRule type="colorScale" priority="3211">
      <colorScale>
        <cfvo type="min"/>
        <cfvo type="percentile" val="50"/>
        <cfvo type="max"/>
        <color rgb="FFF8696B"/>
        <color rgb="FFFFEB84"/>
        <color rgb="FF63BE7B"/>
      </colorScale>
    </cfRule>
  </conditionalFormatting>
  <conditionalFormatting sqref="P10">
    <cfRule type="colorScale" priority="3210">
      <colorScale>
        <cfvo type="min"/>
        <cfvo type="percentile" val="50"/>
        <cfvo type="max"/>
        <color rgb="FFF8696B"/>
        <color rgb="FFFFEB84"/>
        <color rgb="FF63BE7B"/>
      </colorScale>
    </cfRule>
  </conditionalFormatting>
  <conditionalFormatting sqref="P6:P10">
    <cfRule type="colorScale" priority="3209">
      <colorScale>
        <cfvo type="min"/>
        <cfvo type="percentile" val="50"/>
        <cfvo type="max"/>
        <color rgb="FFF8696B"/>
        <color rgb="FFFFEB84"/>
        <color rgb="FF63BE7B"/>
      </colorScale>
    </cfRule>
  </conditionalFormatting>
  <conditionalFormatting sqref="P7">
    <cfRule type="colorScale" priority="3208">
      <colorScale>
        <cfvo type="min"/>
        <cfvo type="percentile" val="50"/>
        <cfvo type="max"/>
        <color rgb="FFF8696B"/>
        <color rgb="FFFFEB84"/>
        <color rgb="FF63BE7B"/>
      </colorScale>
    </cfRule>
  </conditionalFormatting>
  <conditionalFormatting sqref="P7">
    <cfRule type="colorScale" priority="3207">
      <colorScale>
        <cfvo type="min"/>
        <cfvo type="percentile" val="50"/>
        <cfvo type="max"/>
        <color rgb="FFF8696B"/>
        <color rgb="FFFFEB84"/>
        <color rgb="FF63BE7B"/>
      </colorScale>
    </cfRule>
  </conditionalFormatting>
  <conditionalFormatting sqref="P8">
    <cfRule type="colorScale" priority="3206">
      <colorScale>
        <cfvo type="min"/>
        <cfvo type="percentile" val="50"/>
        <cfvo type="max"/>
        <color rgb="FFF8696B"/>
        <color rgb="FFFFEB84"/>
        <color rgb="FF63BE7B"/>
      </colorScale>
    </cfRule>
  </conditionalFormatting>
  <conditionalFormatting sqref="P9">
    <cfRule type="colorScale" priority="3205">
      <colorScale>
        <cfvo type="min"/>
        <cfvo type="percentile" val="50"/>
        <cfvo type="max"/>
        <color rgb="FFF8696B"/>
        <color rgb="FFFFEB84"/>
        <color rgb="FF63BE7B"/>
      </colorScale>
    </cfRule>
  </conditionalFormatting>
  <conditionalFormatting sqref="P10">
    <cfRule type="colorScale" priority="3204">
      <colorScale>
        <cfvo type="min"/>
        <cfvo type="percentile" val="50"/>
        <cfvo type="max"/>
        <color rgb="FFF8696B"/>
        <color rgb="FFFFEB84"/>
        <color rgb="FF63BE7B"/>
      </colorScale>
    </cfRule>
  </conditionalFormatting>
  <conditionalFormatting sqref="P10">
    <cfRule type="colorScale" priority="3203">
      <colorScale>
        <cfvo type="min"/>
        <cfvo type="percentile" val="50"/>
        <cfvo type="max"/>
        <color rgb="FFF8696B"/>
        <color rgb="FFFFEB84"/>
        <color rgb="FF63BE7B"/>
      </colorScale>
    </cfRule>
  </conditionalFormatting>
  <conditionalFormatting sqref="P8">
    <cfRule type="colorScale" priority="3202">
      <colorScale>
        <cfvo type="min"/>
        <cfvo type="percentile" val="50"/>
        <cfvo type="max"/>
        <color rgb="FFF8696B"/>
        <color rgb="FFFFEB84"/>
        <color rgb="FF63BE7B"/>
      </colorScale>
    </cfRule>
  </conditionalFormatting>
  <conditionalFormatting sqref="P6:P10">
    <cfRule type="colorScale" priority="3201">
      <colorScale>
        <cfvo type="min"/>
        <cfvo type="percentile" val="50"/>
        <cfvo type="max"/>
        <color rgb="FFF8696B"/>
        <color rgb="FFFFEB84"/>
        <color rgb="FF63BE7B"/>
      </colorScale>
    </cfRule>
  </conditionalFormatting>
  <conditionalFormatting sqref="P7">
    <cfRule type="colorScale" priority="3200">
      <colorScale>
        <cfvo type="min"/>
        <cfvo type="percentile" val="50"/>
        <cfvo type="max"/>
        <color rgb="FFF8696B"/>
        <color rgb="FFFFEB84"/>
        <color rgb="FF63BE7B"/>
      </colorScale>
    </cfRule>
  </conditionalFormatting>
  <conditionalFormatting sqref="P8">
    <cfRule type="colorScale" priority="3199">
      <colorScale>
        <cfvo type="min"/>
        <cfvo type="percentile" val="50"/>
        <cfvo type="max"/>
        <color rgb="FFF8696B"/>
        <color rgb="FFFFEB84"/>
        <color rgb="FF63BE7B"/>
      </colorScale>
    </cfRule>
  </conditionalFormatting>
  <conditionalFormatting sqref="P9">
    <cfRule type="colorScale" priority="3198">
      <colorScale>
        <cfvo type="min"/>
        <cfvo type="percentile" val="50"/>
        <cfvo type="max"/>
        <color rgb="FFF8696B"/>
        <color rgb="FFFFEB84"/>
        <color rgb="FF63BE7B"/>
      </colorScale>
    </cfRule>
  </conditionalFormatting>
  <conditionalFormatting sqref="P10">
    <cfRule type="colorScale" priority="3197">
      <colorScale>
        <cfvo type="min"/>
        <cfvo type="percentile" val="50"/>
        <cfvo type="max"/>
        <color rgb="FFF8696B"/>
        <color rgb="FFFFEB84"/>
        <color rgb="FF63BE7B"/>
      </colorScale>
    </cfRule>
  </conditionalFormatting>
  <conditionalFormatting sqref="P6:P10">
    <cfRule type="colorScale" priority="3196">
      <colorScale>
        <cfvo type="min"/>
        <cfvo type="percentile" val="50"/>
        <cfvo type="max"/>
        <color rgb="FFF8696B"/>
        <color rgb="FFFFEB84"/>
        <color rgb="FF63BE7B"/>
      </colorScale>
    </cfRule>
  </conditionalFormatting>
  <conditionalFormatting sqref="P9">
    <cfRule type="colorScale" priority="3195">
      <colorScale>
        <cfvo type="min"/>
        <cfvo type="percentile" val="50"/>
        <cfvo type="max"/>
        <color rgb="FFF8696B"/>
        <color rgb="FFFFEB84"/>
        <color rgb="FF63BE7B"/>
      </colorScale>
    </cfRule>
  </conditionalFormatting>
  <conditionalFormatting sqref="P7">
    <cfRule type="colorScale" priority="3194">
      <colorScale>
        <cfvo type="min"/>
        <cfvo type="percentile" val="50"/>
        <cfvo type="max"/>
        <color rgb="FFF8696B"/>
        <color rgb="FFFFEB84"/>
        <color rgb="FF63BE7B"/>
      </colorScale>
    </cfRule>
  </conditionalFormatting>
  <conditionalFormatting sqref="P8">
    <cfRule type="colorScale" priority="3193">
      <colorScale>
        <cfvo type="min"/>
        <cfvo type="percentile" val="50"/>
        <cfvo type="max"/>
        <color rgb="FFF8696B"/>
        <color rgb="FFFFEB84"/>
        <color rgb="FF63BE7B"/>
      </colorScale>
    </cfRule>
  </conditionalFormatting>
  <conditionalFormatting sqref="P9">
    <cfRule type="colorScale" priority="3192">
      <colorScale>
        <cfvo type="min"/>
        <cfvo type="percentile" val="50"/>
        <cfvo type="max"/>
        <color rgb="FFF8696B"/>
        <color rgb="FFFFEB84"/>
        <color rgb="FF63BE7B"/>
      </colorScale>
    </cfRule>
  </conditionalFormatting>
  <conditionalFormatting sqref="P10">
    <cfRule type="colorScale" priority="3191">
      <colorScale>
        <cfvo type="min"/>
        <cfvo type="percentile" val="50"/>
        <cfvo type="max"/>
        <color rgb="FFF8696B"/>
        <color rgb="FFFFEB84"/>
        <color rgb="FF63BE7B"/>
      </colorScale>
    </cfRule>
  </conditionalFormatting>
  <conditionalFormatting sqref="P10">
    <cfRule type="colorScale" priority="3190">
      <colorScale>
        <cfvo type="min"/>
        <cfvo type="percentile" val="50"/>
        <cfvo type="max"/>
        <color rgb="FFF8696B"/>
        <color rgb="FFFFEB84"/>
        <color rgb="FF63BE7B"/>
      </colorScale>
    </cfRule>
  </conditionalFormatting>
  <conditionalFormatting sqref="P16">
    <cfRule type="colorScale" priority="3189">
      <colorScale>
        <cfvo type="min"/>
        <cfvo type="percentile" val="50"/>
        <cfvo type="max"/>
        <color rgb="FFF8696B"/>
        <color rgb="FFFFEB84"/>
        <color rgb="FF63BE7B"/>
      </colorScale>
    </cfRule>
  </conditionalFormatting>
  <conditionalFormatting sqref="P19">
    <cfRule type="colorScale" priority="3188">
      <colorScale>
        <cfvo type="min"/>
        <cfvo type="percentile" val="50"/>
        <cfvo type="max"/>
        <color rgb="FFF8696B"/>
        <color rgb="FFFFEB84"/>
        <color rgb="FF63BE7B"/>
      </colorScale>
    </cfRule>
  </conditionalFormatting>
  <conditionalFormatting sqref="P17">
    <cfRule type="colorScale" priority="3187">
      <colorScale>
        <cfvo type="min"/>
        <cfvo type="percentile" val="50"/>
        <cfvo type="max"/>
        <color rgb="FFF8696B"/>
        <color rgb="FFFFEB84"/>
        <color rgb="FF63BE7B"/>
      </colorScale>
    </cfRule>
  </conditionalFormatting>
  <conditionalFormatting sqref="P18">
    <cfRule type="colorScale" priority="3186">
      <colorScale>
        <cfvo type="min"/>
        <cfvo type="percentile" val="50"/>
        <cfvo type="max"/>
        <color rgb="FFF8696B"/>
        <color rgb="FFFFEB84"/>
        <color rgb="FF63BE7B"/>
      </colorScale>
    </cfRule>
  </conditionalFormatting>
  <conditionalFormatting sqref="P19">
    <cfRule type="colorScale" priority="3185">
      <colorScale>
        <cfvo type="min"/>
        <cfvo type="percentile" val="50"/>
        <cfvo type="max"/>
        <color rgb="FFF8696B"/>
        <color rgb="FFFFEB84"/>
        <color rgb="FF63BE7B"/>
      </colorScale>
    </cfRule>
  </conditionalFormatting>
  <conditionalFormatting sqref="P20">
    <cfRule type="colorScale" priority="3184">
      <colorScale>
        <cfvo type="min"/>
        <cfvo type="percentile" val="50"/>
        <cfvo type="max"/>
        <color rgb="FFF8696B"/>
        <color rgb="FFFFEB84"/>
        <color rgb="FF63BE7B"/>
      </colorScale>
    </cfRule>
  </conditionalFormatting>
  <conditionalFormatting sqref="P20">
    <cfRule type="colorScale" priority="3183">
      <colorScale>
        <cfvo type="min"/>
        <cfvo type="percentile" val="50"/>
        <cfvo type="max"/>
        <color rgb="FFF8696B"/>
        <color rgb="FFFFEB84"/>
        <color rgb="FF63BE7B"/>
      </colorScale>
    </cfRule>
  </conditionalFormatting>
  <conditionalFormatting sqref="P17">
    <cfRule type="colorScale" priority="3182">
      <colorScale>
        <cfvo type="min"/>
        <cfvo type="percentile" val="50"/>
        <cfvo type="max"/>
        <color rgb="FFF8696B"/>
        <color rgb="FFFFEB84"/>
        <color rgb="FF63BE7B"/>
      </colorScale>
    </cfRule>
  </conditionalFormatting>
  <conditionalFormatting sqref="P20">
    <cfRule type="colorScale" priority="3181">
      <colorScale>
        <cfvo type="min"/>
        <cfvo type="percentile" val="50"/>
        <cfvo type="max"/>
        <color rgb="FFF8696B"/>
        <color rgb="FFFFEB84"/>
        <color rgb="FF63BE7B"/>
      </colorScale>
    </cfRule>
  </conditionalFormatting>
  <conditionalFormatting sqref="P16:P20">
    <cfRule type="colorScale" priority="3180">
      <colorScale>
        <cfvo type="min"/>
        <cfvo type="percentile" val="50"/>
        <cfvo type="max"/>
        <color rgb="FFF8696B"/>
        <color rgb="FFFFEB84"/>
        <color rgb="FF63BE7B"/>
      </colorScale>
    </cfRule>
  </conditionalFormatting>
  <conditionalFormatting sqref="P17">
    <cfRule type="colorScale" priority="3179">
      <colorScale>
        <cfvo type="min"/>
        <cfvo type="percentile" val="50"/>
        <cfvo type="max"/>
        <color rgb="FFF8696B"/>
        <color rgb="FFFFEB84"/>
        <color rgb="FF63BE7B"/>
      </colorScale>
    </cfRule>
  </conditionalFormatting>
  <conditionalFormatting sqref="P17">
    <cfRule type="colorScale" priority="3178">
      <colorScale>
        <cfvo type="min"/>
        <cfvo type="percentile" val="50"/>
        <cfvo type="max"/>
        <color rgb="FFF8696B"/>
        <color rgb="FFFFEB84"/>
        <color rgb="FF63BE7B"/>
      </colorScale>
    </cfRule>
  </conditionalFormatting>
  <conditionalFormatting sqref="P18">
    <cfRule type="colorScale" priority="3177">
      <colorScale>
        <cfvo type="min"/>
        <cfvo type="percentile" val="50"/>
        <cfvo type="max"/>
        <color rgb="FFF8696B"/>
        <color rgb="FFFFEB84"/>
        <color rgb="FF63BE7B"/>
      </colorScale>
    </cfRule>
  </conditionalFormatting>
  <conditionalFormatting sqref="P19">
    <cfRule type="colorScale" priority="3176">
      <colorScale>
        <cfvo type="min"/>
        <cfvo type="percentile" val="50"/>
        <cfvo type="max"/>
        <color rgb="FFF8696B"/>
        <color rgb="FFFFEB84"/>
        <color rgb="FF63BE7B"/>
      </colorScale>
    </cfRule>
  </conditionalFormatting>
  <conditionalFormatting sqref="P20">
    <cfRule type="colorScale" priority="3175">
      <colorScale>
        <cfvo type="min"/>
        <cfvo type="percentile" val="50"/>
        <cfvo type="max"/>
        <color rgb="FFF8696B"/>
        <color rgb="FFFFEB84"/>
        <color rgb="FF63BE7B"/>
      </colorScale>
    </cfRule>
  </conditionalFormatting>
  <conditionalFormatting sqref="P20">
    <cfRule type="colorScale" priority="3174">
      <colorScale>
        <cfvo type="min"/>
        <cfvo type="percentile" val="50"/>
        <cfvo type="max"/>
        <color rgb="FFF8696B"/>
        <color rgb="FFFFEB84"/>
        <color rgb="FF63BE7B"/>
      </colorScale>
    </cfRule>
  </conditionalFormatting>
  <conditionalFormatting sqref="P18">
    <cfRule type="colorScale" priority="3173">
      <colorScale>
        <cfvo type="min"/>
        <cfvo type="percentile" val="50"/>
        <cfvo type="max"/>
        <color rgb="FFF8696B"/>
        <color rgb="FFFFEB84"/>
        <color rgb="FF63BE7B"/>
      </colorScale>
    </cfRule>
  </conditionalFormatting>
  <conditionalFormatting sqref="P16:P20">
    <cfRule type="colorScale" priority="3172">
      <colorScale>
        <cfvo type="min"/>
        <cfvo type="percentile" val="50"/>
        <cfvo type="max"/>
        <color rgb="FFF8696B"/>
        <color rgb="FFFFEB84"/>
        <color rgb="FF63BE7B"/>
      </colorScale>
    </cfRule>
  </conditionalFormatting>
  <conditionalFormatting sqref="P17">
    <cfRule type="colorScale" priority="3171">
      <colorScale>
        <cfvo type="min"/>
        <cfvo type="percentile" val="50"/>
        <cfvo type="max"/>
        <color rgb="FFF8696B"/>
        <color rgb="FFFFEB84"/>
        <color rgb="FF63BE7B"/>
      </colorScale>
    </cfRule>
  </conditionalFormatting>
  <conditionalFormatting sqref="P18">
    <cfRule type="colorScale" priority="3170">
      <colorScale>
        <cfvo type="min"/>
        <cfvo type="percentile" val="50"/>
        <cfvo type="max"/>
        <color rgb="FFF8696B"/>
        <color rgb="FFFFEB84"/>
        <color rgb="FF63BE7B"/>
      </colorScale>
    </cfRule>
  </conditionalFormatting>
  <conditionalFormatting sqref="P19">
    <cfRule type="colorScale" priority="3169">
      <colorScale>
        <cfvo type="min"/>
        <cfvo type="percentile" val="50"/>
        <cfvo type="max"/>
        <color rgb="FFF8696B"/>
        <color rgb="FFFFEB84"/>
        <color rgb="FF63BE7B"/>
      </colorScale>
    </cfRule>
  </conditionalFormatting>
  <conditionalFormatting sqref="P20">
    <cfRule type="colorScale" priority="3168">
      <colorScale>
        <cfvo type="min"/>
        <cfvo type="percentile" val="50"/>
        <cfvo type="max"/>
        <color rgb="FFF8696B"/>
        <color rgb="FFFFEB84"/>
        <color rgb="FF63BE7B"/>
      </colorScale>
    </cfRule>
  </conditionalFormatting>
  <conditionalFormatting sqref="P16:P20">
    <cfRule type="colorScale" priority="3167">
      <colorScale>
        <cfvo type="min"/>
        <cfvo type="percentile" val="50"/>
        <cfvo type="max"/>
        <color rgb="FFF8696B"/>
        <color rgb="FFFFEB84"/>
        <color rgb="FF63BE7B"/>
      </colorScale>
    </cfRule>
  </conditionalFormatting>
  <conditionalFormatting sqref="P19">
    <cfRule type="colorScale" priority="3166">
      <colorScale>
        <cfvo type="min"/>
        <cfvo type="percentile" val="50"/>
        <cfvo type="max"/>
        <color rgb="FFF8696B"/>
        <color rgb="FFFFEB84"/>
        <color rgb="FF63BE7B"/>
      </colorScale>
    </cfRule>
  </conditionalFormatting>
  <conditionalFormatting sqref="P17">
    <cfRule type="colorScale" priority="3165">
      <colorScale>
        <cfvo type="min"/>
        <cfvo type="percentile" val="50"/>
        <cfvo type="max"/>
        <color rgb="FFF8696B"/>
        <color rgb="FFFFEB84"/>
        <color rgb="FF63BE7B"/>
      </colorScale>
    </cfRule>
  </conditionalFormatting>
  <conditionalFormatting sqref="P18">
    <cfRule type="colorScale" priority="3164">
      <colorScale>
        <cfvo type="min"/>
        <cfvo type="percentile" val="50"/>
        <cfvo type="max"/>
        <color rgb="FFF8696B"/>
        <color rgb="FFFFEB84"/>
        <color rgb="FF63BE7B"/>
      </colorScale>
    </cfRule>
  </conditionalFormatting>
  <conditionalFormatting sqref="P19">
    <cfRule type="colorScale" priority="3163">
      <colorScale>
        <cfvo type="min"/>
        <cfvo type="percentile" val="50"/>
        <cfvo type="max"/>
        <color rgb="FFF8696B"/>
        <color rgb="FFFFEB84"/>
        <color rgb="FF63BE7B"/>
      </colorScale>
    </cfRule>
  </conditionalFormatting>
  <conditionalFormatting sqref="P20">
    <cfRule type="colorScale" priority="3162">
      <colorScale>
        <cfvo type="min"/>
        <cfvo type="percentile" val="50"/>
        <cfvo type="max"/>
        <color rgb="FFF8696B"/>
        <color rgb="FFFFEB84"/>
        <color rgb="FF63BE7B"/>
      </colorScale>
    </cfRule>
  </conditionalFormatting>
  <conditionalFormatting sqref="P20">
    <cfRule type="colorScale" priority="3161">
      <colorScale>
        <cfvo type="min"/>
        <cfvo type="percentile" val="50"/>
        <cfvo type="max"/>
        <color rgb="FFF8696B"/>
        <color rgb="FFFFEB84"/>
        <color rgb="FF63BE7B"/>
      </colorScale>
    </cfRule>
  </conditionalFormatting>
  <conditionalFormatting sqref="P23">
    <cfRule type="colorScale" priority="3160">
      <colorScale>
        <cfvo type="min"/>
        <cfvo type="percentile" val="50"/>
        <cfvo type="max"/>
        <color rgb="FFF8696B"/>
        <color rgb="FFFFEB84"/>
        <color rgb="FF63BE7B"/>
      </colorScale>
    </cfRule>
  </conditionalFormatting>
  <conditionalFormatting sqref="P21">
    <cfRule type="colorScale" priority="3159">
      <colorScale>
        <cfvo type="min"/>
        <cfvo type="percentile" val="50"/>
        <cfvo type="max"/>
        <color rgb="FFF8696B"/>
        <color rgb="FFFFEB84"/>
        <color rgb="FF63BE7B"/>
      </colorScale>
    </cfRule>
  </conditionalFormatting>
  <conditionalFormatting sqref="P22">
    <cfRule type="colorScale" priority="3158">
      <colorScale>
        <cfvo type="min"/>
        <cfvo type="percentile" val="50"/>
        <cfvo type="max"/>
        <color rgb="FFF8696B"/>
        <color rgb="FFFFEB84"/>
        <color rgb="FF63BE7B"/>
      </colorScale>
    </cfRule>
  </conditionalFormatting>
  <conditionalFormatting sqref="P23">
    <cfRule type="colorScale" priority="3157">
      <colorScale>
        <cfvo type="min"/>
        <cfvo type="percentile" val="50"/>
        <cfvo type="max"/>
        <color rgb="FFF8696B"/>
        <color rgb="FFFFEB84"/>
        <color rgb="FF63BE7B"/>
      </colorScale>
    </cfRule>
  </conditionalFormatting>
  <conditionalFormatting sqref="P23">
    <cfRule type="colorScale" priority="3156">
      <colorScale>
        <cfvo type="min"/>
        <cfvo type="percentile" val="50"/>
        <cfvo type="max"/>
        <color rgb="FFF8696B"/>
        <color rgb="FFFFEB84"/>
        <color rgb="FF63BE7B"/>
      </colorScale>
    </cfRule>
  </conditionalFormatting>
  <conditionalFormatting sqref="P23">
    <cfRule type="colorScale" priority="3155">
      <colorScale>
        <cfvo type="min"/>
        <cfvo type="percentile" val="50"/>
        <cfvo type="max"/>
        <color rgb="FFF8696B"/>
        <color rgb="FFFFEB84"/>
        <color rgb="FF63BE7B"/>
      </colorScale>
    </cfRule>
  </conditionalFormatting>
  <conditionalFormatting sqref="P24">
    <cfRule type="colorScale" priority="3154">
      <colorScale>
        <cfvo type="min"/>
        <cfvo type="percentile" val="50"/>
        <cfvo type="max"/>
        <color rgb="FFF8696B"/>
        <color rgb="FFFFEB84"/>
        <color rgb="FF63BE7B"/>
      </colorScale>
    </cfRule>
  </conditionalFormatting>
  <conditionalFormatting sqref="P25">
    <cfRule type="colorScale" priority="3153">
      <colorScale>
        <cfvo type="min"/>
        <cfvo type="percentile" val="50"/>
        <cfvo type="max"/>
        <color rgb="FFF8696B"/>
        <color rgb="FFFFEB84"/>
        <color rgb="FF63BE7B"/>
      </colorScale>
    </cfRule>
  </conditionalFormatting>
  <conditionalFormatting sqref="P22">
    <cfRule type="colorScale" priority="3152">
      <colorScale>
        <cfvo type="min"/>
        <cfvo type="percentile" val="50"/>
        <cfvo type="max"/>
        <color rgb="FFF8696B"/>
        <color rgb="FFFFEB84"/>
        <color rgb="FF63BE7B"/>
      </colorScale>
    </cfRule>
  </conditionalFormatting>
  <conditionalFormatting sqref="P21">
    <cfRule type="colorScale" priority="3151">
      <colorScale>
        <cfvo type="min"/>
        <cfvo type="percentile" val="50"/>
        <cfvo type="max"/>
        <color rgb="FFF8696B"/>
        <color rgb="FFFFEB84"/>
        <color rgb="FF63BE7B"/>
      </colorScale>
    </cfRule>
  </conditionalFormatting>
  <conditionalFormatting sqref="P22">
    <cfRule type="colorScale" priority="3150">
      <colorScale>
        <cfvo type="min"/>
        <cfvo type="percentile" val="50"/>
        <cfvo type="max"/>
        <color rgb="FFF8696B"/>
        <color rgb="FFFFEB84"/>
        <color rgb="FF63BE7B"/>
      </colorScale>
    </cfRule>
  </conditionalFormatting>
  <conditionalFormatting sqref="P24">
    <cfRule type="colorScale" priority="3149">
      <colorScale>
        <cfvo type="min"/>
        <cfvo type="percentile" val="50"/>
        <cfvo type="max"/>
        <color rgb="FFF8696B"/>
        <color rgb="FFFFEB84"/>
        <color rgb="FF63BE7B"/>
      </colorScale>
    </cfRule>
  </conditionalFormatting>
  <conditionalFormatting sqref="P23">
    <cfRule type="colorScale" priority="3148">
      <colorScale>
        <cfvo type="min"/>
        <cfvo type="percentile" val="50"/>
        <cfvo type="max"/>
        <color rgb="FFF8696B"/>
        <color rgb="FFFFEB84"/>
        <color rgb="FF63BE7B"/>
      </colorScale>
    </cfRule>
  </conditionalFormatting>
  <conditionalFormatting sqref="P24">
    <cfRule type="colorScale" priority="3147">
      <colorScale>
        <cfvo type="min"/>
        <cfvo type="percentile" val="50"/>
        <cfvo type="max"/>
        <color rgb="FFF8696B"/>
        <color rgb="FFFFEB84"/>
        <color rgb="FF63BE7B"/>
      </colorScale>
    </cfRule>
  </conditionalFormatting>
  <conditionalFormatting sqref="P24">
    <cfRule type="colorScale" priority="3146">
      <colorScale>
        <cfvo type="min"/>
        <cfvo type="percentile" val="50"/>
        <cfvo type="max"/>
        <color rgb="FFF8696B"/>
        <color rgb="FFFFEB84"/>
        <color rgb="FF63BE7B"/>
      </colorScale>
    </cfRule>
  </conditionalFormatting>
  <conditionalFormatting sqref="P25">
    <cfRule type="colorScale" priority="3145">
      <colorScale>
        <cfvo type="min"/>
        <cfvo type="percentile" val="50"/>
        <cfvo type="max"/>
        <color rgb="FFF8696B"/>
        <color rgb="FFFFEB84"/>
        <color rgb="FF63BE7B"/>
      </colorScale>
    </cfRule>
  </conditionalFormatting>
  <conditionalFormatting sqref="P23">
    <cfRule type="colorScale" priority="3144">
      <colorScale>
        <cfvo type="min"/>
        <cfvo type="percentile" val="50"/>
        <cfvo type="max"/>
        <color rgb="FFF8696B"/>
        <color rgb="FFFFEB84"/>
        <color rgb="FF63BE7B"/>
      </colorScale>
    </cfRule>
  </conditionalFormatting>
  <conditionalFormatting sqref="P24">
    <cfRule type="colorScale" priority="3143">
      <colorScale>
        <cfvo type="min"/>
        <cfvo type="percentile" val="50"/>
        <cfvo type="max"/>
        <color rgb="FFF8696B"/>
        <color rgb="FFFFEB84"/>
        <color rgb="FF63BE7B"/>
      </colorScale>
    </cfRule>
  </conditionalFormatting>
  <conditionalFormatting sqref="P25">
    <cfRule type="colorScale" priority="3142">
      <colorScale>
        <cfvo type="min"/>
        <cfvo type="percentile" val="50"/>
        <cfvo type="max"/>
        <color rgb="FFF8696B"/>
        <color rgb="FFFFEB84"/>
        <color rgb="FF63BE7B"/>
      </colorScale>
    </cfRule>
  </conditionalFormatting>
  <conditionalFormatting sqref="P21">
    <cfRule type="colorScale" priority="3141">
      <colorScale>
        <cfvo type="min"/>
        <cfvo type="percentile" val="50"/>
        <cfvo type="max"/>
        <color rgb="FFF8696B"/>
        <color rgb="FFFFEB84"/>
        <color rgb="FF63BE7B"/>
      </colorScale>
    </cfRule>
  </conditionalFormatting>
  <conditionalFormatting sqref="P24">
    <cfRule type="colorScale" priority="3140">
      <colorScale>
        <cfvo type="min"/>
        <cfvo type="percentile" val="50"/>
        <cfvo type="max"/>
        <color rgb="FFF8696B"/>
        <color rgb="FFFFEB84"/>
        <color rgb="FF63BE7B"/>
      </colorScale>
    </cfRule>
  </conditionalFormatting>
  <conditionalFormatting sqref="P22">
    <cfRule type="colorScale" priority="3139">
      <colorScale>
        <cfvo type="min"/>
        <cfvo type="percentile" val="50"/>
        <cfvo type="max"/>
        <color rgb="FFF8696B"/>
        <color rgb="FFFFEB84"/>
        <color rgb="FF63BE7B"/>
      </colorScale>
    </cfRule>
  </conditionalFormatting>
  <conditionalFormatting sqref="P23">
    <cfRule type="colorScale" priority="3138">
      <colorScale>
        <cfvo type="min"/>
        <cfvo type="percentile" val="50"/>
        <cfvo type="max"/>
        <color rgb="FFF8696B"/>
        <color rgb="FFFFEB84"/>
        <color rgb="FF63BE7B"/>
      </colorScale>
    </cfRule>
  </conditionalFormatting>
  <conditionalFormatting sqref="P24">
    <cfRule type="colorScale" priority="3137">
      <colorScale>
        <cfvo type="min"/>
        <cfvo type="percentile" val="50"/>
        <cfvo type="max"/>
        <color rgb="FFF8696B"/>
        <color rgb="FFFFEB84"/>
        <color rgb="FF63BE7B"/>
      </colorScale>
    </cfRule>
  </conditionalFormatting>
  <conditionalFormatting sqref="P25">
    <cfRule type="colorScale" priority="3136">
      <colorScale>
        <cfvo type="min"/>
        <cfvo type="percentile" val="50"/>
        <cfvo type="max"/>
        <color rgb="FFF8696B"/>
        <color rgb="FFFFEB84"/>
        <color rgb="FF63BE7B"/>
      </colorScale>
    </cfRule>
  </conditionalFormatting>
  <conditionalFormatting sqref="P25">
    <cfRule type="colorScale" priority="3135">
      <colorScale>
        <cfvo type="min"/>
        <cfvo type="percentile" val="50"/>
        <cfvo type="max"/>
        <color rgb="FFF8696B"/>
        <color rgb="FFFFEB84"/>
        <color rgb="FF63BE7B"/>
      </colorScale>
    </cfRule>
  </conditionalFormatting>
  <conditionalFormatting sqref="P22">
    <cfRule type="colorScale" priority="3134">
      <colorScale>
        <cfvo type="min"/>
        <cfvo type="percentile" val="50"/>
        <cfvo type="max"/>
        <color rgb="FFF8696B"/>
        <color rgb="FFFFEB84"/>
        <color rgb="FF63BE7B"/>
      </colorScale>
    </cfRule>
  </conditionalFormatting>
  <conditionalFormatting sqref="P25">
    <cfRule type="colorScale" priority="3133">
      <colorScale>
        <cfvo type="min"/>
        <cfvo type="percentile" val="50"/>
        <cfvo type="max"/>
        <color rgb="FFF8696B"/>
        <color rgb="FFFFEB84"/>
        <color rgb="FF63BE7B"/>
      </colorScale>
    </cfRule>
  </conditionalFormatting>
  <conditionalFormatting sqref="P21:P25">
    <cfRule type="colorScale" priority="3132">
      <colorScale>
        <cfvo type="min"/>
        <cfvo type="percentile" val="50"/>
        <cfvo type="max"/>
        <color rgb="FFF8696B"/>
        <color rgb="FFFFEB84"/>
        <color rgb="FF63BE7B"/>
      </colorScale>
    </cfRule>
  </conditionalFormatting>
  <conditionalFormatting sqref="P22">
    <cfRule type="colorScale" priority="3131">
      <colorScale>
        <cfvo type="min"/>
        <cfvo type="percentile" val="50"/>
        <cfvo type="max"/>
        <color rgb="FFF8696B"/>
        <color rgb="FFFFEB84"/>
        <color rgb="FF63BE7B"/>
      </colorScale>
    </cfRule>
  </conditionalFormatting>
  <conditionalFormatting sqref="P22">
    <cfRule type="colorScale" priority="3130">
      <colorScale>
        <cfvo type="min"/>
        <cfvo type="percentile" val="50"/>
        <cfvo type="max"/>
        <color rgb="FFF8696B"/>
        <color rgb="FFFFEB84"/>
        <color rgb="FF63BE7B"/>
      </colorScale>
    </cfRule>
  </conditionalFormatting>
  <conditionalFormatting sqref="P23">
    <cfRule type="colorScale" priority="3129">
      <colorScale>
        <cfvo type="min"/>
        <cfvo type="percentile" val="50"/>
        <cfvo type="max"/>
        <color rgb="FFF8696B"/>
        <color rgb="FFFFEB84"/>
        <color rgb="FF63BE7B"/>
      </colorScale>
    </cfRule>
  </conditionalFormatting>
  <conditionalFormatting sqref="P24">
    <cfRule type="colorScale" priority="3128">
      <colorScale>
        <cfvo type="min"/>
        <cfvo type="percentile" val="50"/>
        <cfvo type="max"/>
        <color rgb="FFF8696B"/>
        <color rgb="FFFFEB84"/>
        <color rgb="FF63BE7B"/>
      </colorScale>
    </cfRule>
  </conditionalFormatting>
  <conditionalFormatting sqref="P25">
    <cfRule type="colorScale" priority="3127">
      <colorScale>
        <cfvo type="min"/>
        <cfvo type="percentile" val="50"/>
        <cfvo type="max"/>
        <color rgb="FFF8696B"/>
        <color rgb="FFFFEB84"/>
        <color rgb="FF63BE7B"/>
      </colorScale>
    </cfRule>
  </conditionalFormatting>
  <conditionalFormatting sqref="P25">
    <cfRule type="colorScale" priority="3126">
      <colorScale>
        <cfvo type="min"/>
        <cfvo type="percentile" val="50"/>
        <cfvo type="max"/>
        <color rgb="FFF8696B"/>
        <color rgb="FFFFEB84"/>
        <color rgb="FF63BE7B"/>
      </colorScale>
    </cfRule>
  </conditionalFormatting>
  <conditionalFormatting sqref="P23">
    <cfRule type="colorScale" priority="3125">
      <colorScale>
        <cfvo type="min"/>
        <cfvo type="percentile" val="50"/>
        <cfvo type="max"/>
        <color rgb="FFF8696B"/>
        <color rgb="FFFFEB84"/>
        <color rgb="FF63BE7B"/>
      </colorScale>
    </cfRule>
  </conditionalFormatting>
  <conditionalFormatting sqref="P21:P25">
    <cfRule type="colorScale" priority="3124">
      <colorScale>
        <cfvo type="min"/>
        <cfvo type="percentile" val="50"/>
        <cfvo type="max"/>
        <color rgb="FFF8696B"/>
        <color rgb="FFFFEB84"/>
        <color rgb="FF63BE7B"/>
      </colorScale>
    </cfRule>
  </conditionalFormatting>
  <conditionalFormatting sqref="P22">
    <cfRule type="colorScale" priority="3123">
      <colorScale>
        <cfvo type="min"/>
        <cfvo type="percentile" val="50"/>
        <cfvo type="max"/>
        <color rgb="FFF8696B"/>
        <color rgb="FFFFEB84"/>
        <color rgb="FF63BE7B"/>
      </colorScale>
    </cfRule>
  </conditionalFormatting>
  <conditionalFormatting sqref="P23">
    <cfRule type="colorScale" priority="3122">
      <colorScale>
        <cfvo type="min"/>
        <cfvo type="percentile" val="50"/>
        <cfvo type="max"/>
        <color rgb="FFF8696B"/>
        <color rgb="FFFFEB84"/>
        <color rgb="FF63BE7B"/>
      </colorScale>
    </cfRule>
  </conditionalFormatting>
  <conditionalFormatting sqref="P24">
    <cfRule type="colorScale" priority="3121">
      <colorScale>
        <cfvo type="min"/>
        <cfvo type="percentile" val="50"/>
        <cfvo type="max"/>
        <color rgb="FFF8696B"/>
        <color rgb="FFFFEB84"/>
        <color rgb="FF63BE7B"/>
      </colorScale>
    </cfRule>
  </conditionalFormatting>
  <conditionalFormatting sqref="P25">
    <cfRule type="colorScale" priority="3120">
      <colorScale>
        <cfvo type="min"/>
        <cfvo type="percentile" val="50"/>
        <cfvo type="max"/>
        <color rgb="FFF8696B"/>
        <color rgb="FFFFEB84"/>
        <color rgb="FF63BE7B"/>
      </colorScale>
    </cfRule>
  </conditionalFormatting>
  <conditionalFormatting sqref="P21:P25">
    <cfRule type="colorScale" priority="3119">
      <colorScale>
        <cfvo type="min"/>
        <cfvo type="percentile" val="50"/>
        <cfvo type="max"/>
        <color rgb="FFF8696B"/>
        <color rgb="FFFFEB84"/>
        <color rgb="FF63BE7B"/>
      </colorScale>
    </cfRule>
  </conditionalFormatting>
  <conditionalFormatting sqref="P24">
    <cfRule type="colorScale" priority="3118">
      <colorScale>
        <cfvo type="min"/>
        <cfvo type="percentile" val="50"/>
        <cfvo type="max"/>
        <color rgb="FFF8696B"/>
        <color rgb="FFFFEB84"/>
        <color rgb="FF63BE7B"/>
      </colorScale>
    </cfRule>
  </conditionalFormatting>
  <conditionalFormatting sqref="P22">
    <cfRule type="colorScale" priority="3117">
      <colorScale>
        <cfvo type="min"/>
        <cfvo type="percentile" val="50"/>
        <cfvo type="max"/>
        <color rgb="FFF8696B"/>
        <color rgb="FFFFEB84"/>
        <color rgb="FF63BE7B"/>
      </colorScale>
    </cfRule>
  </conditionalFormatting>
  <conditionalFormatting sqref="P23">
    <cfRule type="colorScale" priority="3116">
      <colorScale>
        <cfvo type="min"/>
        <cfvo type="percentile" val="50"/>
        <cfvo type="max"/>
        <color rgb="FFF8696B"/>
        <color rgb="FFFFEB84"/>
        <color rgb="FF63BE7B"/>
      </colorScale>
    </cfRule>
  </conditionalFormatting>
  <conditionalFormatting sqref="P24">
    <cfRule type="colorScale" priority="3115">
      <colorScale>
        <cfvo type="min"/>
        <cfvo type="percentile" val="50"/>
        <cfvo type="max"/>
        <color rgb="FFF8696B"/>
        <color rgb="FFFFEB84"/>
        <color rgb="FF63BE7B"/>
      </colorScale>
    </cfRule>
  </conditionalFormatting>
  <conditionalFormatting sqref="P25">
    <cfRule type="colorScale" priority="3114">
      <colorScale>
        <cfvo type="min"/>
        <cfvo type="percentile" val="50"/>
        <cfvo type="max"/>
        <color rgb="FFF8696B"/>
        <color rgb="FFFFEB84"/>
        <color rgb="FF63BE7B"/>
      </colorScale>
    </cfRule>
  </conditionalFormatting>
  <conditionalFormatting sqref="P25">
    <cfRule type="colorScale" priority="3113">
      <colorScale>
        <cfvo type="min"/>
        <cfvo type="percentile" val="50"/>
        <cfvo type="max"/>
        <color rgb="FFF8696B"/>
        <color rgb="FFFFEB84"/>
        <color rgb="FF63BE7B"/>
      </colorScale>
    </cfRule>
  </conditionalFormatting>
  <conditionalFormatting sqref="P26">
    <cfRule type="colorScale" priority="3112">
      <colorScale>
        <cfvo type="min"/>
        <cfvo type="percentile" val="50"/>
        <cfvo type="max"/>
        <color rgb="FFF8696B"/>
        <color rgb="FFFFEB84"/>
        <color rgb="FF63BE7B"/>
      </colorScale>
    </cfRule>
  </conditionalFormatting>
  <conditionalFormatting sqref="P29">
    <cfRule type="colorScale" priority="3111">
      <colorScale>
        <cfvo type="min"/>
        <cfvo type="percentile" val="50"/>
        <cfvo type="max"/>
        <color rgb="FFF8696B"/>
        <color rgb="FFFFEB84"/>
        <color rgb="FF63BE7B"/>
      </colorScale>
    </cfRule>
  </conditionalFormatting>
  <conditionalFormatting sqref="P32">
    <cfRule type="colorScale" priority="3110">
      <colorScale>
        <cfvo type="min"/>
        <cfvo type="percentile" val="50"/>
        <cfvo type="max"/>
        <color rgb="FFF8696B"/>
        <color rgb="FFFFEB84"/>
        <color rgb="FF63BE7B"/>
      </colorScale>
    </cfRule>
  </conditionalFormatting>
  <conditionalFormatting sqref="P35">
    <cfRule type="colorScale" priority="3109">
      <colorScale>
        <cfvo type="min"/>
        <cfvo type="percentile" val="50"/>
        <cfvo type="max"/>
        <color rgb="FFF8696B"/>
        <color rgb="FFFFEB84"/>
        <color rgb="FF63BE7B"/>
      </colorScale>
    </cfRule>
  </conditionalFormatting>
  <conditionalFormatting sqref="P38">
    <cfRule type="colorScale" priority="3108">
      <colorScale>
        <cfvo type="min"/>
        <cfvo type="percentile" val="50"/>
        <cfvo type="max"/>
        <color rgb="FFF8696B"/>
        <color rgb="FFFFEB84"/>
        <color rgb="FF63BE7B"/>
      </colorScale>
    </cfRule>
  </conditionalFormatting>
  <conditionalFormatting sqref="P41">
    <cfRule type="colorScale" priority="3107">
      <colorScale>
        <cfvo type="min"/>
        <cfvo type="percentile" val="50"/>
        <cfvo type="max"/>
        <color rgb="FFF8696B"/>
        <color rgb="FFFFEB84"/>
        <color rgb="FF63BE7B"/>
      </colorScale>
    </cfRule>
  </conditionalFormatting>
  <conditionalFormatting sqref="P44">
    <cfRule type="colorScale" priority="3106">
      <colorScale>
        <cfvo type="min"/>
        <cfvo type="percentile" val="50"/>
        <cfvo type="max"/>
        <color rgb="FFF8696B"/>
        <color rgb="FFFFEB84"/>
        <color rgb="FF63BE7B"/>
      </colorScale>
    </cfRule>
  </conditionalFormatting>
  <conditionalFormatting sqref="P26:P45">
    <cfRule type="colorScale" priority="3105">
      <colorScale>
        <cfvo type="min"/>
        <cfvo type="percentile" val="50"/>
        <cfvo type="max"/>
        <color rgb="FFF8696B"/>
        <color rgb="FFFFEB84"/>
        <color rgb="FF63BE7B"/>
      </colorScale>
    </cfRule>
  </conditionalFormatting>
  <conditionalFormatting sqref="P27">
    <cfRule type="colorScale" priority="3286">
      <colorScale>
        <cfvo type="min"/>
        <cfvo type="percentile" val="50"/>
        <cfvo type="max"/>
        <color rgb="FFF8696B"/>
        <color rgb="FFFFEB84"/>
        <color rgb="FF63BE7B"/>
      </colorScale>
    </cfRule>
  </conditionalFormatting>
  <conditionalFormatting sqref="P28">
    <cfRule type="colorScale" priority="3104">
      <colorScale>
        <cfvo type="min"/>
        <cfvo type="percentile" val="50"/>
        <cfvo type="max"/>
        <color rgb="FFF8696B"/>
        <color rgb="FFFFEB84"/>
        <color rgb="FF63BE7B"/>
      </colorScale>
    </cfRule>
  </conditionalFormatting>
  <conditionalFormatting sqref="P29">
    <cfRule type="colorScale" priority="3103">
      <colorScale>
        <cfvo type="min"/>
        <cfvo type="percentile" val="50"/>
        <cfvo type="max"/>
        <color rgb="FFF8696B"/>
        <color rgb="FFFFEB84"/>
        <color rgb="FF63BE7B"/>
      </colorScale>
    </cfRule>
  </conditionalFormatting>
  <conditionalFormatting sqref="P30">
    <cfRule type="colorScale" priority="3102">
      <colorScale>
        <cfvo type="min"/>
        <cfvo type="percentile" val="50"/>
        <cfvo type="max"/>
        <color rgb="FFF8696B"/>
        <color rgb="FFFFEB84"/>
        <color rgb="FF63BE7B"/>
      </colorScale>
    </cfRule>
  </conditionalFormatting>
  <conditionalFormatting sqref="P31:P35">
    <cfRule type="colorScale" priority="3101">
      <colorScale>
        <cfvo type="min"/>
        <cfvo type="percentile" val="50"/>
        <cfvo type="max"/>
        <color rgb="FFF8696B"/>
        <color rgb="FFFFEB84"/>
        <color rgb="FF63BE7B"/>
      </colorScale>
    </cfRule>
  </conditionalFormatting>
  <conditionalFormatting sqref="P32">
    <cfRule type="colorScale" priority="3100">
      <colorScale>
        <cfvo type="min"/>
        <cfvo type="percentile" val="50"/>
        <cfvo type="max"/>
        <color rgb="FFF8696B"/>
        <color rgb="FFFFEB84"/>
        <color rgb="FF63BE7B"/>
      </colorScale>
    </cfRule>
  </conditionalFormatting>
  <conditionalFormatting sqref="P32">
    <cfRule type="colorScale" priority="3099">
      <colorScale>
        <cfvo type="min"/>
        <cfvo type="percentile" val="50"/>
        <cfvo type="max"/>
        <color rgb="FFF8696B"/>
        <color rgb="FFFFEB84"/>
        <color rgb="FF63BE7B"/>
      </colorScale>
    </cfRule>
  </conditionalFormatting>
  <conditionalFormatting sqref="P33">
    <cfRule type="colorScale" priority="3098">
      <colorScale>
        <cfvo type="min"/>
        <cfvo type="percentile" val="50"/>
        <cfvo type="max"/>
        <color rgb="FFF8696B"/>
        <color rgb="FFFFEB84"/>
        <color rgb="FF63BE7B"/>
      </colorScale>
    </cfRule>
  </conditionalFormatting>
  <conditionalFormatting sqref="P34">
    <cfRule type="colorScale" priority="3097">
      <colorScale>
        <cfvo type="min"/>
        <cfvo type="percentile" val="50"/>
        <cfvo type="max"/>
        <color rgb="FFF8696B"/>
        <color rgb="FFFFEB84"/>
        <color rgb="FF63BE7B"/>
      </colorScale>
    </cfRule>
  </conditionalFormatting>
  <conditionalFormatting sqref="P35">
    <cfRule type="colorScale" priority="3096">
      <colorScale>
        <cfvo type="min"/>
        <cfvo type="percentile" val="50"/>
        <cfvo type="max"/>
        <color rgb="FFF8696B"/>
        <color rgb="FFFFEB84"/>
        <color rgb="FF63BE7B"/>
      </colorScale>
    </cfRule>
  </conditionalFormatting>
  <conditionalFormatting sqref="P35">
    <cfRule type="colorScale" priority="3095">
      <colorScale>
        <cfvo type="min"/>
        <cfvo type="percentile" val="50"/>
        <cfvo type="max"/>
        <color rgb="FFF8696B"/>
        <color rgb="FFFFEB84"/>
        <color rgb="FF63BE7B"/>
      </colorScale>
    </cfRule>
  </conditionalFormatting>
  <conditionalFormatting sqref="P36">
    <cfRule type="colorScale" priority="3094">
      <colorScale>
        <cfvo type="min"/>
        <cfvo type="percentile" val="50"/>
        <cfvo type="max"/>
        <color rgb="FFF8696B"/>
        <color rgb="FFFFEB84"/>
        <color rgb="FF63BE7B"/>
      </colorScale>
    </cfRule>
  </conditionalFormatting>
  <conditionalFormatting sqref="P37">
    <cfRule type="colorScale" priority="3093">
      <colorScale>
        <cfvo type="min"/>
        <cfvo type="percentile" val="50"/>
        <cfvo type="max"/>
        <color rgb="FFF8696B"/>
        <color rgb="FFFFEB84"/>
        <color rgb="FF63BE7B"/>
      </colorScale>
    </cfRule>
  </conditionalFormatting>
  <conditionalFormatting sqref="P38">
    <cfRule type="colorScale" priority="3092">
      <colorScale>
        <cfvo type="min"/>
        <cfvo type="percentile" val="50"/>
        <cfvo type="max"/>
        <color rgb="FFF8696B"/>
        <color rgb="FFFFEB84"/>
        <color rgb="FF63BE7B"/>
      </colorScale>
    </cfRule>
  </conditionalFormatting>
  <conditionalFormatting sqref="P38">
    <cfRule type="colorScale" priority="3091">
      <colorScale>
        <cfvo type="min"/>
        <cfvo type="percentile" val="50"/>
        <cfvo type="max"/>
        <color rgb="FFF8696B"/>
        <color rgb="FFFFEB84"/>
        <color rgb="FF63BE7B"/>
      </colorScale>
    </cfRule>
  </conditionalFormatting>
  <conditionalFormatting sqref="P38">
    <cfRule type="colorScale" priority="3090">
      <colorScale>
        <cfvo type="min"/>
        <cfvo type="percentile" val="50"/>
        <cfvo type="max"/>
        <color rgb="FFF8696B"/>
        <color rgb="FFFFEB84"/>
        <color rgb="FF63BE7B"/>
      </colorScale>
    </cfRule>
  </conditionalFormatting>
  <conditionalFormatting sqref="P39">
    <cfRule type="colorScale" priority="3089">
      <colorScale>
        <cfvo type="min"/>
        <cfvo type="percentile" val="50"/>
        <cfvo type="max"/>
        <color rgb="FFF8696B"/>
        <color rgb="FFFFEB84"/>
        <color rgb="FF63BE7B"/>
      </colorScale>
    </cfRule>
  </conditionalFormatting>
  <conditionalFormatting sqref="P40">
    <cfRule type="colorScale" priority="3088">
      <colorScale>
        <cfvo type="min"/>
        <cfvo type="percentile" val="50"/>
        <cfvo type="max"/>
        <color rgb="FFF8696B"/>
        <color rgb="FFFFEB84"/>
        <color rgb="FF63BE7B"/>
      </colorScale>
    </cfRule>
  </conditionalFormatting>
  <conditionalFormatting sqref="P41">
    <cfRule type="colorScale" priority="3087">
      <colorScale>
        <cfvo type="min"/>
        <cfvo type="percentile" val="50"/>
        <cfvo type="max"/>
        <color rgb="FFF8696B"/>
        <color rgb="FFFFEB84"/>
        <color rgb="FF63BE7B"/>
      </colorScale>
    </cfRule>
  </conditionalFormatting>
  <conditionalFormatting sqref="P41">
    <cfRule type="colorScale" priority="3086">
      <colorScale>
        <cfvo type="min"/>
        <cfvo type="percentile" val="50"/>
        <cfvo type="max"/>
        <color rgb="FFF8696B"/>
        <color rgb="FFFFEB84"/>
        <color rgb="FF63BE7B"/>
      </colorScale>
    </cfRule>
  </conditionalFormatting>
  <conditionalFormatting sqref="P41">
    <cfRule type="colorScale" priority="3085">
      <colorScale>
        <cfvo type="min"/>
        <cfvo type="percentile" val="50"/>
        <cfvo type="max"/>
        <color rgb="FFF8696B"/>
        <color rgb="FFFFEB84"/>
        <color rgb="FF63BE7B"/>
      </colorScale>
    </cfRule>
  </conditionalFormatting>
  <conditionalFormatting sqref="P42">
    <cfRule type="colorScale" priority="3084">
      <colorScale>
        <cfvo type="min"/>
        <cfvo type="percentile" val="50"/>
        <cfvo type="max"/>
        <color rgb="FFF8696B"/>
        <color rgb="FFFFEB84"/>
        <color rgb="FF63BE7B"/>
      </colorScale>
    </cfRule>
  </conditionalFormatting>
  <conditionalFormatting sqref="P43">
    <cfRule type="colorScale" priority="3083">
      <colorScale>
        <cfvo type="min"/>
        <cfvo type="percentile" val="50"/>
        <cfvo type="max"/>
        <color rgb="FFF8696B"/>
        <color rgb="FFFFEB84"/>
        <color rgb="FF63BE7B"/>
      </colorScale>
    </cfRule>
  </conditionalFormatting>
  <conditionalFormatting sqref="P44">
    <cfRule type="colorScale" priority="3082">
      <colorScale>
        <cfvo type="min"/>
        <cfvo type="percentile" val="50"/>
        <cfvo type="max"/>
        <color rgb="FFF8696B"/>
        <color rgb="FFFFEB84"/>
        <color rgb="FF63BE7B"/>
      </colorScale>
    </cfRule>
  </conditionalFormatting>
  <conditionalFormatting sqref="P44">
    <cfRule type="colorScale" priority="3081">
      <colorScale>
        <cfvo type="min"/>
        <cfvo type="percentile" val="50"/>
        <cfvo type="max"/>
        <color rgb="FFF8696B"/>
        <color rgb="FFFFEB84"/>
        <color rgb="FF63BE7B"/>
      </colorScale>
    </cfRule>
  </conditionalFormatting>
  <conditionalFormatting sqref="P44">
    <cfRule type="colorScale" priority="3080">
      <colorScale>
        <cfvo type="min"/>
        <cfvo type="percentile" val="50"/>
        <cfvo type="max"/>
        <color rgb="FFF8696B"/>
        <color rgb="FFFFEB84"/>
        <color rgb="FF63BE7B"/>
      </colorScale>
    </cfRule>
  </conditionalFormatting>
  <conditionalFormatting sqref="P45">
    <cfRule type="colorScale" priority="3079">
      <colorScale>
        <cfvo type="min"/>
        <cfvo type="percentile" val="50"/>
        <cfvo type="max"/>
        <color rgb="FFF8696B"/>
        <color rgb="FFFFEB84"/>
        <color rgb="FF63BE7B"/>
      </colorScale>
    </cfRule>
  </conditionalFormatting>
  <conditionalFormatting sqref="P30">
    <cfRule type="colorScale" priority="3078">
      <colorScale>
        <cfvo type="min"/>
        <cfvo type="percentile" val="50"/>
        <cfvo type="max"/>
        <color rgb="FFF8696B"/>
        <color rgb="FFFFEB84"/>
        <color rgb="FF63BE7B"/>
      </colorScale>
    </cfRule>
  </conditionalFormatting>
  <conditionalFormatting sqref="P33">
    <cfRule type="colorScale" priority="3077">
      <colorScale>
        <cfvo type="min"/>
        <cfvo type="percentile" val="50"/>
        <cfvo type="max"/>
        <color rgb="FFF8696B"/>
        <color rgb="FFFFEB84"/>
        <color rgb="FF63BE7B"/>
      </colorScale>
    </cfRule>
  </conditionalFormatting>
  <conditionalFormatting sqref="P31:P35">
    <cfRule type="colorScale" priority="3076">
      <colorScale>
        <cfvo type="min"/>
        <cfvo type="percentile" val="50"/>
        <cfvo type="max"/>
        <color rgb="FFF8696B"/>
        <color rgb="FFFFEB84"/>
        <color rgb="FF63BE7B"/>
      </colorScale>
    </cfRule>
  </conditionalFormatting>
  <conditionalFormatting sqref="P32">
    <cfRule type="colorScale" priority="3075">
      <colorScale>
        <cfvo type="min"/>
        <cfvo type="percentile" val="50"/>
        <cfvo type="max"/>
        <color rgb="FFF8696B"/>
        <color rgb="FFFFEB84"/>
        <color rgb="FF63BE7B"/>
      </colorScale>
    </cfRule>
  </conditionalFormatting>
  <conditionalFormatting sqref="P33">
    <cfRule type="colorScale" priority="3074">
      <colorScale>
        <cfvo type="min"/>
        <cfvo type="percentile" val="50"/>
        <cfvo type="max"/>
        <color rgb="FFF8696B"/>
        <color rgb="FFFFEB84"/>
        <color rgb="FF63BE7B"/>
      </colorScale>
    </cfRule>
  </conditionalFormatting>
  <conditionalFormatting sqref="P34">
    <cfRule type="colorScale" priority="3073">
      <colorScale>
        <cfvo type="min"/>
        <cfvo type="percentile" val="50"/>
        <cfvo type="max"/>
        <color rgb="FFF8696B"/>
        <color rgb="FFFFEB84"/>
        <color rgb="FF63BE7B"/>
      </colorScale>
    </cfRule>
  </conditionalFormatting>
  <conditionalFormatting sqref="P37">
    <cfRule type="colorScale" priority="3072">
      <colorScale>
        <cfvo type="min"/>
        <cfvo type="percentile" val="50"/>
        <cfvo type="max"/>
        <color rgb="FFF8696B"/>
        <color rgb="FFFFEB84"/>
        <color rgb="FF63BE7B"/>
      </colorScale>
    </cfRule>
  </conditionalFormatting>
  <conditionalFormatting sqref="P35">
    <cfRule type="colorScale" priority="3071">
      <colorScale>
        <cfvo type="min"/>
        <cfvo type="percentile" val="50"/>
        <cfvo type="max"/>
        <color rgb="FFF8696B"/>
        <color rgb="FFFFEB84"/>
        <color rgb="FF63BE7B"/>
      </colorScale>
    </cfRule>
  </conditionalFormatting>
  <conditionalFormatting sqref="P36">
    <cfRule type="colorScale" priority="3070">
      <colorScale>
        <cfvo type="min"/>
        <cfvo type="percentile" val="50"/>
        <cfvo type="max"/>
        <color rgb="FFF8696B"/>
        <color rgb="FFFFEB84"/>
        <color rgb="FF63BE7B"/>
      </colorScale>
    </cfRule>
  </conditionalFormatting>
  <conditionalFormatting sqref="P37">
    <cfRule type="colorScale" priority="3069">
      <colorScale>
        <cfvo type="min"/>
        <cfvo type="percentile" val="50"/>
        <cfvo type="max"/>
        <color rgb="FFF8696B"/>
        <color rgb="FFFFEB84"/>
        <color rgb="FF63BE7B"/>
      </colorScale>
    </cfRule>
  </conditionalFormatting>
  <conditionalFormatting sqref="P39">
    <cfRule type="colorScale" priority="3068">
      <colorScale>
        <cfvo type="min"/>
        <cfvo type="percentile" val="50"/>
        <cfvo type="max"/>
        <color rgb="FFF8696B"/>
        <color rgb="FFFFEB84"/>
        <color rgb="FF63BE7B"/>
      </colorScale>
    </cfRule>
  </conditionalFormatting>
  <conditionalFormatting sqref="P38">
    <cfRule type="colorScale" priority="3067">
      <colorScale>
        <cfvo type="min"/>
        <cfvo type="percentile" val="50"/>
        <cfvo type="max"/>
        <color rgb="FFF8696B"/>
        <color rgb="FFFFEB84"/>
        <color rgb="FF63BE7B"/>
      </colorScale>
    </cfRule>
  </conditionalFormatting>
  <conditionalFormatting sqref="P39">
    <cfRule type="colorScale" priority="3066">
      <colorScale>
        <cfvo type="min"/>
        <cfvo type="percentile" val="50"/>
        <cfvo type="max"/>
        <color rgb="FFF8696B"/>
        <color rgb="FFFFEB84"/>
        <color rgb="FF63BE7B"/>
      </colorScale>
    </cfRule>
  </conditionalFormatting>
  <conditionalFormatting sqref="P39">
    <cfRule type="colorScale" priority="3065">
      <colorScale>
        <cfvo type="min"/>
        <cfvo type="percentile" val="50"/>
        <cfvo type="max"/>
        <color rgb="FFF8696B"/>
        <color rgb="FFFFEB84"/>
        <color rgb="FF63BE7B"/>
      </colorScale>
    </cfRule>
  </conditionalFormatting>
  <conditionalFormatting sqref="P40">
    <cfRule type="colorScale" priority="3064">
      <colorScale>
        <cfvo type="min"/>
        <cfvo type="percentile" val="50"/>
        <cfvo type="max"/>
        <color rgb="FFF8696B"/>
        <color rgb="FFFFEB84"/>
        <color rgb="FF63BE7B"/>
      </colorScale>
    </cfRule>
  </conditionalFormatting>
  <conditionalFormatting sqref="P41">
    <cfRule type="colorScale" priority="3063">
      <colorScale>
        <cfvo type="min"/>
        <cfvo type="percentile" val="50"/>
        <cfvo type="max"/>
        <color rgb="FFF8696B"/>
        <color rgb="FFFFEB84"/>
        <color rgb="FF63BE7B"/>
      </colorScale>
    </cfRule>
  </conditionalFormatting>
  <conditionalFormatting sqref="P38">
    <cfRule type="colorScale" priority="3062">
      <colorScale>
        <cfvo type="min"/>
        <cfvo type="percentile" val="50"/>
        <cfvo type="max"/>
        <color rgb="FFF8696B"/>
        <color rgb="FFFFEB84"/>
        <color rgb="FF63BE7B"/>
      </colorScale>
    </cfRule>
  </conditionalFormatting>
  <conditionalFormatting sqref="P41">
    <cfRule type="colorScale" priority="3061">
      <colorScale>
        <cfvo type="min"/>
        <cfvo type="percentile" val="50"/>
        <cfvo type="max"/>
        <color rgb="FFF8696B"/>
        <color rgb="FFFFEB84"/>
        <color rgb="FF63BE7B"/>
      </colorScale>
    </cfRule>
  </conditionalFormatting>
  <conditionalFormatting sqref="P39">
    <cfRule type="colorScale" priority="3060">
      <colorScale>
        <cfvo type="min"/>
        <cfvo type="percentile" val="50"/>
        <cfvo type="max"/>
        <color rgb="FFF8696B"/>
        <color rgb="FFFFEB84"/>
        <color rgb="FF63BE7B"/>
      </colorScale>
    </cfRule>
  </conditionalFormatting>
  <conditionalFormatting sqref="P40">
    <cfRule type="colorScale" priority="3059">
      <colorScale>
        <cfvo type="min"/>
        <cfvo type="percentile" val="50"/>
        <cfvo type="max"/>
        <color rgb="FFF8696B"/>
        <color rgb="FFFFEB84"/>
        <color rgb="FF63BE7B"/>
      </colorScale>
    </cfRule>
  </conditionalFormatting>
  <conditionalFormatting sqref="P41">
    <cfRule type="colorScale" priority="3058">
      <colorScale>
        <cfvo type="min"/>
        <cfvo type="percentile" val="50"/>
        <cfvo type="max"/>
        <color rgb="FFF8696B"/>
        <color rgb="FFFFEB84"/>
        <color rgb="FF63BE7B"/>
      </colorScale>
    </cfRule>
  </conditionalFormatting>
  <conditionalFormatting sqref="P43">
    <cfRule type="colorScale" priority="3057">
      <colorScale>
        <cfvo type="min"/>
        <cfvo type="percentile" val="50"/>
        <cfvo type="max"/>
        <color rgb="FFF8696B"/>
        <color rgb="FFFFEB84"/>
        <color rgb="FF63BE7B"/>
      </colorScale>
    </cfRule>
  </conditionalFormatting>
  <conditionalFormatting sqref="P42">
    <cfRule type="colorScale" priority="3056">
      <colorScale>
        <cfvo type="min"/>
        <cfvo type="percentile" val="50"/>
        <cfvo type="max"/>
        <color rgb="FFF8696B"/>
        <color rgb="FFFFEB84"/>
        <color rgb="FF63BE7B"/>
      </colorScale>
    </cfRule>
  </conditionalFormatting>
  <conditionalFormatting sqref="P43">
    <cfRule type="colorScale" priority="3055">
      <colorScale>
        <cfvo type="min"/>
        <cfvo type="percentile" val="50"/>
        <cfvo type="max"/>
        <color rgb="FFF8696B"/>
        <color rgb="FFFFEB84"/>
        <color rgb="FF63BE7B"/>
      </colorScale>
    </cfRule>
  </conditionalFormatting>
  <conditionalFormatting sqref="P43">
    <cfRule type="colorScale" priority="3054">
      <colorScale>
        <cfvo type="min"/>
        <cfvo type="percentile" val="50"/>
        <cfvo type="max"/>
        <color rgb="FFF8696B"/>
        <color rgb="FFFFEB84"/>
        <color rgb="FF63BE7B"/>
      </colorScale>
    </cfRule>
  </conditionalFormatting>
  <conditionalFormatting sqref="P44">
    <cfRule type="colorScale" priority="3053">
      <colorScale>
        <cfvo type="min"/>
        <cfvo type="percentile" val="50"/>
        <cfvo type="max"/>
        <color rgb="FFF8696B"/>
        <color rgb="FFFFEB84"/>
        <color rgb="FF63BE7B"/>
      </colorScale>
    </cfRule>
  </conditionalFormatting>
  <conditionalFormatting sqref="P45">
    <cfRule type="colorScale" priority="3052">
      <colorScale>
        <cfvo type="min"/>
        <cfvo type="percentile" val="50"/>
        <cfvo type="max"/>
        <color rgb="FFF8696B"/>
        <color rgb="FFFFEB84"/>
        <color rgb="FF63BE7B"/>
      </colorScale>
    </cfRule>
  </conditionalFormatting>
  <conditionalFormatting sqref="P42">
    <cfRule type="colorScale" priority="3051">
      <colorScale>
        <cfvo type="min"/>
        <cfvo type="percentile" val="50"/>
        <cfvo type="max"/>
        <color rgb="FFF8696B"/>
        <color rgb="FFFFEB84"/>
        <color rgb="FF63BE7B"/>
      </colorScale>
    </cfRule>
  </conditionalFormatting>
  <conditionalFormatting sqref="P45">
    <cfRule type="colorScale" priority="3050">
      <colorScale>
        <cfvo type="min"/>
        <cfvo type="percentile" val="50"/>
        <cfvo type="max"/>
        <color rgb="FFF8696B"/>
        <color rgb="FFFFEB84"/>
        <color rgb="FF63BE7B"/>
      </colorScale>
    </cfRule>
  </conditionalFormatting>
  <conditionalFormatting sqref="P43">
    <cfRule type="colorScale" priority="3049">
      <colorScale>
        <cfvo type="min"/>
        <cfvo type="percentile" val="50"/>
        <cfvo type="max"/>
        <color rgb="FFF8696B"/>
        <color rgb="FFFFEB84"/>
        <color rgb="FF63BE7B"/>
      </colorScale>
    </cfRule>
  </conditionalFormatting>
  <conditionalFormatting sqref="P44">
    <cfRule type="colorScale" priority="3048">
      <colorScale>
        <cfvo type="min"/>
        <cfvo type="percentile" val="50"/>
        <cfvo type="max"/>
        <color rgb="FFF8696B"/>
        <color rgb="FFFFEB84"/>
        <color rgb="FF63BE7B"/>
      </colorScale>
    </cfRule>
  </conditionalFormatting>
  <conditionalFormatting sqref="P45">
    <cfRule type="colorScale" priority="3047">
      <colorScale>
        <cfvo type="min"/>
        <cfvo type="percentile" val="50"/>
        <cfvo type="max"/>
        <color rgb="FFF8696B"/>
        <color rgb="FFFFEB84"/>
        <color rgb="FF63BE7B"/>
      </colorScale>
    </cfRule>
  </conditionalFormatting>
  <conditionalFormatting sqref="P31:P35">
    <cfRule type="colorScale" priority="3046">
      <colorScale>
        <cfvo type="min"/>
        <cfvo type="percentile" val="50"/>
        <cfvo type="max"/>
        <color rgb="FFF8696B"/>
        <color rgb="FFFFEB84"/>
        <color rgb="FF63BE7B"/>
      </colorScale>
    </cfRule>
  </conditionalFormatting>
  <conditionalFormatting sqref="P34">
    <cfRule type="colorScale" priority="3045">
      <colorScale>
        <cfvo type="min"/>
        <cfvo type="percentile" val="50"/>
        <cfvo type="max"/>
        <color rgb="FFF8696B"/>
        <color rgb="FFFFEB84"/>
        <color rgb="FF63BE7B"/>
      </colorScale>
    </cfRule>
  </conditionalFormatting>
  <conditionalFormatting sqref="P32">
    <cfRule type="colorScale" priority="3044">
      <colorScale>
        <cfvo type="min"/>
        <cfvo type="percentile" val="50"/>
        <cfvo type="max"/>
        <color rgb="FFF8696B"/>
        <color rgb="FFFFEB84"/>
        <color rgb="FF63BE7B"/>
      </colorScale>
    </cfRule>
  </conditionalFormatting>
  <conditionalFormatting sqref="P33">
    <cfRule type="colorScale" priority="3043">
      <colorScale>
        <cfvo type="min"/>
        <cfvo type="percentile" val="50"/>
        <cfvo type="max"/>
        <color rgb="FFF8696B"/>
        <color rgb="FFFFEB84"/>
        <color rgb="FF63BE7B"/>
      </colorScale>
    </cfRule>
  </conditionalFormatting>
  <conditionalFormatting sqref="P34">
    <cfRule type="colorScale" priority="3042">
      <colorScale>
        <cfvo type="min"/>
        <cfvo type="percentile" val="50"/>
        <cfvo type="max"/>
        <color rgb="FFF8696B"/>
        <color rgb="FFFFEB84"/>
        <color rgb="FF63BE7B"/>
      </colorScale>
    </cfRule>
  </conditionalFormatting>
  <conditionalFormatting sqref="P35">
    <cfRule type="colorScale" priority="3041">
      <colorScale>
        <cfvo type="min"/>
        <cfvo type="percentile" val="50"/>
        <cfvo type="max"/>
        <color rgb="FFF8696B"/>
        <color rgb="FFFFEB84"/>
        <color rgb="FF63BE7B"/>
      </colorScale>
    </cfRule>
  </conditionalFormatting>
  <conditionalFormatting sqref="P35">
    <cfRule type="colorScale" priority="3040">
      <colorScale>
        <cfvo type="min"/>
        <cfvo type="percentile" val="50"/>
        <cfvo type="max"/>
        <color rgb="FFF8696B"/>
        <color rgb="FFFFEB84"/>
        <color rgb="FF63BE7B"/>
      </colorScale>
    </cfRule>
  </conditionalFormatting>
  <conditionalFormatting sqref="P27">
    <cfRule type="colorScale" priority="3039">
      <colorScale>
        <cfvo type="min"/>
        <cfvo type="percentile" val="50"/>
        <cfvo type="max"/>
        <color rgb="FFF8696B"/>
        <color rgb="FFFFEB84"/>
        <color rgb="FF63BE7B"/>
      </colorScale>
    </cfRule>
  </conditionalFormatting>
  <conditionalFormatting sqref="P30">
    <cfRule type="colorScale" priority="3038">
      <colorScale>
        <cfvo type="min"/>
        <cfvo type="percentile" val="50"/>
        <cfvo type="max"/>
        <color rgb="FFF8696B"/>
        <color rgb="FFFFEB84"/>
        <color rgb="FF63BE7B"/>
      </colorScale>
    </cfRule>
  </conditionalFormatting>
  <conditionalFormatting sqref="P26:P30">
    <cfRule type="colorScale" priority="3037">
      <colorScale>
        <cfvo type="min"/>
        <cfvo type="percentile" val="50"/>
        <cfvo type="max"/>
        <color rgb="FFF8696B"/>
        <color rgb="FFFFEB84"/>
        <color rgb="FF63BE7B"/>
      </colorScale>
    </cfRule>
  </conditionalFormatting>
  <conditionalFormatting sqref="P27">
    <cfRule type="colorScale" priority="3036">
      <colorScale>
        <cfvo type="min"/>
        <cfvo type="percentile" val="50"/>
        <cfvo type="max"/>
        <color rgb="FFF8696B"/>
        <color rgb="FFFFEB84"/>
        <color rgb="FF63BE7B"/>
      </colorScale>
    </cfRule>
  </conditionalFormatting>
  <conditionalFormatting sqref="P27">
    <cfRule type="colorScale" priority="3035">
      <colorScale>
        <cfvo type="min"/>
        <cfvo type="percentile" val="50"/>
        <cfvo type="max"/>
        <color rgb="FFF8696B"/>
        <color rgb="FFFFEB84"/>
        <color rgb="FF63BE7B"/>
      </colorScale>
    </cfRule>
  </conditionalFormatting>
  <conditionalFormatting sqref="P28">
    <cfRule type="colorScale" priority="3034">
      <colorScale>
        <cfvo type="min"/>
        <cfvo type="percentile" val="50"/>
        <cfvo type="max"/>
        <color rgb="FFF8696B"/>
        <color rgb="FFFFEB84"/>
        <color rgb="FF63BE7B"/>
      </colorScale>
    </cfRule>
  </conditionalFormatting>
  <conditionalFormatting sqref="P29">
    <cfRule type="colorScale" priority="3033">
      <colorScale>
        <cfvo type="min"/>
        <cfvo type="percentile" val="50"/>
        <cfvo type="max"/>
        <color rgb="FFF8696B"/>
        <color rgb="FFFFEB84"/>
        <color rgb="FF63BE7B"/>
      </colorScale>
    </cfRule>
  </conditionalFormatting>
  <conditionalFormatting sqref="P30">
    <cfRule type="colorScale" priority="3032">
      <colorScale>
        <cfvo type="min"/>
        <cfvo type="percentile" val="50"/>
        <cfvo type="max"/>
        <color rgb="FFF8696B"/>
        <color rgb="FFFFEB84"/>
        <color rgb="FF63BE7B"/>
      </colorScale>
    </cfRule>
  </conditionalFormatting>
  <conditionalFormatting sqref="P30">
    <cfRule type="colorScale" priority="3031">
      <colorScale>
        <cfvo type="min"/>
        <cfvo type="percentile" val="50"/>
        <cfvo type="max"/>
        <color rgb="FFF8696B"/>
        <color rgb="FFFFEB84"/>
        <color rgb="FF63BE7B"/>
      </colorScale>
    </cfRule>
  </conditionalFormatting>
  <conditionalFormatting sqref="P28">
    <cfRule type="colorScale" priority="3030">
      <colorScale>
        <cfvo type="min"/>
        <cfvo type="percentile" val="50"/>
        <cfvo type="max"/>
        <color rgb="FFF8696B"/>
        <color rgb="FFFFEB84"/>
        <color rgb="FF63BE7B"/>
      </colorScale>
    </cfRule>
  </conditionalFormatting>
  <conditionalFormatting sqref="P26:P30">
    <cfRule type="colorScale" priority="3029">
      <colorScale>
        <cfvo type="min"/>
        <cfvo type="percentile" val="50"/>
        <cfvo type="max"/>
        <color rgb="FFF8696B"/>
        <color rgb="FFFFEB84"/>
        <color rgb="FF63BE7B"/>
      </colorScale>
    </cfRule>
  </conditionalFormatting>
  <conditionalFormatting sqref="P27">
    <cfRule type="colorScale" priority="3028">
      <colorScale>
        <cfvo type="min"/>
        <cfvo type="percentile" val="50"/>
        <cfvo type="max"/>
        <color rgb="FFF8696B"/>
        <color rgb="FFFFEB84"/>
        <color rgb="FF63BE7B"/>
      </colorScale>
    </cfRule>
  </conditionalFormatting>
  <conditionalFormatting sqref="P28">
    <cfRule type="colorScale" priority="3027">
      <colorScale>
        <cfvo type="min"/>
        <cfvo type="percentile" val="50"/>
        <cfvo type="max"/>
        <color rgb="FFF8696B"/>
        <color rgb="FFFFEB84"/>
        <color rgb="FF63BE7B"/>
      </colorScale>
    </cfRule>
  </conditionalFormatting>
  <conditionalFormatting sqref="P29">
    <cfRule type="colorScale" priority="3026">
      <colorScale>
        <cfvo type="min"/>
        <cfvo type="percentile" val="50"/>
        <cfvo type="max"/>
        <color rgb="FFF8696B"/>
        <color rgb="FFFFEB84"/>
        <color rgb="FF63BE7B"/>
      </colorScale>
    </cfRule>
  </conditionalFormatting>
  <conditionalFormatting sqref="P30">
    <cfRule type="colorScale" priority="3025">
      <colorScale>
        <cfvo type="min"/>
        <cfvo type="percentile" val="50"/>
        <cfvo type="max"/>
        <color rgb="FFF8696B"/>
        <color rgb="FFFFEB84"/>
        <color rgb="FF63BE7B"/>
      </colorScale>
    </cfRule>
  </conditionalFormatting>
  <conditionalFormatting sqref="P26:P30">
    <cfRule type="colorScale" priority="3024">
      <colorScale>
        <cfvo type="min"/>
        <cfvo type="percentile" val="50"/>
        <cfvo type="max"/>
        <color rgb="FFF8696B"/>
        <color rgb="FFFFEB84"/>
        <color rgb="FF63BE7B"/>
      </colorScale>
    </cfRule>
  </conditionalFormatting>
  <conditionalFormatting sqref="P29">
    <cfRule type="colorScale" priority="3023">
      <colorScale>
        <cfvo type="min"/>
        <cfvo type="percentile" val="50"/>
        <cfvo type="max"/>
        <color rgb="FFF8696B"/>
        <color rgb="FFFFEB84"/>
        <color rgb="FF63BE7B"/>
      </colorScale>
    </cfRule>
  </conditionalFormatting>
  <conditionalFormatting sqref="P27">
    <cfRule type="colorScale" priority="3022">
      <colorScale>
        <cfvo type="min"/>
        <cfvo type="percentile" val="50"/>
        <cfvo type="max"/>
        <color rgb="FFF8696B"/>
        <color rgb="FFFFEB84"/>
        <color rgb="FF63BE7B"/>
      </colorScale>
    </cfRule>
  </conditionalFormatting>
  <conditionalFormatting sqref="P28">
    <cfRule type="colorScale" priority="3021">
      <colorScale>
        <cfvo type="min"/>
        <cfvo type="percentile" val="50"/>
        <cfvo type="max"/>
        <color rgb="FFF8696B"/>
        <color rgb="FFFFEB84"/>
        <color rgb="FF63BE7B"/>
      </colorScale>
    </cfRule>
  </conditionalFormatting>
  <conditionalFormatting sqref="P29">
    <cfRule type="colorScale" priority="3020">
      <colorScale>
        <cfvo type="min"/>
        <cfvo type="percentile" val="50"/>
        <cfvo type="max"/>
        <color rgb="FFF8696B"/>
        <color rgb="FFFFEB84"/>
        <color rgb="FF63BE7B"/>
      </colorScale>
    </cfRule>
  </conditionalFormatting>
  <conditionalFormatting sqref="P30">
    <cfRule type="colorScale" priority="3019">
      <colorScale>
        <cfvo type="min"/>
        <cfvo type="percentile" val="50"/>
        <cfvo type="max"/>
        <color rgb="FFF8696B"/>
        <color rgb="FFFFEB84"/>
        <color rgb="FF63BE7B"/>
      </colorScale>
    </cfRule>
  </conditionalFormatting>
  <conditionalFormatting sqref="P30">
    <cfRule type="colorScale" priority="3018">
      <colorScale>
        <cfvo type="min"/>
        <cfvo type="percentile" val="50"/>
        <cfvo type="max"/>
        <color rgb="FFF8696B"/>
        <color rgb="FFFFEB84"/>
        <color rgb="FF63BE7B"/>
      </colorScale>
    </cfRule>
  </conditionalFormatting>
  <conditionalFormatting sqref="P36">
    <cfRule type="colorScale" priority="3017">
      <colorScale>
        <cfvo type="min"/>
        <cfvo type="percentile" val="50"/>
        <cfvo type="max"/>
        <color rgb="FFF8696B"/>
        <color rgb="FFFFEB84"/>
        <color rgb="FF63BE7B"/>
      </colorScale>
    </cfRule>
  </conditionalFormatting>
  <conditionalFormatting sqref="P39">
    <cfRule type="colorScale" priority="3016">
      <colorScale>
        <cfvo type="min"/>
        <cfvo type="percentile" val="50"/>
        <cfvo type="max"/>
        <color rgb="FFF8696B"/>
        <color rgb="FFFFEB84"/>
        <color rgb="FF63BE7B"/>
      </colorScale>
    </cfRule>
  </conditionalFormatting>
  <conditionalFormatting sqref="P37">
    <cfRule type="colorScale" priority="3015">
      <colorScale>
        <cfvo type="min"/>
        <cfvo type="percentile" val="50"/>
        <cfvo type="max"/>
        <color rgb="FFF8696B"/>
        <color rgb="FFFFEB84"/>
        <color rgb="FF63BE7B"/>
      </colorScale>
    </cfRule>
  </conditionalFormatting>
  <conditionalFormatting sqref="P38">
    <cfRule type="colorScale" priority="3014">
      <colorScale>
        <cfvo type="min"/>
        <cfvo type="percentile" val="50"/>
        <cfvo type="max"/>
        <color rgb="FFF8696B"/>
        <color rgb="FFFFEB84"/>
        <color rgb="FF63BE7B"/>
      </colorScale>
    </cfRule>
  </conditionalFormatting>
  <conditionalFormatting sqref="P39">
    <cfRule type="colorScale" priority="3013">
      <colorScale>
        <cfvo type="min"/>
        <cfvo type="percentile" val="50"/>
        <cfvo type="max"/>
        <color rgb="FFF8696B"/>
        <color rgb="FFFFEB84"/>
        <color rgb="FF63BE7B"/>
      </colorScale>
    </cfRule>
  </conditionalFormatting>
  <conditionalFormatting sqref="P40">
    <cfRule type="colorScale" priority="3012">
      <colorScale>
        <cfvo type="min"/>
        <cfvo type="percentile" val="50"/>
        <cfvo type="max"/>
        <color rgb="FFF8696B"/>
        <color rgb="FFFFEB84"/>
        <color rgb="FF63BE7B"/>
      </colorScale>
    </cfRule>
  </conditionalFormatting>
  <conditionalFormatting sqref="P40">
    <cfRule type="colorScale" priority="3011">
      <colorScale>
        <cfvo type="min"/>
        <cfvo type="percentile" val="50"/>
        <cfvo type="max"/>
        <color rgb="FFF8696B"/>
        <color rgb="FFFFEB84"/>
        <color rgb="FF63BE7B"/>
      </colorScale>
    </cfRule>
  </conditionalFormatting>
  <conditionalFormatting sqref="P37">
    <cfRule type="colorScale" priority="3010">
      <colorScale>
        <cfvo type="min"/>
        <cfvo type="percentile" val="50"/>
        <cfvo type="max"/>
        <color rgb="FFF8696B"/>
        <color rgb="FFFFEB84"/>
        <color rgb="FF63BE7B"/>
      </colorScale>
    </cfRule>
  </conditionalFormatting>
  <conditionalFormatting sqref="P40">
    <cfRule type="colorScale" priority="3009">
      <colorScale>
        <cfvo type="min"/>
        <cfvo type="percentile" val="50"/>
        <cfvo type="max"/>
        <color rgb="FFF8696B"/>
        <color rgb="FFFFEB84"/>
        <color rgb="FF63BE7B"/>
      </colorScale>
    </cfRule>
  </conditionalFormatting>
  <conditionalFormatting sqref="P36:P40">
    <cfRule type="colorScale" priority="3008">
      <colorScale>
        <cfvo type="min"/>
        <cfvo type="percentile" val="50"/>
        <cfvo type="max"/>
        <color rgb="FFF8696B"/>
        <color rgb="FFFFEB84"/>
        <color rgb="FF63BE7B"/>
      </colorScale>
    </cfRule>
  </conditionalFormatting>
  <conditionalFormatting sqref="P37">
    <cfRule type="colorScale" priority="3007">
      <colorScale>
        <cfvo type="min"/>
        <cfvo type="percentile" val="50"/>
        <cfvo type="max"/>
        <color rgb="FFF8696B"/>
        <color rgb="FFFFEB84"/>
        <color rgb="FF63BE7B"/>
      </colorScale>
    </cfRule>
  </conditionalFormatting>
  <conditionalFormatting sqref="P37">
    <cfRule type="colorScale" priority="3006">
      <colorScale>
        <cfvo type="min"/>
        <cfvo type="percentile" val="50"/>
        <cfvo type="max"/>
        <color rgb="FFF8696B"/>
        <color rgb="FFFFEB84"/>
        <color rgb="FF63BE7B"/>
      </colorScale>
    </cfRule>
  </conditionalFormatting>
  <conditionalFormatting sqref="P38">
    <cfRule type="colorScale" priority="3005">
      <colorScale>
        <cfvo type="min"/>
        <cfvo type="percentile" val="50"/>
        <cfvo type="max"/>
        <color rgb="FFF8696B"/>
        <color rgb="FFFFEB84"/>
        <color rgb="FF63BE7B"/>
      </colorScale>
    </cfRule>
  </conditionalFormatting>
  <conditionalFormatting sqref="P39">
    <cfRule type="colorScale" priority="3004">
      <colorScale>
        <cfvo type="min"/>
        <cfvo type="percentile" val="50"/>
        <cfvo type="max"/>
        <color rgb="FFF8696B"/>
        <color rgb="FFFFEB84"/>
        <color rgb="FF63BE7B"/>
      </colorScale>
    </cfRule>
  </conditionalFormatting>
  <conditionalFormatting sqref="P40">
    <cfRule type="colorScale" priority="3003">
      <colorScale>
        <cfvo type="min"/>
        <cfvo type="percentile" val="50"/>
        <cfvo type="max"/>
        <color rgb="FFF8696B"/>
        <color rgb="FFFFEB84"/>
        <color rgb="FF63BE7B"/>
      </colorScale>
    </cfRule>
  </conditionalFormatting>
  <conditionalFormatting sqref="P40">
    <cfRule type="colorScale" priority="3002">
      <colorScale>
        <cfvo type="min"/>
        <cfvo type="percentile" val="50"/>
        <cfvo type="max"/>
        <color rgb="FFF8696B"/>
        <color rgb="FFFFEB84"/>
        <color rgb="FF63BE7B"/>
      </colorScale>
    </cfRule>
  </conditionalFormatting>
  <conditionalFormatting sqref="P38">
    <cfRule type="colorScale" priority="3001">
      <colorScale>
        <cfvo type="min"/>
        <cfvo type="percentile" val="50"/>
        <cfvo type="max"/>
        <color rgb="FFF8696B"/>
        <color rgb="FFFFEB84"/>
        <color rgb="FF63BE7B"/>
      </colorScale>
    </cfRule>
  </conditionalFormatting>
  <conditionalFormatting sqref="P36:P40">
    <cfRule type="colorScale" priority="3000">
      <colorScale>
        <cfvo type="min"/>
        <cfvo type="percentile" val="50"/>
        <cfvo type="max"/>
        <color rgb="FFF8696B"/>
        <color rgb="FFFFEB84"/>
        <color rgb="FF63BE7B"/>
      </colorScale>
    </cfRule>
  </conditionalFormatting>
  <conditionalFormatting sqref="P37">
    <cfRule type="colorScale" priority="2999">
      <colorScale>
        <cfvo type="min"/>
        <cfvo type="percentile" val="50"/>
        <cfvo type="max"/>
        <color rgb="FFF8696B"/>
        <color rgb="FFFFEB84"/>
        <color rgb="FF63BE7B"/>
      </colorScale>
    </cfRule>
  </conditionalFormatting>
  <conditionalFormatting sqref="P38">
    <cfRule type="colorScale" priority="2998">
      <colorScale>
        <cfvo type="min"/>
        <cfvo type="percentile" val="50"/>
        <cfvo type="max"/>
        <color rgb="FFF8696B"/>
        <color rgb="FFFFEB84"/>
        <color rgb="FF63BE7B"/>
      </colorScale>
    </cfRule>
  </conditionalFormatting>
  <conditionalFormatting sqref="P39">
    <cfRule type="colorScale" priority="2997">
      <colorScale>
        <cfvo type="min"/>
        <cfvo type="percentile" val="50"/>
        <cfvo type="max"/>
        <color rgb="FFF8696B"/>
        <color rgb="FFFFEB84"/>
        <color rgb="FF63BE7B"/>
      </colorScale>
    </cfRule>
  </conditionalFormatting>
  <conditionalFormatting sqref="P40">
    <cfRule type="colorScale" priority="2996">
      <colorScale>
        <cfvo type="min"/>
        <cfvo type="percentile" val="50"/>
        <cfvo type="max"/>
        <color rgb="FFF8696B"/>
        <color rgb="FFFFEB84"/>
        <color rgb="FF63BE7B"/>
      </colorScale>
    </cfRule>
  </conditionalFormatting>
  <conditionalFormatting sqref="P36:P40">
    <cfRule type="colorScale" priority="2995">
      <colorScale>
        <cfvo type="min"/>
        <cfvo type="percentile" val="50"/>
        <cfvo type="max"/>
        <color rgb="FFF8696B"/>
        <color rgb="FFFFEB84"/>
        <color rgb="FF63BE7B"/>
      </colorScale>
    </cfRule>
  </conditionalFormatting>
  <conditionalFormatting sqref="P39">
    <cfRule type="colorScale" priority="2994">
      <colorScale>
        <cfvo type="min"/>
        <cfvo type="percentile" val="50"/>
        <cfvo type="max"/>
        <color rgb="FFF8696B"/>
        <color rgb="FFFFEB84"/>
        <color rgb="FF63BE7B"/>
      </colorScale>
    </cfRule>
  </conditionalFormatting>
  <conditionalFormatting sqref="P37">
    <cfRule type="colorScale" priority="2993">
      <colorScale>
        <cfvo type="min"/>
        <cfvo type="percentile" val="50"/>
        <cfvo type="max"/>
        <color rgb="FFF8696B"/>
        <color rgb="FFFFEB84"/>
        <color rgb="FF63BE7B"/>
      </colorScale>
    </cfRule>
  </conditionalFormatting>
  <conditionalFormatting sqref="P38">
    <cfRule type="colorScale" priority="2992">
      <colorScale>
        <cfvo type="min"/>
        <cfvo type="percentile" val="50"/>
        <cfvo type="max"/>
        <color rgb="FFF8696B"/>
        <color rgb="FFFFEB84"/>
        <color rgb="FF63BE7B"/>
      </colorScale>
    </cfRule>
  </conditionalFormatting>
  <conditionalFormatting sqref="P39">
    <cfRule type="colorScale" priority="2991">
      <colorScale>
        <cfvo type="min"/>
        <cfvo type="percentile" val="50"/>
        <cfvo type="max"/>
        <color rgb="FFF8696B"/>
        <color rgb="FFFFEB84"/>
        <color rgb="FF63BE7B"/>
      </colorScale>
    </cfRule>
  </conditionalFormatting>
  <conditionalFormatting sqref="P40">
    <cfRule type="colorScale" priority="2990">
      <colorScale>
        <cfvo type="min"/>
        <cfvo type="percentile" val="50"/>
        <cfvo type="max"/>
        <color rgb="FFF8696B"/>
        <color rgb="FFFFEB84"/>
        <color rgb="FF63BE7B"/>
      </colorScale>
    </cfRule>
  </conditionalFormatting>
  <conditionalFormatting sqref="P40">
    <cfRule type="colorScale" priority="2989">
      <colorScale>
        <cfvo type="min"/>
        <cfvo type="percentile" val="50"/>
        <cfvo type="max"/>
        <color rgb="FFF8696B"/>
        <color rgb="FFFFEB84"/>
        <color rgb="FF63BE7B"/>
      </colorScale>
    </cfRule>
  </conditionalFormatting>
  <conditionalFormatting sqref="P43">
    <cfRule type="colorScale" priority="2988">
      <colorScale>
        <cfvo type="min"/>
        <cfvo type="percentile" val="50"/>
        <cfvo type="max"/>
        <color rgb="FFF8696B"/>
        <color rgb="FFFFEB84"/>
        <color rgb="FF63BE7B"/>
      </colorScale>
    </cfRule>
  </conditionalFormatting>
  <conditionalFormatting sqref="P41">
    <cfRule type="colorScale" priority="2987">
      <colorScale>
        <cfvo type="min"/>
        <cfvo type="percentile" val="50"/>
        <cfvo type="max"/>
        <color rgb="FFF8696B"/>
        <color rgb="FFFFEB84"/>
        <color rgb="FF63BE7B"/>
      </colorScale>
    </cfRule>
  </conditionalFormatting>
  <conditionalFormatting sqref="P42">
    <cfRule type="colorScale" priority="2986">
      <colorScale>
        <cfvo type="min"/>
        <cfvo type="percentile" val="50"/>
        <cfvo type="max"/>
        <color rgb="FFF8696B"/>
        <color rgb="FFFFEB84"/>
        <color rgb="FF63BE7B"/>
      </colorScale>
    </cfRule>
  </conditionalFormatting>
  <conditionalFormatting sqref="P43">
    <cfRule type="colorScale" priority="2985">
      <colorScale>
        <cfvo type="min"/>
        <cfvo type="percentile" val="50"/>
        <cfvo type="max"/>
        <color rgb="FFF8696B"/>
        <color rgb="FFFFEB84"/>
        <color rgb="FF63BE7B"/>
      </colorScale>
    </cfRule>
  </conditionalFormatting>
  <conditionalFormatting sqref="P43">
    <cfRule type="colorScale" priority="2984">
      <colorScale>
        <cfvo type="min"/>
        <cfvo type="percentile" val="50"/>
        <cfvo type="max"/>
        <color rgb="FFF8696B"/>
        <color rgb="FFFFEB84"/>
        <color rgb="FF63BE7B"/>
      </colorScale>
    </cfRule>
  </conditionalFormatting>
  <conditionalFormatting sqref="P43">
    <cfRule type="colorScale" priority="2983">
      <colorScale>
        <cfvo type="min"/>
        <cfvo type="percentile" val="50"/>
        <cfvo type="max"/>
        <color rgb="FFF8696B"/>
        <color rgb="FFFFEB84"/>
        <color rgb="FF63BE7B"/>
      </colorScale>
    </cfRule>
  </conditionalFormatting>
  <conditionalFormatting sqref="P44">
    <cfRule type="colorScale" priority="2982">
      <colorScale>
        <cfvo type="min"/>
        <cfvo type="percentile" val="50"/>
        <cfvo type="max"/>
        <color rgb="FFF8696B"/>
        <color rgb="FFFFEB84"/>
        <color rgb="FF63BE7B"/>
      </colorScale>
    </cfRule>
  </conditionalFormatting>
  <conditionalFormatting sqref="P45">
    <cfRule type="colorScale" priority="2981">
      <colorScale>
        <cfvo type="min"/>
        <cfvo type="percentile" val="50"/>
        <cfvo type="max"/>
        <color rgb="FFF8696B"/>
        <color rgb="FFFFEB84"/>
        <color rgb="FF63BE7B"/>
      </colorScale>
    </cfRule>
  </conditionalFormatting>
  <conditionalFormatting sqref="P42">
    <cfRule type="colorScale" priority="2980">
      <colorScale>
        <cfvo type="min"/>
        <cfvo type="percentile" val="50"/>
        <cfvo type="max"/>
        <color rgb="FFF8696B"/>
        <color rgb="FFFFEB84"/>
        <color rgb="FF63BE7B"/>
      </colorScale>
    </cfRule>
  </conditionalFormatting>
  <conditionalFormatting sqref="P41">
    <cfRule type="colorScale" priority="2979">
      <colorScale>
        <cfvo type="min"/>
        <cfvo type="percentile" val="50"/>
        <cfvo type="max"/>
        <color rgb="FFF8696B"/>
        <color rgb="FFFFEB84"/>
        <color rgb="FF63BE7B"/>
      </colorScale>
    </cfRule>
  </conditionalFormatting>
  <conditionalFormatting sqref="P42">
    <cfRule type="colorScale" priority="2978">
      <colorScale>
        <cfvo type="min"/>
        <cfvo type="percentile" val="50"/>
        <cfvo type="max"/>
        <color rgb="FFF8696B"/>
        <color rgb="FFFFEB84"/>
        <color rgb="FF63BE7B"/>
      </colorScale>
    </cfRule>
  </conditionalFormatting>
  <conditionalFormatting sqref="P44">
    <cfRule type="colorScale" priority="2977">
      <colorScale>
        <cfvo type="min"/>
        <cfvo type="percentile" val="50"/>
        <cfvo type="max"/>
        <color rgb="FFF8696B"/>
        <color rgb="FFFFEB84"/>
        <color rgb="FF63BE7B"/>
      </colorScale>
    </cfRule>
  </conditionalFormatting>
  <conditionalFormatting sqref="P43">
    <cfRule type="colorScale" priority="2976">
      <colorScale>
        <cfvo type="min"/>
        <cfvo type="percentile" val="50"/>
        <cfvo type="max"/>
        <color rgb="FFF8696B"/>
        <color rgb="FFFFEB84"/>
        <color rgb="FF63BE7B"/>
      </colorScale>
    </cfRule>
  </conditionalFormatting>
  <conditionalFormatting sqref="P44">
    <cfRule type="colorScale" priority="2975">
      <colorScale>
        <cfvo type="min"/>
        <cfvo type="percentile" val="50"/>
        <cfvo type="max"/>
        <color rgb="FFF8696B"/>
        <color rgb="FFFFEB84"/>
        <color rgb="FF63BE7B"/>
      </colorScale>
    </cfRule>
  </conditionalFormatting>
  <conditionalFormatting sqref="P44">
    <cfRule type="colorScale" priority="2974">
      <colorScale>
        <cfvo type="min"/>
        <cfvo type="percentile" val="50"/>
        <cfvo type="max"/>
        <color rgb="FFF8696B"/>
        <color rgb="FFFFEB84"/>
        <color rgb="FF63BE7B"/>
      </colorScale>
    </cfRule>
  </conditionalFormatting>
  <conditionalFormatting sqref="P45">
    <cfRule type="colorScale" priority="2973">
      <colorScale>
        <cfvo type="min"/>
        <cfvo type="percentile" val="50"/>
        <cfvo type="max"/>
        <color rgb="FFF8696B"/>
        <color rgb="FFFFEB84"/>
        <color rgb="FF63BE7B"/>
      </colorScale>
    </cfRule>
  </conditionalFormatting>
  <conditionalFormatting sqref="P43">
    <cfRule type="colorScale" priority="2972">
      <colorScale>
        <cfvo type="min"/>
        <cfvo type="percentile" val="50"/>
        <cfvo type="max"/>
        <color rgb="FFF8696B"/>
        <color rgb="FFFFEB84"/>
        <color rgb="FF63BE7B"/>
      </colorScale>
    </cfRule>
  </conditionalFormatting>
  <conditionalFormatting sqref="P44">
    <cfRule type="colorScale" priority="2971">
      <colorScale>
        <cfvo type="min"/>
        <cfvo type="percentile" val="50"/>
        <cfvo type="max"/>
        <color rgb="FFF8696B"/>
        <color rgb="FFFFEB84"/>
        <color rgb="FF63BE7B"/>
      </colorScale>
    </cfRule>
  </conditionalFormatting>
  <conditionalFormatting sqref="P45">
    <cfRule type="colorScale" priority="2970">
      <colorScale>
        <cfvo type="min"/>
        <cfvo type="percentile" val="50"/>
        <cfvo type="max"/>
        <color rgb="FFF8696B"/>
        <color rgb="FFFFEB84"/>
        <color rgb="FF63BE7B"/>
      </colorScale>
    </cfRule>
  </conditionalFormatting>
  <conditionalFormatting sqref="P41">
    <cfRule type="colorScale" priority="2969">
      <colorScale>
        <cfvo type="min"/>
        <cfvo type="percentile" val="50"/>
        <cfvo type="max"/>
        <color rgb="FFF8696B"/>
        <color rgb="FFFFEB84"/>
        <color rgb="FF63BE7B"/>
      </colorScale>
    </cfRule>
  </conditionalFormatting>
  <conditionalFormatting sqref="P44">
    <cfRule type="colorScale" priority="2968">
      <colorScale>
        <cfvo type="min"/>
        <cfvo type="percentile" val="50"/>
        <cfvo type="max"/>
        <color rgb="FFF8696B"/>
        <color rgb="FFFFEB84"/>
        <color rgb="FF63BE7B"/>
      </colorScale>
    </cfRule>
  </conditionalFormatting>
  <conditionalFormatting sqref="P42">
    <cfRule type="colorScale" priority="2967">
      <colorScale>
        <cfvo type="min"/>
        <cfvo type="percentile" val="50"/>
        <cfvo type="max"/>
        <color rgb="FFF8696B"/>
        <color rgb="FFFFEB84"/>
        <color rgb="FF63BE7B"/>
      </colorScale>
    </cfRule>
  </conditionalFormatting>
  <conditionalFormatting sqref="P43">
    <cfRule type="colorScale" priority="2966">
      <colorScale>
        <cfvo type="min"/>
        <cfvo type="percentile" val="50"/>
        <cfvo type="max"/>
        <color rgb="FFF8696B"/>
        <color rgb="FFFFEB84"/>
        <color rgb="FF63BE7B"/>
      </colorScale>
    </cfRule>
  </conditionalFormatting>
  <conditionalFormatting sqref="P44">
    <cfRule type="colorScale" priority="2965">
      <colorScale>
        <cfvo type="min"/>
        <cfvo type="percentile" val="50"/>
        <cfvo type="max"/>
        <color rgb="FFF8696B"/>
        <color rgb="FFFFEB84"/>
        <color rgb="FF63BE7B"/>
      </colorScale>
    </cfRule>
  </conditionalFormatting>
  <conditionalFormatting sqref="P45">
    <cfRule type="colorScale" priority="2964">
      <colorScale>
        <cfvo type="min"/>
        <cfvo type="percentile" val="50"/>
        <cfvo type="max"/>
        <color rgb="FFF8696B"/>
        <color rgb="FFFFEB84"/>
        <color rgb="FF63BE7B"/>
      </colorScale>
    </cfRule>
  </conditionalFormatting>
  <conditionalFormatting sqref="P45">
    <cfRule type="colorScale" priority="2963">
      <colorScale>
        <cfvo type="min"/>
        <cfvo type="percentile" val="50"/>
        <cfvo type="max"/>
        <color rgb="FFF8696B"/>
        <color rgb="FFFFEB84"/>
        <color rgb="FF63BE7B"/>
      </colorScale>
    </cfRule>
  </conditionalFormatting>
  <conditionalFormatting sqref="P42">
    <cfRule type="colorScale" priority="2962">
      <colorScale>
        <cfvo type="min"/>
        <cfvo type="percentile" val="50"/>
        <cfvo type="max"/>
        <color rgb="FFF8696B"/>
        <color rgb="FFFFEB84"/>
        <color rgb="FF63BE7B"/>
      </colorScale>
    </cfRule>
  </conditionalFormatting>
  <conditionalFormatting sqref="P45">
    <cfRule type="colorScale" priority="2961">
      <colorScale>
        <cfvo type="min"/>
        <cfvo type="percentile" val="50"/>
        <cfvo type="max"/>
        <color rgb="FFF8696B"/>
        <color rgb="FFFFEB84"/>
        <color rgb="FF63BE7B"/>
      </colorScale>
    </cfRule>
  </conditionalFormatting>
  <conditionalFormatting sqref="P41:P45">
    <cfRule type="colorScale" priority="2960">
      <colorScale>
        <cfvo type="min"/>
        <cfvo type="percentile" val="50"/>
        <cfvo type="max"/>
        <color rgb="FFF8696B"/>
        <color rgb="FFFFEB84"/>
        <color rgb="FF63BE7B"/>
      </colorScale>
    </cfRule>
  </conditionalFormatting>
  <conditionalFormatting sqref="P42">
    <cfRule type="colorScale" priority="2959">
      <colorScale>
        <cfvo type="min"/>
        <cfvo type="percentile" val="50"/>
        <cfvo type="max"/>
        <color rgb="FFF8696B"/>
        <color rgb="FFFFEB84"/>
        <color rgb="FF63BE7B"/>
      </colorScale>
    </cfRule>
  </conditionalFormatting>
  <conditionalFormatting sqref="P42">
    <cfRule type="colorScale" priority="2958">
      <colorScale>
        <cfvo type="min"/>
        <cfvo type="percentile" val="50"/>
        <cfvo type="max"/>
        <color rgb="FFF8696B"/>
        <color rgb="FFFFEB84"/>
        <color rgb="FF63BE7B"/>
      </colorScale>
    </cfRule>
  </conditionalFormatting>
  <conditionalFormatting sqref="P43">
    <cfRule type="colorScale" priority="2957">
      <colorScale>
        <cfvo type="min"/>
        <cfvo type="percentile" val="50"/>
        <cfvo type="max"/>
        <color rgb="FFF8696B"/>
        <color rgb="FFFFEB84"/>
        <color rgb="FF63BE7B"/>
      </colorScale>
    </cfRule>
  </conditionalFormatting>
  <conditionalFormatting sqref="P44">
    <cfRule type="colorScale" priority="2956">
      <colorScale>
        <cfvo type="min"/>
        <cfvo type="percentile" val="50"/>
        <cfvo type="max"/>
        <color rgb="FFF8696B"/>
        <color rgb="FFFFEB84"/>
        <color rgb="FF63BE7B"/>
      </colorScale>
    </cfRule>
  </conditionalFormatting>
  <conditionalFormatting sqref="P45">
    <cfRule type="colorScale" priority="2955">
      <colorScale>
        <cfvo type="min"/>
        <cfvo type="percentile" val="50"/>
        <cfvo type="max"/>
        <color rgb="FFF8696B"/>
        <color rgb="FFFFEB84"/>
        <color rgb="FF63BE7B"/>
      </colorScale>
    </cfRule>
  </conditionalFormatting>
  <conditionalFormatting sqref="P45">
    <cfRule type="colorScale" priority="2954">
      <colorScale>
        <cfvo type="min"/>
        <cfvo type="percentile" val="50"/>
        <cfvo type="max"/>
        <color rgb="FFF8696B"/>
        <color rgb="FFFFEB84"/>
        <color rgb="FF63BE7B"/>
      </colorScale>
    </cfRule>
  </conditionalFormatting>
  <conditionalFormatting sqref="P43">
    <cfRule type="colorScale" priority="2953">
      <colorScale>
        <cfvo type="min"/>
        <cfvo type="percentile" val="50"/>
        <cfvo type="max"/>
        <color rgb="FFF8696B"/>
        <color rgb="FFFFEB84"/>
        <color rgb="FF63BE7B"/>
      </colorScale>
    </cfRule>
  </conditionalFormatting>
  <conditionalFormatting sqref="P41:P45">
    <cfRule type="colorScale" priority="2952">
      <colorScale>
        <cfvo type="min"/>
        <cfvo type="percentile" val="50"/>
        <cfvo type="max"/>
        <color rgb="FFF8696B"/>
        <color rgb="FFFFEB84"/>
        <color rgb="FF63BE7B"/>
      </colorScale>
    </cfRule>
  </conditionalFormatting>
  <conditionalFormatting sqref="P42">
    <cfRule type="colorScale" priority="2951">
      <colorScale>
        <cfvo type="min"/>
        <cfvo type="percentile" val="50"/>
        <cfvo type="max"/>
        <color rgb="FFF8696B"/>
        <color rgb="FFFFEB84"/>
        <color rgb="FF63BE7B"/>
      </colorScale>
    </cfRule>
  </conditionalFormatting>
  <conditionalFormatting sqref="P43">
    <cfRule type="colorScale" priority="2950">
      <colorScale>
        <cfvo type="min"/>
        <cfvo type="percentile" val="50"/>
        <cfvo type="max"/>
        <color rgb="FFF8696B"/>
        <color rgb="FFFFEB84"/>
        <color rgb="FF63BE7B"/>
      </colorScale>
    </cfRule>
  </conditionalFormatting>
  <conditionalFormatting sqref="P44">
    <cfRule type="colorScale" priority="2949">
      <colorScale>
        <cfvo type="min"/>
        <cfvo type="percentile" val="50"/>
        <cfvo type="max"/>
        <color rgb="FFF8696B"/>
        <color rgb="FFFFEB84"/>
        <color rgb="FF63BE7B"/>
      </colorScale>
    </cfRule>
  </conditionalFormatting>
  <conditionalFormatting sqref="P45">
    <cfRule type="colorScale" priority="2948">
      <colorScale>
        <cfvo type="min"/>
        <cfvo type="percentile" val="50"/>
        <cfvo type="max"/>
        <color rgb="FFF8696B"/>
        <color rgb="FFFFEB84"/>
        <color rgb="FF63BE7B"/>
      </colorScale>
    </cfRule>
  </conditionalFormatting>
  <conditionalFormatting sqref="P41:P45">
    <cfRule type="colorScale" priority="2947">
      <colorScale>
        <cfvo type="min"/>
        <cfvo type="percentile" val="50"/>
        <cfvo type="max"/>
        <color rgb="FFF8696B"/>
        <color rgb="FFFFEB84"/>
        <color rgb="FF63BE7B"/>
      </colorScale>
    </cfRule>
  </conditionalFormatting>
  <conditionalFormatting sqref="P44">
    <cfRule type="colorScale" priority="2946">
      <colorScale>
        <cfvo type="min"/>
        <cfvo type="percentile" val="50"/>
        <cfvo type="max"/>
        <color rgb="FFF8696B"/>
        <color rgb="FFFFEB84"/>
        <color rgb="FF63BE7B"/>
      </colorScale>
    </cfRule>
  </conditionalFormatting>
  <conditionalFormatting sqref="P42">
    <cfRule type="colorScale" priority="2945">
      <colorScale>
        <cfvo type="min"/>
        <cfvo type="percentile" val="50"/>
        <cfvo type="max"/>
        <color rgb="FFF8696B"/>
        <color rgb="FFFFEB84"/>
        <color rgb="FF63BE7B"/>
      </colorScale>
    </cfRule>
  </conditionalFormatting>
  <conditionalFormatting sqref="P43">
    <cfRule type="colorScale" priority="2944">
      <colorScale>
        <cfvo type="min"/>
        <cfvo type="percentile" val="50"/>
        <cfvo type="max"/>
        <color rgb="FFF8696B"/>
        <color rgb="FFFFEB84"/>
        <color rgb="FF63BE7B"/>
      </colorScale>
    </cfRule>
  </conditionalFormatting>
  <conditionalFormatting sqref="P44">
    <cfRule type="colorScale" priority="2943">
      <colorScale>
        <cfvo type="min"/>
        <cfvo type="percentile" val="50"/>
        <cfvo type="max"/>
        <color rgb="FFF8696B"/>
        <color rgb="FFFFEB84"/>
        <color rgb="FF63BE7B"/>
      </colorScale>
    </cfRule>
  </conditionalFormatting>
  <conditionalFormatting sqref="P45">
    <cfRule type="colorScale" priority="2942">
      <colorScale>
        <cfvo type="min"/>
        <cfvo type="percentile" val="50"/>
        <cfvo type="max"/>
        <color rgb="FFF8696B"/>
        <color rgb="FFFFEB84"/>
        <color rgb="FF63BE7B"/>
      </colorScale>
    </cfRule>
  </conditionalFormatting>
  <conditionalFormatting sqref="P45">
    <cfRule type="colorScale" priority="2941">
      <colorScale>
        <cfvo type="min"/>
        <cfvo type="percentile" val="50"/>
        <cfvo type="max"/>
        <color rgb="FFF8696B"/>
        <color rgb="FFFFEB84"/>
        <color rgb="FF63BE7B"/>
      </colorScale>
    </cfRule>
  </conditionalFormatting>
  <conditionalFormatting sqref="P47">
    <cfRule type="colorScale" priority="2940">
      <colorScale>
        <cfvo type="min"/>
        <cfvo type="percentile" val="50"/>
        <cfvo type="max"/>
        <color rgb="FFF8696B"/>
        <color rgb="FFFFEB84"/>
        <color rgb="FF63BE7B"/>
      </colorScale>
    </cfRule>
  </conditionalFormatting>
  <conditionalFormatting sqref="P50">
    <cfRule type="colorScale" priority="2939">
      <colorScale>
        <cfvo type="min"/>
        <cfvo type="percentile" val="50"/>
        <cfvo type="max"/>
        <color rgb="FFF8696B"/>
        <color rgb="FFFFEB84"/>
        <color rgb="FF63BE7B"/>
      </colorScale>
    </cfRule>
  </conditionalFormatting>
  <conditionalFormatting sqref="P53">
    <cfRule type="colorScale" priority="2938">
      <colorScale>
        <cfvo type="min"/>
        <cfvo type="percentile" val="50"/>
        <cfvo type="max"/>
        <color rgb="FFF8696B"/>
        <color rgb="FFFFEB84"/>
        <color rgb="FF63BE7B"/>
      </colorScale>
    </cfRule>
  </conditionalFormatting>
  <conditionalFormatting sqref="P56">
    <cfRule type="colorScale" priority="2937">
      <colorScale>
        <cfvo type="min"/>
        <cfvo type="percentile" val="50"/>
        <cfvo type="max"/>
        <color rgb="FFF8696B"/>
        <color rgb="FFFFEB84"/>
        <color rgb="FF63BE7B"/>
      </colorScale>
    </cfRule>
  </conditionalFormatting>
  <conditionalFormatting sqref="P59">
    <cfRule type="colorScale" priority="2936">
      <colorScale>
        <cfvo type="min"/>
        <cfvo type="percentile" val="50"/>
        <cfvo type="max"/>
        <color rgb="FFF8696B"/>
        <color rgb="FFFFEB84"/>
        <color rgb="FF63BE7B"/>
      </colorScale>
    </cfRule>
  </conditionalFormatting>
  <conditionalFormatting sqref="P46:P60">
    <cfRule type="colorScale" priority="2935">
      <colorScale>
        <cfvo type="min"/>
        <cfvo type="percentile" val="50"/>
        <cfvo type="max"/>
        <color rgb="FFF8696B"/>
        <color rgb="FFFFEB84"/>
        <color rgb="FF63BE7B"/>
      </colorScale>
    </cfRule>
  </conditionalFormatting>
  <conditionalFormatting sqref="P46:P50">
    <cfRule type="colorScale" priority="3287">
      <colorScale>
        <cfvo type="min"/>
        <cfvo type="percentile" val="50"/>
        <cfvo type="max"/>
        <color rgb="FFF8696B"/>
        <color rgb="FFFFEB84"/>
        <color rgb="FF63BE7B"/>
      </colorScale>
    </cfRule>
  </conditionalFormatting>
  <conditionalFormatting sqref="P47">
    <cfRule type="colorScale" priority="2934">
      <colorScale>
        <cfvo type="min"/>
        <cfvo type="percentile" val="50"/>
        <cfvo type="max"/>
        <color rgb="FFF8696B"/>
        <color rgb="FFFFEB84"/>
        <color rgb="FF63BE7B"/>
      </colorScale>
    </cfRule>
  </conditionalFormatting>
  <conditionalFormatting sqref="P47">
    <cfRule type="colorScale" priority="2933">
      <colorScale>
        <cfvo type="min"/>
        <cfvo type="percentile" val="50"/>
        <cfvo type="max"/>
        <color rgb="FFF8696B"/>
        <color rgb="FFFFEB84"/>
        <color rgb="FF63BE7B"/>
      </colorScale>
    </cfRule>
  </conditionalFormatting>
  <conditionalFormatting sqref="P48">
    <cfRule type="colorScale" priority="2932">
      <colorScale>
        <cfvo type="min"/>
        <cfvo type="percentile" val="50"/>
        <cfvo type="max"/>
        <color rgb="FFF8696B"/>
        <color rgb="FFFFEB84"/>
        <color rgb="FF63BE7B"/>
      </colorScale>
    </cfRule>
  </conditionalFormatting>
  <conditionalFormatting sqref="P49">
    <cfRule type="colorScale" priority="2931">
      <colorScale>
        <cfvo type="min"/>
        <cfvo type="percentile" val="50"/>
        <cfvo type="max"/>
        <color rgb="FFF8696B"/>
        <color rgb="FFFFEB84"/>
        <color rgb="FF63BE7B"/>
      </colorScale>
    </cfRule>
  </conditionalFormatting>
  <conditionalFormatting sqref="P50">
    <cfRule type="colorScale" priority="2930">
      <colorScale>
        <cfvo type="min"/>
        <cfvo type="percentile" val="50"/>
        <cfvo type="max"/>
        <color rgb="FFF8696B"/>
        <color rgb="FFFFEB84"/>
        <color rgb="FF63BE7B"/>
      </colorScale>
    </cfRule>
  </conditionalFormatting>
  <conditionalFormatting sqref="P50">
    <cfRule type="colorScale" priority="2929">
      <colorScale>
        <cfvo type="min"/>
        <cfvo type="percentile" val="50"/>
        <cfvo type="max"/>
        <color rgb="FFF8696B"/>
        <color rgb="FFFFEB84"/>
        <color rgb="FF63BE7B"/>
      </colorScale>
    </cfRule>
  </conditionalFormatting>
  <conditionalFormatting sqref="P51">
    <cfRule type="colorScale" priority="2928">
      <colorScale>
        <cfvo type="min"/>
        <cfvo type="percentile" val="50"/>
        <cfvo type="max"/>
        <color rgb="FFF8696B"/>
        <color rgb="FFFFEB84"/>
        <color rgb="FF63BE7B"/>
      </colorScale>
    </cfRule>
  </conditionalFormatting>
  <conditionalFormatting sqref="P52">
    <cfRule type="colorScale" priority="2927">
      <colorScale>
        <cfvo type="min"/>
        <cfvo type="percentile" val="50"/>
        <cfvo type="max"/>
        <color rgb="FFF8696B"/>
        <color rgb="FFFFEB84"/>
        <color rgb="FF63BE7B"/>
      </colorScale>
    </cfRule>
  </conditionalFormatting>
  <conditionalFormatting sqref="P53">
    <cfRule type="colorScale" priority="2926">
      <colorScale>
        <cfvo type="min"/>
        <cfvo type="percentile" val="50"/>
        <cfvo type="max"/>
        <color rgb="FFF8696B"/>
        <color rgb="FFFFEB84"/>
        <color rgb="FF63BE7B"/>
      </colorScale>
    </cfRule>
  </conditionalFormatting>
  <conditionalFormatting sqref="P53">
    <cfRule type="colorScale" priority="2925">
      <colorScale>
        <cfvo type="min"/>
        <cfvo type="percentile" val="50"/>
        <cfvo type="max"/>
        <color rgb="FFF8696B"/>
        <color rgb="FFFFEB84"/>
        <color rgb="FF63BE7B"/>
      </colorScale>
    </cfRule>
  </conditionalFormatting>
  <conditionalFormatting sqref="P53">
    <cfRule type="colorScale" priority="2924">
      <colorScale>
        <cfvo type="min"/>
        <cfvo type="percentile" val="50"/>
        <cfvo type="max"/>
        <color rgb="FFF8696B"/>
        <color rgb="FFFFEB84"/>
        <color rgb="FF63BE7B"/>
      </colorScale>
    </cfRule>
  </conditionalFormatting>
  <conditionalFormatting sqref="P54">
    <cfRule type="colorScale" priority="2923">
      <colorScale>
        <cfvo type="min"/>
        <cfvo type="percentile" val="50"/>
        <cfvo type="max"/>
        <color rgb="FFF8696B"/>
        <color rgb="FFFFEB84"/>
        <color rgb="FF63BE7B"/>
      </colorScale>
    </cfRule>
  </conditionalFormatting>
  <conditionalFormatting sqref="P55">
    <cfRule type="colorScale" priority="2922">
      <colorScale>
        <cfvo type="min"/>
        <cfvo type="percentile" val="50"/>
        <cfvo type="max"/>
        <color rgb="FFF8696B"/>
        <color rgb="FFFFEB84"/>
        <color rgb="FF63BE7B"/>
      </colorScale>
    </cfRule>
  </conditionalFormatting>
  <conditionalFormatting sqref="P56">
    <cfRule type="colorScale" priority="2921">
      <colorScale>
        <cfvo type="min"/>
        <cfvo type="percentile" val="50"/>
        <cfvo type="max"/>
        <color rgb="FFF8696B"/>
        <color rgb="FFFFEB84"/>
        <color rgb="FF63BE7B"/>
      </colorScale>
    </cfRule>
  </conditionalFormatting>
  <conditionalFormatting sqref="P56">
    <cfRule type="colorScale" priority="2920">
      <colorScale>
        <cfvo type="min"/>
        <cfvo type="percentile" val="50"/>
        <cfvo type="max"/>
        <color rgb="FFF8696B"/>
        <color rgb="FFFFEB84"/>
        <color rgb="FF63BE7B"/>
      </colorScale>
    </cfRule>
  </conditionalFormatting>
  <conditionalFormatting sqref="P56">
    <cfRule type="colorScale" priority="2919">
      <colorScale>
        <cfvo type="min"/>
        <cfvo type="percentile" val="50"/>
        <cfvo type="max"/>
        <color rgb="FFF8696B"/>
        <color rgb="FFFFEB84"/>
        <color rgb="FF63BE7B"/>
      </colorScale>
    </cfRule>
  </conditionalFormatting>
  <conditionalFormatting sqref="P57">
    <cfRule type="colorScale" priority="2918">
      <colorScale>
        <cfvo type="min"/>
        <cfvo type="percentile" val="50"/>
        <cfvo type="max"/>
        <color rgb="FFF8696B"/>
        <color rgb="FFFFEB84"/>
        <color rgb="FF63BE7B"/>
      </colorScale>
    </cfRule>
  </conditionalFormatting>
  <conditionalFormatting sqref="P58">
    <cfRule type="colorScale" priority="2917">
      <colorScale>
        <cfvo type="min"/>
        <cfvo type="percentile" val="50"/>
        <cfvo type="max"/>
        <color rgb="FFF8696B"/>
        <color rgb="FFFFEB84"/>
        <color rgb="FF63BE7B"/>
      </colorScale>
    </cfRule>
  </conditionalFormatting>
  <conditionalFormatting sqref="P59">
    <cfRule type="colorScale" priority="2916">
      <colorScale>
        <cfvo type="min"/>
        <cfvo type="percentile" val="50"/>
        <cfvo type="max"/>
        <color rgb="FFF8696B"/>
        <color rgb="FFFFEB84"/>
        <color rgb="FF63BE7B"/>
      </colorScale>
    </cfRule>
  </conditionalFormatting>
  <conditionalFormatting sqref="P59">
    <cfRule type="colorScale" priority="2915">
      <colorScale>
        <cfvo type="min"/>
        <cfvo type="percentile" val="50"/>
        <cfvo type="max"/>
        <color rgb="FFF8696B"/>
        <color rgb="FFFFEB84"/>
        <color rgb="FF63BE7B"/>
      </colorScale>
    </cfRule>
  </conditionalFormatting>
  <conditionalFormatting sqref="P59">
    <cfRule type="colorScale" priority="2914">
      <colorScale>
        <cfvo type="min"/>
        <cfvo type="percentile" val="50"/>
        <cfvo type="max"/>
        <color rgb="FFF8696B"/>
        <color rgb="FFFFEB84"/>
        <color rgb="FF63BE7B"/>
      </colorScale>
    </cfRule>
  </conditionalFormatting>
  <conditionalFormatting sqref="P60">
    <cfRule type="colorScale" priority="2913">
      <colorScale>
        <cfvo type="min"/>
        <cfvo type="percentile" val="50"/>
        <cfvo type="max"/>
        <color rgb="FFF8696B"/>
        <color rgb="FFFFEB84"/>
        <color rgb="FF63BE7B"/>
      </colorScale>
    </cfRule>
  </conditionalFormatting>
  <conditionalFormatting sqref="P48">
    <cfRule type="colorScale" priority="2912">
      <colorScale>
        <cfvo type="min"/>
        <cfvo type="percentile" val="50"/>
        <cfvo type="max"/>
        <color rgb="FFF8696B"/>
        <color rgb="FFFFEB84"/>
        <color rgb="FF63BE7B"/>
      </colorScale>
    </cfRule>
  </conditionalFormatting>
  <conditionalFormatting sqref="P46:P50">
    <cfRule type="colorScale" priority="2911">
      <colorScale>
        <cfvo type="min"/>
        <cfvo type="percentile" val="50"/>
        <cfvo type="max"/>
        <color rgb="FFF8696B"/>
        <color rgb="FFFFEB84"/>
        <color rgb="FF63BE7B"/>
      </colorScale>
    </cfRule>
  </conditionalFormatting>
  <conditionalFormatting sqref="P47">
    <cfRule type="colorScale" priority="2910">
      <colorScale>
        <cfvo type="min"/>
        <cfvo type="percentile" val="50"/>
        <cfvo type="max"/>
        <color rgb="FFF8696B"/>
        <color rgb="FFFFEB84"/>
        <color rgb="FF63BE7B"/>
      </colorScale>
    </cfRule>
  </conditionalFormatting>
  <conditionalFormatting sqref="P48">
    <cfRule type="colorScale" priority="2909">
      <colorScale>
        <cfvo type="min"/>
        <cfvo type="percentile" val="50"/>
        <cfvo type="max"/>
        <color rgb="FFF8696B"/>
        <color rgb="FFFFEB84"/>
        <color rgb="FF63BE7B"/>
      </colorScale>
    </cfRule>
  </conditionalFormatting>
  <conditionalFormatting sqref="P49">
    <cfRule type="colorScale" priority="2908">
      <colorScale>
        <cfvo type="min"/>
        <cfvo type="percentile" val="50"/>
        <cfvo type="max"/>
        <color rgb="FFF8696B"/>
        <color rgb="FFFFEB84"/>
        <color rgb="FF63BE7B"/>
      </colorScale>
    </cfRule>
  </conditionalFormatting>
  <conditionalFormatting sqref="P52">
    <cfRule type="colorScale" priority="2907">
      <colorScale>
        <cfvo type="min"/>
        <cfvo type="percentile" val="50"/>
        <cfvo type="max"/>
        <color rgb="FFF8696B"/>
        <color rgb="FFFFEB84"/>
        <color rgb="FF63BE7B"/>
      </colorScale>
    </cfRule>
  </conditionalFormatting>
  <conditionalFormatting sqref="P50">
    <cfRule type="colorScale" priority="2906">
      <colorScale>
        <cfvo type="min"/>
        <cfvo type="percentile" val="50"/>
        <cfvo type="max"/>
        <color rgb="FFF8696B"/>
        <color rgb="FFFFEB84"/>
        <color rgb="FF63BE7B"/>
      </colorScale>
    </cfRule>
  </conditionalFormatting>
  <conditionalFormatting sqref="P51">
    <cfRule type="colorScale" priority="2905">
      <colorScale>
        <cfvo type="min"/>
        <cfvo type="percentile" val="50"/>
        <cfvo type="max"/>
        <color rgb="FFF8696B"/>
        <color rgb="FFFFEB84"/>
        <color rgb="FF63BE7B"/>
      </colorScale>
    </cfRule>
  </conditionalFormatting>
  <conditionalFormatting sqref="P52">
    <cfRule type="colorScale" priority="2904">
      <colorScale>
        <cfvo type="min"/>
        <cfvo type="percentile" val="50"/>
        <cfvo type="max"/>
        <color rgb="FFF8696B"/>
        <color rgb="FFFFEB84"/>
        <color rgb="FF63BE7B"/>
      </colorScale>
    </cfRule>
  </conditionalFormatting>
  <conditionalFormatting sqref="P54">
    <cfRule type="colorScale" priority="2903">
      <colorScale>
        <cfvo type="min"/>
        <cfvo type="percentile" val="50"/>
        <cfvo type="max"/>
        <color rgb="FFF8696B"/>
        <color rgb="FFFFEB84"/>
        <color rgb="FF63BE7B"/>
      </colorScale>
    </cfRule>
  </conditionalFormatting>
  <conditionalFormatting sqref="P53">
    <cfRule type="colorScale" priority="2902">
      <colorScale>
        <cfvo type="min"/>
        <cfvo type="percentile" val="50"/>
        <cfvo type="max"/>
        <color rgb="FFF8696B"/>
        <color rgb="FFFFEB84"/>
        <color rgb="FF63BE7B"/>
      </colorScale>
    </cfRule>
  </conditionalFormatting>
  <conditionalFormatting sqref="P54">
    <cfRule type="colorScale" priority="2901">
      <colorScale>
        <cfvo type="min"/>
        <cfvo type="percentile" val="50"/>
        <cfvo type="max"/>
        <color rgb="FFF8696B"/>
        <color rgb="FFFFEB84"/>
        <color rgb="FF63BE7B"/>
      </colorScale>
    </cfRule>
  </conditionalFormatting>
  <conditionalFormatting sqref="P54">
    <cfRule type="colorScale" priority="2900">
      <colorScale>
        <cfvo type="min"/>
        <cfvo type="percentile" val="50"/>
        <cfvo type="max"/>
        <color rgb="FFF8696B"/>
        <color rgb="FFFFEB84"/>
        <color rgb="FF63BE7B"/>
      </colorScale>
    </cfRule>
  </conditionalFormatting>
  <conditionalFormatting sqref="P55">
    <cfRule type="colorScale" priority="2899">
      <colorScale>
        <cfvo type="min"/>
        <cfvo type="percentile" val="50"/>
        <cfvo type="max"/>
        <color rgb="FFF8696B"/>
        <color rgb="FFFFEB84"/>
        <color rgb="FF63BE7B"/>
      </colorScale>
    </cfRule>
  </conditionalFormatting>
  <conditionalFormatting sqref="P56">
    <cfRule type="colorScale" priority="2898">
      <colorScale>
        <cfvo type="min"/>
        <cfvo type="percentile" val="50"/>
        <cfvo type="max"/>
        <color rgb="FFF8696B"/>
        <color rgb="FFFFEB84"/>
        <color rgb="FF63BE7B"/>
      </colorScale>
    </cfRule>
  </conditionalFormatting>
  <conditionalFormatting sqref="P53">
    <cfRule type="colorScale" priority="2897">
      <colorScale>
        <cfvo type="min"/>
        <cfvo type="percentile" val="50"/>
        <cfvo type="max"/>
        <color rgb="FFF8696B"/>
        <color rgb="FFFFEB84"/>
        <color rgb="FF63BE7B"/>
      </colorScale>
    </cfRule>
  </conditionalFormatting>
  <conditionalFormatting sqref="P56">
    <cfRule type="colorScale" priority="2896">
      <colorScale>
        <cfvo type="min"/>
        <cfvo type="percentile" val="50"/>
        <cfvo type="max"/>
        <color rgb="FFF8696B"/>
        <color rgb="FFFFEB84"/>
        <color rgb="FF63BE7B"/>
      </colorScale>
    </cfRule>
  </conditionalFormatting>
  <conditionalFormatting sqref="P54">
    <cfRule type="colorScale" priority="2895">
      <colorScale>
        <cfvo type="min"/>
        <cfvo type="percentile" val="50"/>
        <cfvo type="max"/>
        <color rgb="FFF8696B"/>
        <color rgb="FFFFEB84"/>
        <color rgb="FF63BE7B"/>
      </colorScale>
    </cfRule>
  </conditionalFormatting>
  <conditionalFormatting sqref="P55">
    <cfRule type="colorScale" priority="2894">
      <colorScale>
        <cfvo type="min"/>
        <cfvo type="percentile" val="50"/>
        <cfvo type="max"/>
        <color rgb="FFF8696B"/>
        <color rgb="FFFFEB84"/>
        <color rgb="FF63BE7B"/>
      </colorScale>
    </cfRule>
  </conditionalFormatting>
  <conditionalFormatting sqref="P56">
    <cfRule type="colorScale" priority="2893">
      <colorScale>
        <cfvo type="min"/>
        <cfvo type="percentile" val="50"/>
        <cfvo type="max"/>
        <color rgb="FFF8696B"/>
        <color rgb="FFFFEB84"/>
        <color rgb="FF63BE7B"/>
      </colorScale>
    </cfRule>
  </conditionalFormatting>
  <conditionalFormatting sqref="P58">
    <cfRule type="colorScale" priority="2892">
      <colorScale>
        <cfvo type="min"/>
        <cfvo type="percentile" val="50"/>
        <cfvo type="max"/>
        <color rgb="FFF8696B"/>
        <color rgb="FFFFEB84"/>
        <color rgb="FF63BE7B"/>
      </colorScale>
    </cfRule>
  </conditionalFormatting>
  <conditionalFormatting sqref="P57">
    <cfRule type="colorScale" priority="2891">
      <colorScale>
        <cfvo type="min"/>
        <cfvo type="percentile" val="50"/>
        <cfvo type="max"/>
        <color rgb="FFF8696B"/>
        <color rgb="FFFFEB84"/>
        <color rgb="FF63BE7B"/>
      </colorScale>
    </cfRule>
  </conditionalFormatting>
  <conditionalFormatting sqref="P58">
    <cfRule type="colorScale" priority="2890">
      <colorScale>
        <cfvo type="min"/>
        <cfvo type="percentile" val="50"/>
        <cfvo type="max"/>
        <color rgb="FFF8696B"/>
        <color rgb="FFFFEB84"/>
        <color rgb="FF63BE7B"/>
      </colorScale>
    </cfRule>
  </conditionalFormatting>
  <conditionalFormatting sqref="P58">
    <cfRule type="colorScale" priority="2889">
      <colorScale>
        <cfvo type="min"/>
        <cfvo type="percentile" val="50"/>
        <cfvo type="max"/>
        <color rgb="FFF8696B"/>
        <color rgb="FFFFEB84"/>
        <color rgb="FF63BE7B"/>
      </colorScale>
    </cfRule>
  </conditionalFormatting>
  <conditionalFormatting sqref="P59">
    <cfRule type="colorScale" priority="2888">
      <colorScale>
        <cfvo type="min"/>
        <cfvo type="percentile" val="50"/>
        <cfvo type="max"/>
        <color rgb="FFF8696B"/>
        <color rgb="FFFFEB84"/>
        <color rgb="FF63BE7B"/>
      </colorScale>
    </cfRule>
  </conditionalFormatting>
  <conditionalFormatting sqref="P60">
    <cfRule type="colorScale" priority="2887">
      <colorScale>
        <cfvo type="min"/>
        <cfvo type="percentile" val="50"/>
        <cfvo type="max"/>
        <color rgb="FFF8696B"/>
        <color rgb="FFFFEB84"/>
        <color rgb="FF63BE7B"/>
      </colorScale>
    </cfRule>
  </conditionalFormatting>
  <conditionalFormatting sqref="P57">
    <cfRule type="colorScale" priority="2886">
      <colorScale>
        <cfvo type="min"/>
        <cfvo type="percentile" val="50"/>
        <cfvo type="max"/>
        <color rgb="FFF8696B"/>
        <color rgb="FFFFEB84"/>
        <color rgb="FF63BE7B"/>
      </colorScale>
    </cfRule>
  </conditionalFormatting>
  <conditionalFormatting sqref="P60">
    <cfRule type="colorScale" priority="2885">
      <colorScale>
        <cfvo type="min"/>
        <cfvo type="percentile" val="50"/>
        <cfvo type="max"/>
        <color rgb="FFF8696B"/>
        <color rgb="FFFFEB84"/>
        <color rgb="FF63BE7B"/>
      </colorScale>
    </cfRule>
  </conditionalFormatting>
  <conditionalFormatting sqref="P58">
    <cfRule type="colorScale" priority="2884">
      <colorScale>
        <cfvo type="min"/>
        <cfvo type="percentile" val="50"/>
        <cfvo type="max"/>
        <color rgb="FFF8696B"/>
        <color rgb="FFFFEB84"/>
        <color rgb="FF63BE7B"/>
      </colorScale>
    </cfRule>
  </conditionalFormatting>
  <conditionalFormatting sqref="P59">
    <cfRule type="colorScale" priority="2883">
      <colorScale>
        <cfvo type="min"/>
        <cfvo type="percentile" val="50"/>
        <cfvo type="max"/>
        <color rgb="FFF8696B"/>
        <color rgb="FFFFEB84"/>
        <color rgb="FF63BE7B"/>
      </colorScale>
    </cfRule>
  </conditionalFormatting>
  <conditionalFormatting sqref="P60">
    <cfRule type="colorScale" priority="2882">
      <colorScale>
        <cfvo type="min"/>
        <cfvo type="percentile" val="50"/>
        <cfvo type="max"/>
        <color rgb="FFF8696B"/>
        <color rgb="FFFFEB84"/>
        <color rgb="FF63BE7B"/>
      </colorScale>
    </cfRule>
  </conditionalFormatting>
  <conditionalFormatting sqref="P46:P50">
    <cfRule type="colorScale" priority="2881">
      <colorScale>
        <cfvo type="min"/>
        <cfvo type="percentile" val="50"/>
        <cfvo type="max"/>
        <color rgb="FFF8696B"/>
        <color rgb="FFFFEB84"/>
        <color rgb="FF63BE7B"/>
      </colorScale>
    </cfRule>
  </conditionalFormatting>
  <conditionalFormatting sqref="P49">
    <cfRule type="colorScale" priority="2880">
      <colorScale>
        <cfvo type="min"/>
        <cfvo type="percentile" val="50"/>
        <cfvo type="max"/>
        <color rgb="FFF8696B"/>
        <color rgb="FFFFEB84"/>
        <color rgb="FF63BE7B"/>
      </colorScale>
    </cfRule>
  </conditionalFormatting>
  <conditionalFormatting sqref="P47">
    <cfRule type="colorScale" priority="2879">
      <colorScale>
        <cfvo type="min"/>
        <cfvo type="percentile" val="50"/>
        <cfvo type="max"/>
        <color rgb="FFF8696B"/>
        <color rgb="FFFFEB84"/>
        <color rgb="FF63BE7B"/>
      </colorScale>
    </cfRule>
  </conditionalFormatting>
  <conditionalFormatting sqref="P48">
    <cfRule type="colorScale" priority="2878">
      <colorScale>
        <cfvo type="min"/>
        <cfvo type="percentile" val="50"/>
        <cfvo type="max"/>
        <color rgb="FFF8696B"/>
        <color rgb="FFFFEB84"/>
        <color rgb="FF63BE7B"/>
      </colorScale>
    </cfRule>
  </conditionalFormatting>
  <conditionalFormatting sqref="P49">
    <cfRule type="colorScale" priority="2877">
      <colorScale>
        <cfvo type="min"/>
        <cfvo type="percentile" val="50"/>
        <cfvo type="max"/>
        <color rgb="FFF8696B"/>
        <color rgb="FFFFEB84"/>
        <color rgb="FF63BE7B"/>
      </colorScale>
    </cfRule>
  </conditionalFormatting>
  <conditionalFormatting sqref="P50">
    <cfRule type="colorScale" priority="2876">
      <colorScale>
        <cfvo type="min"/>
        <cfvo type="percentile" val="50"/>
        <cfvo type="max"/>
        <color rgb="FFF8696B"/>
        <color rgb="FFFFEB84"/>
        <color rgb="FF63BE7B"/>
      </colorScale>
    </cfRule>
  </conditionalFormatting>
  <conditionalFormatting sqref="P50">
    <cfRule type="colorScale" priority="2875">
      <colorScale>
        <cfvo type="min"/>
        <cfvo type="percentile" val="50"/>
        <cfvo type="max"/>
        <color rgb="FFF8696B"/>
        <color rgb="FFFFEB84"/>
        <color rgb="FF63BE7B"/>
      </colorScale>
    </cfRule>
  </conditionalFormatting>
  <conditionalFormatting sqref="P51">
    <cfRule type="colorScale" priority="2874">
      <colorScale>
        <cfvo type="min"/>
        <cfvo type="percentile" val="50"/>
        <cfvo type="max"/>
        <color rgb="FFF8696B"/>
        <color rgb="FFFFEB84"/>
        <color rgb="FF63BE7B"/>
      </colorScale>
    </cfRule>
  </conditionalFormatting>
  <conditionalFormatting sqref="P54">
    <cfRule type="colorScale" priority="2873">
      <colorScale>
        <cfvo type="min"/>
        <cfvo type="percentile" val="50"/>
        <cfvo type="max"/>
        <color rgb="FFF8696B"/>
        <color rgb="FFFFEB84"/>
        <color rgb="FF63BE7B"/>
      </colorScale>
    </cfRule>
  </conditionalFormatting>
  <conditionalFormatting sqref="P52">
    <cfRule type="colorScale" priority="2872">
      <colorScale>
        <cfvo type="min"/>
        <cfvo type="percentile" val="50"/>
        <cfvo type="max"/>
        <color rgb="FFF8696B"/>
        <color rgb="FFFFEB84"/>
        <color rgb="FF63BE7B"/>
      </colorScale>
    </cfRule>
  </conditionalFormatting>
  <conditionalFormatting sqref="P53">
    <cfRule type="colorScale" priority="2871">
      <colorScale>
        <cfvo type="min"/>
        <cfvo type="percentile" val="50"/>
        <cfvo type="max"/>
        <color rgb="FFF8696B"/>
        <color rgb="FFFFEB84"/>
        <color rgb="FF63BE7B"/>
      </colorScale>
    </cfRule>
  </conditionalFormatting>
  <conditionalFormatting sqref="P54">
    <cfRule type="colorScale" priority="2870">
      <colorScale>
        <cfvo type="min"/>
        <cfvo type="percentile" val="50"/>
        <cfvo type="max"/>
        <color rgb="FFF8696B"/>
        <color rgb="FFFFEB84"/>
        <color rgb="FF63BE7B"/>
      </colorScale>
    </cfRule>
  </conditionalFormatting>
  <conditionalFormatting sqref="P55">
    <cfRule type="colorScale" priority="2869">
      <colorScale>
        <cfvo type="min"/>
        <cfvo type="percentile" val="50"/>
        <cfvo type="max"/>
        <color rgb="FFF8696B"/>
        <color rgb="FFFFEB84"/>
        <color rgb="FF63BE7B"/>
      </colorScale>
    </cfRule>
  </conditionalFormatting>
  <conditionalFormatting sqref="P55">
    <cfRule type="colorScale" priority="2868">
      <colorScale>
        <cfvo type="min"/>
        <cfvo type="percentile" val="50"/>
        <cfvo type="max"/>
        <color rgb="FFF8696B"/>
        <color rgb="FFFFEB84"/>
        <color rgb="FF63BE7B"/>
      </colorScale>
    </cfRule>
  </conditionalFormatting>
  <conditionalFormatting sqref="P52">
    <cfRule type="colorScale" priority="2867">
      <colorScale>
        <cfvo type="min"/>
        <cfvo type="percentile" val="50"/>
        <cfvo type="max"/>
        <color rgb="FFF8696B"/>
        <color rgb="FFFFEB84"/>
        <color rgb="FF63BE7B"/>
      </colorScale>
    </cfRule>
  </conditionalFormatting>
  <conditionalFormatting sqref="P55">
    <cfRule type="colorScale" priority="2866">
      <colorScale>
        <cfvo type="min"/>
        <cfvo type="percentile" val="50"/>
        <cfvo type="max"/>
        <color rgb="FFF8696B"/>
        <color rgb="FFFFEB84"/>
        <color rgb="FF63BE7B"/>
      </colorScale>
    </cfRule>
  </conditionalFormatting>
  <conditionalFormatting sqref="P51:P55">
    <cfRule type="colorScale" priority="2865">
      <colorScale>
        <cfvo type="min"/>
        <cfvo type="percentile" val="50"/>
        <cfvo type="max"/>
        <color rgb="FFF8696B"/>
        <color rgb="FFFFEB84"/>
        <color rgb="FF63BE7B"/>
      </colorScale>
    </cfRule>
  </conditionalFormatting>
  <conditionalFormatting sqref="P52">
    <cfRule type="colorScale" priority="2864">
      <colorScale>
        <cfvo type="min"/>
        <cfvo type="percentile" val="50"/>
        <cfvo type="max"/>
        <color rgb="FFF8696B"/>
        <color rgb="FFFFEB84"/>
        <color rgb="FF63BE7B"/>
      </colorScale>
    </cfRule>
  </conditionalFormatting>
  <conditionalFormatting sqref="P52">
    <cfRule type="colorScale" priority="2863">
      <colorScale>
        <cfvo type="min"/>
        <cfvo type="percentile" val="50"/>
        <cfvo type="max"/>
        <color rgb="FFF8696B"/>
        <color rgb="FFFFEB84"/>
        <color rgb="FF63BE7B"/>
      </colorScale>
    </cfRule>
  </conditionalFormatting>
  <conditionalFormatting sqref="P53">
    <cfRule type="colorScale" priority="2862">
      <colorScale>
        <cfvo type="min"/>
        <cfvo type="percentile" val="50"/>
        <cfvo type="max"/>
        <color rgb="FFF8696B"/>
        <color rgb="FFFFEB84"/>
        <color rgb="FF63BE7B"/>
      </colorScale>
    </cfRule>
  </conditionalFormatting>
  <conditionalFormatting sqref="P54">
    <cfRule type="colorScale" priority="2861">
      <colorScale>
        <cfvo type="min"/>
        <cfvo type="percentile" val="50"/>
        <cfvo type="max"/>
        <color rgb="FFF8696B"/>
        <color rgb="FFFFEB84"/>
        <color rgb="FF63BE7B"/>
      </colorScale>
    </cfRule>
  </conditionalFormatting>
  <conditionalFormatting sqref="P55">
    <cfRule type="colorScale" priority="2860">
      <colorScale>
        <cfvo type="min"/>
        <cfvo type="percentile" val="50"/>
        <cfvo type="max"/>
        <color rgb="FFF8696B"/>
        <color rgb="FFFFEB84"/>
        <color rgb="FF63BE7B"/>
      </colorScale>
    </cfRule>
  </conditionalFormatting>
  <conditionalFormatting sqref="P55">
    <cfRule type="colorScale" priority="2859">
      <colorScale>
        <cfvo type="min"/>
        <cfvo type="percentile" val="50"/>
        <cfvo type="max"/>
        <color rgb="FFF8696B"/>
        <color rgb="FFFFEB84"/>
        <color rgb="FF63BE7B"/>
      </colorScale>
    </cfRule>
  </conditionalFormatting>
  <conditionalFormatting sqref="P53">
    <cfRule type="colorScale" priority="2858">
      <colorScale>
        <cfvo type="min"/>
        <cfvo type="percentile" val="50"/>
        <cfvo type="max"/>
        <color rgb="FFF8696B"/>
        <color rgb="FFFFEB84"/>
        <color rgb="FF63BE7B"/>
      </colorScale>
    </cfRule>
  </conditionalFormatting>
  <conditionalFormatting sqref="P51:P55">
    <cfRule type="colorScale" priority="2857">
      <colorScale>
        <cfvo type="min"/>
        <cfvo type="percentile" val="50"/>
        <cfvo type="max"/>
        <color rgb="FFF8696B"/>
        <color rgb="FFFFEB84"/>
        <color rgb="FF63BE7B"/>
      </colorScale>
    </cfRule>
  </conditionalFormatting>
  <conditionalFormatting sqref="P52">
    <cfRule type="colorScale" priority="2856">
      <colorScale>
        <cfvo type="min"/>
        <cfvo type="percentile" val="50"/>
        <cfvo type="max"/>
        <color rgb="FFF8696B"/>
        <color rgb="FFFFEB84"/>
        <color rgb="FF63BE7B"/>
      </colorScale>
    </cfRule>
  </conditionalFormatting>
  <conditionalFormatting sqref="P53">
    <cfRule type="colorScale" priority="2855">
      <colorScale>
        <cfvo type="min"/>
        <cfvo type="percentile" val="50"/>
        <cfvo type="max"/>
        <color rgb="FFF8696B"/>
        <color rgb="FFFFEB84"/>
        <color rgb="FF63BE7B"/>
      </colorScale>
    </cfRule>
  </conditionalFormatting>
  <conditionalFormatting sqref="P54">
    <cfRule type="colorScale" priority="2854">
      <colorScale>
        <cfvo type="min"/>
        <cfvo type="percentile" val="50"/>
        <cfvo type="max"/>
        <color rgb="FFF8696B"/>
        <color rgb="FFFFEB84"/>
        <color rgb="FF63BE7B"/>
      </colorScale>
    </cfRule>
  </conditionalFormatting>
  <conditionalFormatting sqref="P55">
    <cfRule type="colorScale" priority="2853">
      <colorScale>
        <cfvo type="min"/>
        <cfvo type="percentile" val="50"/>
        <cfvo type="max"/>
        <color rgb="FFF8696B"/>
        <color rgb="FFFFEB84"/>
        <color rgb="FF63BE7B"/>
      </colorScale>
    </cfRule>
  </conditionalFormatting>
  <conditionalFormatting sqref="P51:P55">
    <cfRule type="colorScale" priority="2852">
      <colorScale>
        <cfvo type="min"/>
        <cfvo type="percentile" val="50"/>
        <cfvo type="max"/>
        <color rgb="FFF8696B"/>
        <color rgb="FFFFEB84"/>
        <color rgb="FF63BE7B"/>
      </colorScale>
    </cfRule>
  </conditionalFormatting>
  <conditionalFormatting sqref="P54">
    <cfRule type="colorScale" priority="2851">
      <colorScale>
        <cfvo type="min"/>
        <cfvo type="percentile" val="50"/>
        <cfvo type="max"/>
        <color rgb="FFF8696B"/>
        <color rgb="FFFFEB84"/>
        <color rgb="FF63BE7B"/>
      </colorScale>
    </cfRule>
  </conditionalFormatting>
  <conditionalFormatting sqref="P52">
    <cfRule type="colorScale" priority="2850">
      <colorScale>
        <cfvo type="min"/>
        <cfvo type="percentile" val="50"/>
        <cfvo type="max"/>
        <color rgb="FFF8696B"/>
        <color rgb="FFFFEB84"/>
        <color rgb="FF63BE7B"/>
      </colorScale>
    </cfRule>
  </conditionalFormatting>
  <conditionalFormatting sqref="P53">
    <cfRule type="colorScale" priority="2849">
      <colorScale>
        <cfvo type="min"/>
        <cfvo type="percentile" val="50"/>
        <cfvo type="max"/>
        <color rgb="FFF8696B"/>
        <color rgb="FFFFEB84"/>
        <color rgb="FF63BE7B"/>
      </colorScale>
    </cfRule>
  </conditionalFormatting>
  <conditionalFormatting sqref="P54">
    <cfRule type="colorScale" priority="2848">
      <colorScale>
        <cfvo type="min"/>
        <cfvo type="percentile" val="50"/>
        <cfvo type="max"/>
        <color rgb="FFF8696B"/>
        <color rgb="FFFFEB84"/>
        <color rgb="FF63BE7B"/>
      </colorScale>
    </cfRule>
  </conditionalFormatting>
  <conditionalFormatting sqref="P55">
    <cfRule type="colorScale" priority="2847">
      <colorScale>
        <cfvo type="min"/>
        <cfvo type="percentile" val="50"/>
        <cfvo type="max"/>
        <color rgb="FFF8696B"/>
        <color rgb="FFFFEB84"/>
        <color rgb="FF63BE7B"/>
      </colorScale>
    </cfRule>
  </conditionalFormatting>
  <conditionalFormatting sqref="P55">
    <cfRule type="colorScale" priority="2846">
      <colorScale>
        <cfvo type="min"/>
        <cfvo type="percentile" val="50"/>
        <cfvo type="max"/>
        <color rgb="FFF8696B"/>
        <color rgb="FFFFEB84"/>
        <color rgb="FF63BE7B"/>
      </colorScale>
    </cfRule>
  </conditionalFormatting>
  <conditionalFormatting sqref="P58">
    <cfRule type="colorScale" priority="2845">
      <colorScale>
        <cfvo type="min"/>
        <cfvo type="percentile" val="50"/>
        <cfvo type="max"/>
        <color rgb="FFF8696B"/>
        <color rgb="FFFFEB84"/>
        <color rgb="FF63BE7B"/>
      </colorScale>
    </cfRule>
  </conditionalFormatting>
  <conditionalFormatting sqref="P56">
    <cfRule type="colorScale" priority="2844">
      <colorScale>
        <cfvo type="min"/>
        <cfvo type="percentile" val="50"/>
        <cfvo type="max"/>
        <color rgb="FFF8696B"/>
        <color rgb="FFFFEB84"/>
        <color rgb="FF63BE7B"/>
      </colorScale>
    </cfRule>
  </conditionalFormatting>
  <conditionalFormatting sqref="P57">
    <cfRule type="colorScale" priority="2843">
      <colorScale>
        <cfvo type="min"/>
        <cfvo type="percentile" val="50"/>
        <cfvo type="max"/>
        <color rgb="FFF8696B"/>
        <color rgb="FFFFEB84"/>
        <color rgb="FF63BE7B"/>
      </colorScale>
    </cfRule>
  </conditionalFormatting>
  <conditionalFormatting sqref="P58">
    <cfRule type="colorScale" priority="2842">
      <colorScale>
        <cfvo type="min"/>
        <cfvo type="percentile" val="50"/>
        <cfvo type="max"/>
        <color rgb="FFF8696B"/>
        <color rgb="FFFFEB84"/>
        <color rgb="FF63BE7B"/>
      </colorScale>
    </cfRule>
  </conditionalFormatting>
  <conditionalFormatting sqref="P58">
    <cfRule type="colorScale" priority="2841">
      <colorScale>
        <cfvo type="min"/>
        <cfvo type="percentile" val="50"/>
        <cfvo type="max"/>
        <color rgb="FFF8696B"/>
        <color rgb="FFFFEB84"/>
        <color rgb="FF63BE7B"/>
      </colorScale>
    </cfRule>
  </conditionalFormatting>
  <conditionalFormatting sqref="P58">
    <cfRule type="colorScale" priority="2840">
      <colorScale>
        <cfvo type="min"/>
        <cfvo type="percentile" val="50"/>
        <cfvo type="max"/>
        <color rgb="FFF8696B"/>
        <color rgb="FFFFEB84"/>
        <color rgb="FF63BE7B"/>
      </colorScale>
    </cfRule>
  </conditionalFormatting>
  <conditionalFormatting sqref="P59">
    <cfRule type="colorScale" priority="2839">
      <colorScale>
        <cfvo type="min"/>
        <cfvo type="percentile" val="50"/>
        <cfvo type="max"/>
        <color rgb="FFF8696B"/>
        <color rgb="FFFFEB84"/>
        <color rgb="FF63BE7B"/>
      </colorScale>
    </cfRule>
  </conditionalFormatting>
  <conditionalFormatting sqref="P60">
    <cfRule type="colorScale" priority="2838">
      <colorScale>
        <cfvo type="min"/>
        <cfvo type="percentile" val="50"/>
        <cfvo type="max"/>
        <color rgb="FFF8696B"/>
        <color rgb="FFFFEB84"/>
        <color rgb="FF63BE7B"/>
      </colorScale>
    </cfRule>
  </conditionalFormatting>
  <conditionalFormatting sqref="P57">
    <cfRule type="colorScale" priority="2837">
      <colorScale>
        <cfvo type="min"/>
        <cfvo type="percentile" val="50"/>
        <cfvo type="max"/>
        <color rgb="FFF8696B"/>
        <color rgb="FFFFEB84"/>
        <color rgb="FF63BE7B"/>
      </colorScale>
    </cfRule>
  </conditionalFormatting>
  <conditionalFormatting sqref="P56">
    <cfRule type="colorScale" priority="2836">
      <colorScale>
        <cfvo type="min"/>
        <cfvo type="percentile" val="50"/>
        <cfvo type="max"/>
        <color rgb="FFF8696B"/>
        <color rgb="FFFFEB84"/>
        <color rgb="FF63BE7B"/>
      </colorScale>
    </cfRule>
  </conditionalFormatting>
  <conditionalFormatting sqref="P57">
    <cfRule type="colorScale" priority="2835">
      <colorScale>
        <cfvo type="min"/>
        <cfvo type="percentile" val="50"/>
        <cfvo type="max"/>
        <color rgb="FFF8696B"/>
        <color rgb="FFFFEB84"/>
        <color rgb="FF63BE7B"/>
      </colorScale>
    </cfRule>
  </conditionalFormatting>
  <conditionalFormatting sqref="P59">
    <cfRule type="colorScale" priority="2834">
      <colorScale>
        <cfvo type="min"/>
        <cfvo type="percentile" val="50"/>
        <cfvo type="max"/>
        <color rgb="FFF8696B"/>
        <color rgb="FFFFEB84"/>
        <color rgb="FF63BE7B"/>
      </colorScale>
    </cfRule>
  </conditionalFormatting>
  <conditionalFormatting sqref="P58">
    <cfRule type="colorScale" priority="2833">
      <colorScale>
        <cfvo type="min"/>
        <cfvo type="percentile" val="50"/>
        <cfvo type="max"/>
        <color rgb="FFF8696B"/>
        <color rgb="FFFFEB84"/>
        <color rgb="FF63BE7B"/>
      </colorScale>
    </cfRule>
  </conditionalFormatting>
  <conditionalFormatting sqref="P59">
    <cfRule type="colorScale" priority="2832">
      <colorScale>
        <cfvo type="min"/>
        <cfvo type="percentile" val="50"/>
        <cfvo type="max"/>
        <color rgb="FFF8696B"/>
        <color rgb="FFFFEB84"/>
        <color rgb="FF63BE7B"/>
      </colorScale>
    </cfRule>
  </conditionalFormatting>
  <conditionalFormatting sqref="P59">
    <cfRule type="colorScale" priority="2831">
      <colorScale>
        <cfvo type="min"/>
        <cfvo type="percentile" val="50"/>
        <cfvo type="max"/>
        <color rgb="FFF8696B"/>
        <color rgb="FFFFEB84"/>
        <color rgb="FF63BE7B"/>
      </colorScale>
    </cfRule>
  </conditionalFormatting>
  <conditionalFormatting sqref="P60">
    <cfRule type="colorScale" priority="2830">
      <colorScale>
        <cfvo type="min"/>
        <cfvo type="percentile" val="50"/>
        <cfvo type="max"/>
        <color rgb="FFF8696B"/>
        <color rgb="FFFFEB84"/>
        <color rgb="FF63BE7B"/>
      </colorScale>
    </cfRule>
  </conditionalFormatting>
  <conditionalFormatting sqref="P58">
    <cfRule type="colorScale" priority="2829">
      <colorScale>
        <cfvo type="min"/>
        <cfvo type="percentile" val="50"/>
        <cfvo type="max"/>
        <color rgb="FFF8696B"/>
        <color rgb="FFFFEB84"/>
        <color rgb="FF63BE7B"/>
      </colorScale>
    </cfRule>
  </conditionalFormatting>
  <conditionalFormatting sqref="P59">
    <cfRule type="colorScale" priority="2828">
      <colorScale>
        <cfvo type="min"/>
        <cfvo type="percentile" val="50"/>
        <cfvo type="max"/>
        <color rgb="FFF8696B"/>
        <color rgb="FFFFEB84"/>
        <color rgb="FF63BE7B"/>
      </colorScale>
    </cfRule>
  </conditionalFormatting>
  <conditionalFormatting sqref="P60">
    <cfRule type="colorScale" priority="2827">
      <colorScale>
        <cfvo type="min"/>
        <cfvo type="percentile" val="50"/>
        <cfvo type="max"/>
        <color rgb="FFF8696B"/>
        <color rgb="FFFFEB84"/>
        <color rgb="FF63BE7B"/>
      </colorScale>
    </cfRule>
  </conditionalFormatting>
  <conditionalFormatting sqref="P56">
    <cfRule type="colorScale" priority="2826">
      <colorScale>
        <cfvo type="min"/>
        <cfvo type="percentile" val="50"/>
        <cfvo type="max"/>
        <color rgb="FFF8696B"/>
        <color rgb="FFFFEB84"/>
        <color rgb="FF63BE7B"/>
      </colorScale>
    </cfRule>
  </conditionalFormatting>
  <conditionalFormatting sqref="P59">
    <cfRule type="colorScale" priority="2825">
      <colorScale>
        <cfvo type="min"/>
        <cfvo type="percentile" val="50"/>
        <cfvo type="max"/>
        <color rgb="FFF8696B"/>
        <color rgb="FFFFEB84"/>
        <color rgb="FF63BE7B"/>
      </colorScale>
    </cfRule>
  </conditionalFormatting>
  <conditionalFormatting sqref="P57">
    <cfRule type="colorScale" priority="2824">
      <colorScale>
        <cfvo type="min"/>
        <cfvo type="percentile" val="50"/>
        <cfvo type="max"/>
        <color rgb="FFF8696B"/>
        <color rgb="FFFFEB84"/>
        <color rgb="FF63BE7B"/>
      </colorScale>
    </cfRule>
  </conditionalFormatting>
  <conditionalFormatting sqref="P58">
    <cfRule type="colorScale" priority="2823">
      <colorScale>
        <cfvo type="min"/>
        <cfvo type="percentile" val="50"/>
        <cfvo type="max"/>
        <color rgb="FFF8696B"/>
        <color rgb="FFFFEB84"/>
        <color rgb="FF63BE7B"/>
      </colorScale>
    </cfRule>
  </conditionalFormatting>
  <conditionalFormatting sqref="P59">
    <cfRule type="colorScale" priority="2822">
      <colorScale>
        <cfvo type="min"/>
        <cfvo type="percentile" val="50"/>
        <cfvo type="max"/>
        <color rgb="FFF8696B"/>
        <color rgb="FFFFEB84"/>
        <color rgb="FF63BE7B"/>
      </colorScale>
    </cfRule>
  </conditionalFormatting>
  <conditionalFormatting sqref="P60">
    <cfRule type="colorScale" priority="2821">
      <colorScale>
        <cfvo type="min"/>
        <cfvo type="percentile" val="50"/>
        <cfvo type="max"/>
        <color rgb="FFF8696B"/>
        <color rgb="FFFFEB84"/>
        <color rgb="FF63BE7B"/>
      </colorScale>
    </cfRule>
  </conditionalFormatting>
  <conditionalFormatting sqref="P60">
    <cfRule type="colorScale" priority="2820">
      <colorScale>
        <cfvo type="min"/>
        <cfvo type="percentile" val="50"/>
        <cfvo type="max"/>
        <color rgb="FFF8696B"/>
        <color rgb="FFFFEB84"/>
        <color rgb="FF63BE7B"/>
      </colorScale>
    </cfRule>
  </conditionalFormatting>
  <conditionalFormatting sqref="P57">
    <cfRule type="colorScale" priority="2819">
      <colorScale>
        <cfvo type="min"/>
        <cfvo type="percentile" val="50"/>
        <cfvo type="max"/>
        <color rgb="FFF8696B"/>
        <color rgb="FFFFEB84"/>
        <color rgb="FF63BE7B"/>
      </colorScale>
    </cfRule>
  </conditionalFormatting>
  <conditionalFormatting sqref="P60">
    <cfRule type="colorScale" priority="2818">
      <colorScale>
        <cfvo type="min"/>
        <cfvo type="percentile" val="50"/>
        <cfvo type="max"/>
        <color rgb="FFF8696B"/>
        <color rgb="FFFFEB84"/>
        <color rgb="FF63BE7B"/>
      </colorScale>
    </cfRule>
  </conditionalFormatting>
  <conditionalFormatting sqref="P56:P60">
    <cfRule type="colorScale" priority="2817">
      <colorScale>
        <cfvo type="min"/>
        <cfvo type="percentile" val="50"/>
        <cfvo type="max"/>
        <color rgb="FFF8696B"/>
        <color rgb="FFFFEB84"/>
        <color rgb="FF63BE7B"/>
      </colorScale>
    </cfRule>
  </conditionalFormatting>
  <conditionalFormatting sqref="P57">
    <cfRule type="colorScale" priority="2816">
      <colorScale>
        <cfvo type="min"/>
        <cfvo type="percentile" val="50"/>
        <cfvo type="max"/>
        <color rgb="FFF8696B"/>
        <color rgb="FFFFEB84"/>
        <color rgb="FF63BE7B"/>
      </colorScale>
    </cfRule>
  </conditionalFormatting>
  <conditionalFormatting sqref="P57">
    <cfRule type="colorScale" priority="2815">
      <colorScale>
        <cfvo type="min"/>
        <cfvo type="percentile" val="50"/>
        <cfvo type="max"/>
        <color rgb="FFF8696B"/>
        <color rgb="FFFFEB84"/>
        <color rgb="FF63BE7B"/>
      </colorScale>
    </cfRule>
  </conditionalFormatting>
  <conditionalFormatting sqref="P58">
    <cfRule type="colorScale" priority="2814">
      <colorScale>
        <cfvo type="min"/>
        <cfvo type="percentile" val="50"/>
        <cfvo type="max"/>
        <color rgb="FFF8696B"/>
        <color rgb="FFFFEB84"/>
        <color rgb="FF63BE7B"/>
      </colorScale>
    </cfRule>
  </conditionalFormatting>
  <conditionalFormatting sqref="P59">
    <cfRule type="colorScale" priority="2813">
      <colorScale>
        <cfvo type="min"/>
        <cfvo type="percentile" val="50"/>
        <cfvo type="max"/>
        <color rgb="FFF8696B"/>
        <color rgb="FFFFEB84"/>
        <color rgb="FF63BE7B"/>
      </colorScale>
    </cfRule>
  </conditionalFormatting>
  <conditionalFormatting sqref="P60">
    <cfRule type="colorScale" priority="2812">
      <colorScale>
        <cfvo type="min"/>
        <cfvo type="percentile" val="50"/>
        <cfvo type="max"/>
        <color rgb="FFF8696B"/>
        <color rgb="FFFFEB84"/>
        <color rgb="FF63BE7B"/>
      </colorScale>
    </cfRule>
  </conditionalFormatting>
  <conditionalFormatting sqref="P60">
    <cfRule type="colorScale" priority="2811">
      <colorScale>
        <cfvo type="min"/>
        <cfvo type="percentile" val="50"/>
        <cfvo type="max"/>
        <color rgb="FFF8696B"/>
        <color rgb="FFFFEB84"/>
        <color rgb="FF63BE7B"/>
      </colorScale>
    </cfRule>
  </conditionalFormatting>
  <conditionalFormatting sqref="P58">
    <cfRule type="colorScale" priority="2810">
      <colorScale>
        <cfvo type="min"/>
        <cfvo type="percentile" val="50"/>
        <cfvo type="max"/>
        <color rgb="FFF8696B"/>
        <color rgb="FFFFEB84"/>
        <color rgb="FF63BE7B"/>
      </colorScale>
    </cfRule>
  </conditionalFormatting>
  <conditionalFormatting sqref="P56:P60">
    <cfRule type="colorScale" priority="2809">
      <colorScale>
        <cfvo type="min"/>
        <cfvo type="percentile" val="50"/>
        <cfvo type="max"/>
        <color rgb="FFF8696B"/>
        <color rgb="FFFFEB84"/>
        <color rgb="FF63BE7B"/>
      </colorScale>
    </cfRule>
  </conditionalFormatting>
  <conditionalFormatting sqref="P57">
    <cfRule type="colorScale" priority="2808">
      <colorScale>
        <cfvo type="min"/>
        <cfvo type="percentile" val="50"/>
        <cfvo type="max"/>
        <color rgb="FFF8696B"/>
        <color rgb="FFFFEB84"/>
        <color rgb="FF63BE7B"/>
      </colorScale>
    </cfRule>
  </conditionalFormatting>
  <conditionalFormatting sqref="P58">
    <cfRule type="colorScale" priority="2807">
      <colorScale>
        <cfvo type="min"/>
        <cfvo type="percentile" val="50"/>
        <cfvo type="max"/>
        <color rgb="FFF8696B"/>
        <color rgb="FFFFEB84"/>
        <color rgb="FF63BE7B"/>
      </colorScale>
    </cfRule>
  </conditionalFormatting>
  <conditionalFormatting sqref="P59">
    <cfRule type="colorScale" priority="2806">
      <colorScale>
        <cfvo type="min"/>
        <cfvo type="percentile" val="50"/>
        <cfvo type="max"/>
        <color rgb="FFF8696B"/>
        <color rgb="FFFFEB84"/>
        <color rgb="FF63BE7B"/>
      </colorScale>
    </cfRule>
  </conditionalFormatting>
  <conditionalFormatting sqref="P60">
    <cfRule type="colorScale" priority="2805">
      <colorScale>
        <cfvo type="min"/>
        <cfvo type="percentile" val="50"/>
        <cfvo type="max"/>
        <color rgb="FFF8696B"/>
        <color rgb="FFFFEB84"/>
        <color rgb="FF63BE7B"/>
      </colorScale>
    </cfRule>
  </conditionalFormatting>
  <conditionalFormatting sqref="P56:P60">
    <cfRule type="colorScale" priority="2804">
      <colorScale>
        <cfvo type="min"/>
        <cfvo type="percentile" val="50"/>
        <cfvo type="max"/>
        <color rgb="FFF8696B"/>
        <color rgb="FFFFEB84"/>
        <color rgb="FF63BE7B"/>
      </colorScale>
    </cfRule>
  </conditionalFormatting>
  <conditionalFormatting sqref="P59">
    <cfRule type="colorScale" priority="2803">
      <colorScale>
        <cfvo type="min"/>
        <cfvo type="percentile" val="50"/>
        <cfvo type="max"/>
        <color rgb="FFF8696B"/>
        <color rgb="FFFFEB84"/>
        <color rgb="FF63BE7B"/>
      </colorScale>
    </cfRule>
  </conditionalFormatting>
  <conditionalFormatting sqref="P57">
    <cfRule type="colorScale" priority="2802">
      <colorScale>
        <cfvo type="min"/>
        <cfvo type="percentile" val="50"/>
        <cfvo type="max"/>
        <color rgb="FFF8696B"/>
        <color rgb="FFFFEB84"/>
        <color rgb="FF63BE7B"/>
      </colorScale>
    </cfRule>
  </conditionalFormatting>
  <conditionalFormatting sqref="P58">
    <cfRule type="colorScale" priority="2801">
      <colorScale>
        <cfvo type="min"/>
        <cfvo type="percentile" val="50"/>
        <cfvo type="max"/>
        <color rgb="FFF8696B"/>
        <color rgb="FFFFEB84"/>
        <color rgb="FF63BE7B"/>
      </colorScale>
    </cfRule>
  </conditionalFormatting>
  <conditionalFormatting sqref="P59">
    <cfRule type="colorScale" priority="2800">
      <colorScale>
        <cfvo type="min"/>
        <cfvo type="percentile" val="50"/>
        <cfvo type="max"/>
        <color rgb="FFF8696B"/>
        <color rgb="FFFFEB84"/>
        <color rgb="FF63BE7B"/>
      </colorScale>
    </cfRule>
  </conditionalFormatting>
  <conditionalFormatting sqref="P60">
    <cfRule type="colorScale" priority="2799">
      <colorScale>
        <cfvo type="min"/>
        <cfvo type="percentile" val="50"/>
        <cfvo type="max"/>
        <color rgb="FFF8696B"/>
        <color rgb="FFFFEB84"/>
        <color rgb="FF63BE7B"/>
      </colorScale>
    </cfRule>
  </conditionalFormatting>
  <conditionalFormatting sqref="P60">
    <cfRule type="colorScale" priority="2798">
      <colorScale>
        <cfvo type="min"/>
        <cfvo type="percentile" val="50"/>
        <cfvo type="max"/>
        <color rgb="FFF8696B"/>
        <color rgb="FFFFEB84"/>
        <color rgb="FF63BE7B"/>
      </colorScale>
    </cfRule>
  </conditionalFormatting>
  <conditionalFormatting sqref="P61">
    <cfRule type="colorScale" priority="2797">
      <colorScale>
        <cfvo type="min"/>
        <cfvo type="percentile" val="50"/>
        <cfvo type="max"/>
        <color rgb="FFF8696B"/>
        <color rgb="FFFFEB84"/>
        <color rgb="FF63BE7B"/>
      </colorScale>
    </cfRule>
  </conditionalFormatting>
  <conditionalFormatting sqref="P64">
    <cfRule type="colorScale" priority="2796">
      <colorScale>
        <cfvo type="min"/>
        <cfvo type="percentile" val="50"/>
        <cfvo type="max"/>
        <color rgb="FFF8696B"/>
        <color rgb="FFFFEB84"/>
        <color rgb="FF63BE7B"/>
      </colorScale>
    </cfRule>
  </conditionalFormatting>
  <conditionalFormatting sqref="P67">
    <cfRule type="colorScale" priority="2795">
      <colorScale>
        <cfvo type="min"/>
        <cfvo type="percentile" val="50"/>
        <cfvo type="max"/>
        <color rgb="FFF8696B"/>
        <color rgb="FFFFEB84"/>
        <color rgb="FF63BE7B"/>
      </colorScale>
    </cfRule>
  </conditionalFormatting>
  <conditionalFormatting sqref="P70">
    <cfRule type="colorScale" priority="2794">
      <colorScale>
        <cfvo type="min"/>
        <cfvo type="percentile" val="50"/>
        <cfvo type="max"/>
        <color rgb="FFF8696B"/>
        <color rgb="FFFFEB84"/>
        <color rgb="FF63BE7B"/>
      </colorScale>
    </cfRule>
  </conditionalFormatting>
  <conditionalFormatting sqref="P73">
    <cfRule type="colorScale" priority="2793">
      <colorScale>
        <cfvo type="min"/>
        <cfvo type="percentile" val="50"/>
        <cfvo type="max"/>
        <color rgb="FFF8696B"/>
        <color rgb="FFFFEB84"/>
        <color rgb="FF63BE7B"/>
      </colorScale>
    </cfRule>
  </conditionalFormatting>
  <conditionalFormatting sqref="P76">
    <cfRule type="colorScale" priority="2792">
      <colorScale>
        <cfvo type="min"/>
        <cfvo type="percentile" val="50"/>
        <cfvo type="max"/>
        <color rgb="FFF8696B"/>
        <color rgb="FFFFEB84"/>
        <color rgb="FF63BE7B"/>
      </colorScale>
    </cfRule>
  </conditionalFormatting>
  <conditionalFormatting sqref="P79">
    <cfRule type="colorScale" priority="2791">
      <colorScale>
        <cfvo type="min"/>
        <cfvo type="percentile" val="50"/>
        <cfvo type="max"/>
        <color rgb="FFF8696B"/>
        <color rgb="FFFFEB84"/>
        <color rgb="FF63BE7B"/>
      </colorScale>
    </cfRule>
  </conditionalFormatting>
  <conditionalFormatting sqref="P61:P80">
    <cfRule type="colorScale" priority="2790">
      <colorScale>
        <cfvo type="min"/>
        <cfvo type="percentile" val="50"/>
        <cfvo type="max"/>
        <color rgb="FFF8696B"/>
        <color rgb="FFFFEB84"/>
        <color rgb="FF63BE7B"/>
      </colorScale>
    </cfRule>
  </conditionalFormatting>
  <conditionalFormatting sqref="P62">
    <cfRule type="colorScale" priority="3288">
      <colorScale>
        <cfvo type="min"/>
        <cfvo type="percentile" val="50"/>
        <cfvo type="max"/>
        <color rgb="FFF8696B"/>
        <color rgb="FFFFEB84"/>
        <color rgb="FF63BE7B"/>
      </colorScale>
    </cfRule>
  </conditionalFormatting>
  <conditionalFormatting sqref="P63">
    <cfRule type="colorScale" priority="2789">
      <colorScale>
        <cfvo type="min"/>
        <cfvo type="percentile" val="50"/>
        <cfvo type="max"/>
        <color rgb="FFF8696B"/>
        <color rgb="FFFFEB84"/>
        <color rgb="FF63BE7B"/>
      </colorScale>
    </cfRule>
  </conditionalFormatting>
  <conditionalFormatting sqref="P64">
    <cfRule type="colorScale" priority="2788">
      <colorScale>
        <cfvo type="min"/>
        <cfvo type="percentile" val="50"/>
        <cfvo type="max"/>
        <color rgb="FFF8696B"/>
        <color rgb="FFFFEB84"/>
        <color rgb="FF63BE7B"/>
      </colorScale>
    </cfRule>
  </conditionalFormatting>
  <conditionalFormatting sqref="P65">
    <cfRule type="colorScale" priority="2787">
      <colorScale>
        <cfvo type="min"/>
        <cfvo type="percentile" val="50"/>
        <cfvo type="max"/>
        <color rgb="FFF8696B"/>
        <color rgb="FFFFEB84"/>
        <color rgb="FF63BE7B"/>
      </colorScale>
    </cfRule>
  </conditionalFormatting>
  <conditionalFormatting sqref="P66:P70">
    <cfRule type="colorScale" priority="2786">
      <colorScale>
        <cfvo type="min"/>
        <cfvo type="percentile" val="50"/>
        <cfvo type="max"/>
        <color rgb="FFF8696B"/>
        <color rgb="FFFFEB84"/>
        <color rgb="FF63BE7B"/>
      </colorScale>
    </cfRule>
  </conditionalFormatting>
  <conditionalFormatting sqref="P67">
    <cfRule type="colorScale" priority="2785">
      <colorScale>
        <cfvo type="min"/>
        <cfvo type="percentile" val="50"/>
        <cfvo type="max"/>
        <color rgb="FFF8696B"/>
        <color rgb="FFFFEB84"/>
        <color rgb="FF63BE7B"/>
      </colorScale>
    </cfRule>
  </conditionalFormatting>
  <conditionalFormatting sqref="P67">
    <cfRule type="colorScale" priority="2784">
      <colorScale>
        <cfvo type="min"/>
        <cfvo type="percentile" val="50"/>
        <cfvo type="max"/>
        <color rgb="FFF8696B"/>
        <color rgb="FFFFEB84"/>
        <color rgb="FF63BE7B"/>
      </colorScale>
    </cfRule>
  </conditionalFormatting>
  <conditionalFormatting sqref="P68">
    <cfRule type="colorScale" priority="2783">
      <colorScale>
        <cfvo type="min"/>
        <cfvo type="percentile" val="50"/>
        <cfvo type="max"/>
        <color rgb="FFF8696B"/>
        <color rgb="FFFFEB84"/>
        <color rgb="FF63BE7B"/>
      </colorScale>
    </cfRule>
  </conditionalFormatting>
  <conditionalFormatting sqref="P69">
    <cfRule type="colorScale" priority="2782">
      <colorScale>
        <cfvo type="min"/>
        <cfvo type="percentile" val="50"/>
        <cfvo type="max"/>
        <color rgb="FFF8696B"/>
        <color rgb="FFFFEB84"/>
        <color rgb="FF63BE7B"/>
      </colorScale>
    </cfRule>
  </conditionalFormatting>
  <conditionalFormatting sqref="P70">
    <cfRule type="colorScale" priority="2781">
      <colorScale>
        <cfvo type="min"/>
        <cfvo type="percentile" val="50"/>
        <cfvo type="max"/>
        <color rgb="FFF8696B"/>
        <color rgb="FFFFEB84"/>
        <color rgb="FF63BE7B"/>
      </colorScale>
    </cfRule>
  </conditionalFormatting>
  <conditionalFormatting sqref="P70">
    <cfRule type="colorScale" priority="2780">
      <colorScale>
        <cfvo type="min"/>
        <cfvo type="percentile" val="50"/>
        <cfvo type="max"/>
        <color rgb="FFF8696B"/>
        <color rgb="FFFFEB84"/>
        <color rgb="FF63BE7B"/>
      </colorScale>
    </cfRule>
  </conditionalFormatting>
  <conditionalFormatting sqref="P71">
    <cfRule type="colorScale" priority="2779">
      <colorScale>
        <cfvo type="min"/>
        <cfvo type="percentile" val="50"/>
        <cfvo type="max"/>
        <color rgb="FFF8696B"/>
        <color rgb="FFFFEB84"/>
        <color rgb="FF63BE7B"/>
      </colorScale>
    </cfRule>
  </conditionalFormatting>
  <conditionalFormatting sqref="P72">
    <cfRule type="colorScale" priority="2778">
      <colorScale>
        <cfvo type="min"/>
        <cfvo type="percentile" val="50"/>
        <cfvo type="max"/>
        <color rgb="FFF8696B"/>
        <color rgb="FFFFEB84"/>
        <color rgb="FF63BE7B"/>
      </colorScale>
    </cfRule>
  </conditionalFormatting>
  <conditionalFormatting sqref="P73">
    <cfRule type="colorScale" priority="2777">
      <colorScale>
        <cfvo type="min"/>
        <cfvo type="percentile" val="50"/>
        <cfvo type="max"/>
        <color rgb="FFF8696B"/>
        <color rgb="FFFFEB84"/>
        <color rgb="FF63BE7B"/>
      </colorScale>
    </cfRule>
  </conditionalFormatting>
  <conditionalFormatting sqref="P73">
    <cfRule type="colorScale" priority="2776">
      <colorScale>
        <cfvo type="min"/>
        <cfvo type="percentile" val="50"/>
        <cfvo type="max"/>
        <color rgb="FFF8696B"/>
        <color rgb="FFFFEB84"/>
        <color rgb="FF63BE7B"/>
      </colorScale>
    </cfRule>
  </conditionalFormatting>
  <conditionalFormatting sqref="P73">
    <cfRule type="colorScale" priority="2775">
      <colorScale>
        <cfvo type="min"/>
        <cfvo type="percentile" val="50"/>
        <cfvo type="max"/>
        <color rgb="FFF8696B"/>
        <color rgb="FFFFEB84"/>
        <color rgb="FF63BE7B"/>
      </colorScale>
    </cfRule>
  </conditionalFormatting>
  <conditionalFormatting sqref="P74">
    <cfRule type="colorScale" priority="2774">
      <colorScale>
        <cfvo type="min"/>
        <cfvo type="percentile" val="50"/>
        <cfvo type="max"/>
        <color rgb="FFF8696B"/>
        <color rgb="FFFFEB84"/>
        <color rgb="FF63BE7B"/>
      </colorScale>
    </cfRule>
  </conditionalFormatting>
  <conditionalFormatting sqref="P75">
    <cfRule type="colorScale" priority="2773">
      <colorScale>
        <cfvo type="min"/>
        <cfvo type="percentile" val="50"/>
        <cfvo type="max"/>
        <color rgb="FFF8696B"/>
        <color rgb="FFFFEB84"/>
        <color rgb="FF63BE7B"/>
      </colorScale>
    </cfRule>
  </conditionalFormatting>
  <conditionalFormatting sqref="P76">
    <cfRule type="colorScale" priority="2772">
      <colorScale>
        <cfvo type="min"/>
        <cfvo type="percentile" val="50"/>
        <cfvo type="max"/>
        <color rgb="FFF8696B"/>
        <color rgb="FFFFEB84"/>
        <color rgb="FF63BE7B"/>
      </colorScale>
    </cfRule>
  </conditionalFormatting>
  <conditionalFormatting sqref="P76">
    <cfRule type="colorScale" priority="2771">
      <colorScale>
        <cfvo type="min"/>
        <cfvo type="percentile" val="50"/>
        <cfvo type="max"/>
        <color rgb="FFF8696B"/>
        <color rgb="FFFFEB84"/>
        <color rgb="FF63BE7B"/>
      </colorScale>
    </cfRule>
  </conditionalFormatting>
  <conditionalFormatting sqref="P76">
    <cfRule type="colorScale" priority="2770">
      <colorScale>
        <cfvo type="min"/>
        <cfvo type="percentile" val="50"/>
        <cfvo type="max"/>
        <color rgb="FFF8696B"/>
        <color rgb="FFFFEB84"/>
        <color rgb="FF63BE7B"/>
      </colorScale>
    </cfRule>
  </conditionalFormatting>
  <conditionalFormatting sqref="P77">
    <cfRule type="colorScale" priority="2769">
      <colorScale>
        <cfvo type="min"/>
        <cfvo type="percentile" val="50"/>
        <cfvo type="max"/>
        <color rgb="FFF8696B"/>
        <color rgb="FFFFEB84"/>
        <color rgb="FF63BE7B"/>
      </colorScale>
    </cfRule>
  </conditionalFormatting>
  <conditionalFormatting sqref="P78">
    <cfRule type="colorScale" priority="2768">
      <colorScale>
        <cfvo type="min"/>
        <cfvo type="percentile" val="50"/>
        <cfvo type="max"/>
        <color rgb="FFF8696B"/>
        <color rgb="FFFFEB84"/>
        <color rgb="FF63BE7B"/>
      </colorScale>
    </cfRule>
  </conditionalFormatting>
  <conditionalFormatting sqref="P79">
    <cfRule type="colorScale" priority="2767">
      <colorScale>
        <cfvo type="min"/>
        <cfvo type="percentile" val="50"/>
        <cfvo type="max"/>
        <color rgb="FFF8696B"/>
        <color rgb="FFFFEB84"/>
        <color rgb="FF63BE7B"/>
      </colorScale>
    </cfRule>
  </conditionalFormatting>
  <conditionalFormatting sqref="P79">
    <cfRule type="colorScale" priority="2766">
      <colorScale>
        <cfvo type="min"/>
        <cfvo type="percentile" val="50"/>
        <cfvo type="max"/>
        <color rgb="FFF8696B"/>
        <color rgb="FFFFEB84"/>
        <color rgb="FF63BE7B"/>
      </colorScale>
    </cfRule>
  </conditionalFormatting>
  <conditionalFormatting sqref="P79">
    <cfRule type="colorScale" priority="2765">
      <colorScale>
        <cfvo type="min"/>
        <cfvo type="percentile" val="50"/>
        <cfvo type="max"/>
        <color rgb="FFF8696B"/>
        <color rgb="FFFFEB84"/>
        <color rgb="FF63BE7B"/>
      </colorScale>
    </cfRule>
  </conditionalFormatting>
  <conditionalFormatting sqref="P80">
    <cfRule type="colorScale" priority="2764">
      <colorScale>
        <cfvo type="min"/>
        <cfvo type="percentile" val="50"/>
        <cfvo type="max"/>
        <color rgb="FFF8696B"/>
        <color rgb="FFFFEB84"/>
        <color rgb="FF63BE7B"/>
      </colorScale>
    </cfRule>
  </conditionalFormatting>
  <conditionalFormatting sqref="P65">
    <cfRule type="colorScale" priority="2763">
      <colorScale>
        <cfvo type="min"/>
        <cfvo type="percentile" val="50"/>
        <cfvo type="max"/>
        <color rgb="FFF8696B"/>
        <color rgb="FFFFEB84"/>
        <color rgb="FF63BE7B"/>
      </colorScale>
    </cfRule>
  </conditionalFormatting>
  <conditionalFormatting sqref="P68">
    <cfRule type="colorScale" priority="2762">
      <colorScale>
        <cfvo type="min"/>
        <cfvo type="percentile" val="50"/>
        <cfvo type="max"/>
        <color rgb="FFF8696B"/>
        <color rgb="FFFFEB84"/>
        <color rgb="FF63BE7B"/>
      </colorScale>
    </cfRule>
  </conditionalFormatting>
  <conditionalFormatting sqref="P66:P70">
    <cfRule type="colorScale" priority="2761">
      <colorScale>
        <cfvo type="min"/>
        <cfvo type="percentile" val="50"/>
        <cfvo type="max"/>
        <color rgb="FFF8696B"/>
        <color rgb="FFFFEB84"/>
        <color rgb="FF63BE7B"/>
      </colorScale>
    </cfRule>
  </conditionalFormatting>
  <conditionalFormatting sqref="P67">
    <cfRule type="colorScale" priority="2760">
      <colorScale>
        <cfvo type="min"/>
        <cfvo type="percentile" val="50"/>
        <cfvo type="max"/>
        <color rgb="FFF8696B"/>
        <color rgb="FFFFEB84"/>
        <color rgb="FF63BE7B"/>
      </colorScale>
    </cfRule>
  </conditionalFormatting>
  <conditionalFormatting sqref="P68">
    <cfRule type="colorScale" priority="2759">
      <colorScale>
        <cfvo type="min"/>
        <cfvo type="percentile" val="50"/>
        <cfvo type="max"/>
        <color rgb="FFF8696B"/>
        <color rgb="FFFFEB84"/>
        <color rgb="FF63BE7B"/>
      </colorScale>
    </cfRule>
  </conditionalFormatting>
  <conditionalFormatting sqref="P69">
    <cfRule type="colorScale" priority="2758">
      <colorScale>
        <cfvo type="min"/>
        <cfvo type="percentile" val="50"/>
        <cfvo type="max"/>
        <color rgb="FFF8696B"/>
        <color rgb="FFFFEB84"/>
        <color rgb="FF63BE7B"/>
      </colorScale>
    </cfRule>
  </conditionalFormatting>
  <conditionalFormatting sqref="P72">
    <cfRule type="colorScale" priority="2757">
      <colorScale>
        <cfvo type="min"/>
        <cfvo type="percentile" val="50"/>
        <cfvo type="max"/>
        <color rgb="FFF8696B"/>
        <color rgb="FFFFEB84"/>
        <color rgb="FF63BE7B"/>
      </colorScale>
    </cfRule>
  </conditionalFormatting>
  <conditionalFormatting sqref="P70">
    <cfRule type="colorScale" priority="2756">
      <colorScale>
        <cfvo type="min"/>
        <cfvo type="percentile" val="50"/>
        <cfvo type="max"/>
        <color rgb="FFF8696B"/>
        <color rgb="FFFFEB84"/>
        <color rgb="FF63BE7B"/>
      </colorScale>
    </cfRule>
  </conditionalFormatting>
  <conditionalFormatting sqref="P71">
    <cfRule type="colorScale" priority="2755">
      <colorScale>
        <cfvo type="min"/>
        <cfvo type="percentile" val="50"/>
        <cfvo type="max"/>
        <color rgb="FFF8696B"/>
        <color rgb="FFFFEB84"/>
        <color rgb="FF63BE7B"/>
      </colorScale>
    </cfRule>
  </conditionalFormatting>
  <conditionalFormatting sqref="P72">
    <cfRule type="colorScale" priority="2754">
      <colorScale>
        <cfvo type="min"/>
        <cfvo type="percentile" val="50"/>
        <cfvo type="max"/>
        <color rgb="FFF8696B"/>
        <color rgb="FFFFEB84"/>
        <color rgb="FF63BE7B"/>
      </colorScale>
    </cfRule>
  </conditionalFormatting>
  <conditionalFormatting sqref="P74">
    <cfRule type="colorScale" priority="2753">
      <colorScale>
        <cfvo type="min"/>
        <cfvo type="percentile" val="50"/>
        <cfvo type="max"/>
        <color rgb="FFF8696B"/>
        <color rgb="FFFFEB84"/>
        <color rgb="FF63BE7B"/>
      </colorScale>
    </cfRule>
  </conditionalFormatting>
  <conditionalFormatting sqref="P73">
    <cfRule type="colorScale" priority="2752">
      <colorScale>
        <cfvo type="min"/>
        <cfvo type="percentile" val="50"/>
        <cfvo type="max"/>
        <color rgb="FFF8696B"/>
        <color rgb="FFFFEB84"/>
        <color rgb="FF63BE7B"/>
      </colorScale>
    </cfRule>
  </conditionalFormatting>
  <conditionalFormatting sqref="P74">
    <cfRule type="colorScale" priority="2751">
      <colorScale>
        <cfvo type="min"/>
        <cfvo type="percentile" val="50"/>
        <cfvo type="max"/>
        <color rgb="FFF8696B"/>
        <color rgb="FFFFEB84"/>
        <color rgb="FF63BE7B"/>
      </colorScale>
    </cfRule>
  </conditionalFormatting>
  <conditionalFormatting sqref="P74">
    <cfRule type="colorScale" priority="2750">
      <colorScale>
        <cfvo type="min"/>
        <cfvo type="percentile" val="50"/>
        <cfvo type="max"/>
        <color rgb="FFF8696B"/>
        <color rgb="FFFFEB84"/>
        <color rgb="FF63BE7B"/>
      </colorScale>
    </cfRule>
  </conditionalFormatting>
  <conditionalFormatting sqref="P75">
    <cfRule type="colorScale" priority="2749">
      <colorScale>
        <cfvo type="min"/>
        <cfvo type="percentile" val="50"/>
        <cfvo type="max"/>
        <color rgb="FFF8696B"/>
        <color rgb="FFFFEB84"/>
        <color rgb="FF63BE7B"/>
      </colorScale>
    </cfRule>
  </conditionalFormatting>
  <conditionalFormatting sqref="P76">
    <cfRule type="colorScale" priority="2748">
      <colorScale>
        <cfvo type="min"/>
        <cfvo type="percentile" val="50"/>
        <cfvo type="max"/>
        <color rgb="FFF8696B"/>
        <color rgb="FFFFEB84"/>
        <color rgb="FF63BE7B"/>
      </colorScale>
    </cfRule>
  </conditionalFormatting>
  <conditionalFormatting sqref="P73">
    <cfRule type="colorScale" priority="2747">
      <colorScale>
        <cfvo type="min"/>
        <cfvo type="percentile" val="50"/>
        <cfvo type="max"/>
        <color rgb="FFF8696B"/>
        <color rgb="FFFFEB84"/>
        <color rgb="FF63BE7B"/>
      </colorScale>
    </cfRule>
  </conditionalFormatting>
  <conditionalFormatting sqref="P76">
    <cfRule type="colorScale" priority="2746">
      <colorScale>
        <cfvo type="min"/>
        <cfvo type="percentile" val="50"/>
        <cfvo type="max"/>
        <color rgb="FFF8696B"/>
        <color rgb="FFFFEB84"/>
        <color rgb="FF63BE7B"/>
      </colorScale>
    </cfRule>
  </conditionalFormatting>
  <conditionalFormatting sqref="P74">
    <cfRule type="colorScale" priority="2745">
      <colorScale>
        <cfvo type="min"/>
        <cfvo type="percentile" val="50"/>
        <cfvo type="max"/>
        <color rgb="FFF8696B"/>
        <color rgb="FFFFEB84"/>
        <color rgb="FF63BE7B"/>
      </colorScale>
    </cfRule>
  </conditionalFormatting>
  <conditionalFormatting sqref="P75">
    <cfRule type="colorScale" priority="2744">
      <colorScale>
        <cfvo type="min"/>
        <cfvo type="percentile" val="50"/>
        <cfvo type="max"/>
        <color rgb="FFF8696B"/>
        <color rgb="FFFFEB84"/>
        <color rgb="FF63BE7B"/>
      </colorScale>
    </cfRule>
  </conditionalFormatting>
  <conditionalFormatting sqref="P76">
    <cfRule type="colorScale" priority="2743">
      <colorScale>
        <cfvo type="min"/>
        <cfvo type="percentile" val="50"/>
        <cfvo type="max"/>
        <color rgb="FFF8696B"/>
        <color rgb="FFFFEB84"/>
        <color rgb="FF63BE7B"/>
      </colorScale>
    </cfRule>
  </conditionalFormatting>
  <conditionalFormatting sqref="P78">
    <cfRule type="colorScale" priority="2742">
      <colorScale>
        <cfvo type="min"/>
        <cfvo type="percentile" val="50"/>
        <cfvo type="max"/>
        <color rgb="FFF8696B"/>
        <color rgb="FFFFEB84"/>
        <color rgb="FF63BE7B"/>
      </colorScale>
    </cfRule>
  </conditionalFormatting>
  <conditionalFormatting sqref="P77">
    <cfRule type="colorScale" priority="2741">
      <colorScale>
        <cfvo type="min"/>
        <cfvo type="percentile" val="50"/>
        <cfvo type="max"/>
        <color rgb="FFF8696B"/>
        <color rgb="FFFFEB84"/>
        <color rgb="FF63BE7B"/>
      </colorScale>
    </cfRule>
  </conditionalFormatting>
  <conditionalFormatting sqref="P78">
    <cfRule type="colorScale" priority="2740">
      <colorScale>
        <cfvo type="min"/>
        <cfvo type="percentile" val="50"/>
        <cfvo type="max"/>
        <color rgb="FFF8696B"/>
        <color rgb="FFFFEB84"/>
        <color rgb="FF63BE7B"/>
      </colorScale>
    </cfRule>
  </conditionalFormatting>
  <conditionalFormatting sqref="P78">
    <cfRule type="colorScale" priority="2739">
      <colorScale>
        <cfvo type="min"/>
        <cfvo type="percentile" val="50"/>
        <cfvo type="max"/>
        <color rgb="FFF8696B"/>
        <color rgb="FFFFEB84"/>
        <color rgb="FF63BE7B"/>
      </colorScale>
    </cfRule>
  </conditionalFormatting>
  <conditionalFormatting sqref="P79">
    <cfRule type="colorScale" priority="2738">
      <colorScale>
        <cfvo type="min"/>
        <cfvo type="percentile" val="50"/>
        <cfvo type="max"/>
        <color rgb="FFF8696B"/>
        <color rgb="FFFFEB84"/>
        <color rgb="FF63BE7B"/>
      </colorScale>
    </cfRule>
  </conditionalFormatting>
  <conditionalFormatting sqref="P80">
    <cfRule type="colorScale" priority="2737">
      <colorScale>
        <cfvo type="min"/>
        <cfvo type="percentile" val="50"/>
        <cfvo type="max"/>
        <color rgb="FFF8696B"/>
        <color rgb="FFFFEB84"/>
        <color rgb="FF63BE7B"/>
      </colorScale>
    </cfRule>
  </conditionalFormatting>
  <conditionalFormatting sqref="P77">
    <cfRule type="colorScale" priority="2736">
      <colorScale>
        <cfvo type="min"/>
        <cfvo type="percentile" val="50"/>
        <cfvo type="max"/>
        <color rgb="FFF8696B"/>
        <color rgb="FFFFEB84"/>
        <color rgb="FF63BE7B"/>
      </colorScale>
    </cfRule>
  </conditionalFormatting>
  <conditionalFormatting sqref="P80">
    <cfRule type="colorScale" priority="2735">
      <colorScale>
        <cfvo type="min"/>
        <cfvo type="percentile" val="50"/>
        <cfvo type="max"/>
        <color rgb="FFF8696B"/>
        <color rgb="FFFFEB84"/>
        <color rgb="FF63BE7B"/>
      </colorScale>
    </cfRule>
  </conditionalFormatting>
  <conditionalFormatting sqref="P78">
    <cfRule type="colorScale" priority="2734">
      <colorScale>
        <cfvo type="min"/>
        <cfvo type="percentile" val="50"/>
        <cfvo type="max"/>
        <color rgb="FFF8696B"/>
        <color rgb="FFFFEB84"/>
        <color rgb="FF63BE7B"/>
      </colorScale>
    </cfRule>
  </conditionalFormatting>
  <conditionalFormatting sqref="P79">
    <cfRule type="colorScale" priority="2733">
      <colorScale>
        <cfvo type="min"/>
        <cfvo type="percentile" val="50"/>
        <cfvo type="max"/>
        <color rgb="FFF8696B"/>
        <color rgb="FFFFEB84"/>
        <color rgb="FF63BE7B"/>
      </colorScale>
    </cfRule>
  </conditionalFormatting>
  <conditionalFormatting sqref="P80">
    <cfRule type="colorScale" priority="2732">
      <colorScale>
        <cfvo type="min"/>
        <cfvo type="percentile" val="50"/>
        <cfvo type="max"/>
        <color rgb="FFF8696B"/>
        <color rgb="FFFFEB84"/>
        <color rgb="FF63BE7B"/>
      </colorScale>
    </cfRule>
  </conditionalFormatting>
  <conditionalFormatting sqref="P66:P70">
    <cfRule type="colorScale" priority="2731">
      <colorScale>
        <cfvo type="min"/>
        <cfvo type="percentile" val="50"/>
        <cfvo type="max"/>
        <color rgb="FFF8696B"/>
        <color rgb="FFFFEB84"/>
        <color rgb="FF63BE7B"/>
      </colorScale>
    </cfRule>
  </conditionalFormatting>
  <conditionalFormatting sqref="P69">
    <cfRule type="colorScale" priority="2730">
      <colorScale>
        <cfvo type="min"/>
        <cfvo type="percentile" val="50"/>
        <cfvo type="max"/>
        <color rgb="FFF8696B"/>
        <color rgb="FFFFEB84"/>
        <color rgb="FF63BE7B"/>
      </colorScale>
    </cfRule>
  </conditionalFormatting>
  <conditionalFormatting sqref="P67">
    <cfRule type="colorScale" priority="2729">
      <colorScale>
        <cfvo type="min"/>
        <cfvo type="percentile" val="50"/>
        <cfvo type="max"/>
        <color rgb="FFF8696B"/>
        <color rgb="FFFFEB84"/>
        <color rgb="FF63BE7B"/>
      </colorScale>
    </cfRule>
  </conditionalFormatting>
  <conditionalFormatting sqref="P68">
    <cfRule type="colorScale" priority="2728">
      <colorScale>
        <cfvo type="min"/>
        <cfvo type="percentile" val="50"/>
        <cfvo type="max"/>
        <color rgb="FFF8696B"/>
        <color rgb="FFFFEB84"/>
        <color rgb="FF63BE7B"/>
      </colorScale>
    </cfRule>
  </conditionalFormatting>
  <conditionalFormatting sqref="P69">
    <cfRule type="colorScale" priority="2727">
      <colorScale>
        <cfvo type="min"/>
        <cfvo type="percentile" val="50"/>
        <cfvo type="max"/>
        <color rgb="FFF8696B"/>
        <color rgb="FFFFEB84"/>
        <color rgb="FF63BE7B"/>
      </colorScale>
    </cfRule>
  </conditionalFormatting>
  <conditionalFormatting sqref="P70">
    <cfRule type="colorScale" priority="2726">
      <colorScale>
        <cfvo type="min"/>
        <cfvo type="percentile" val="50"/>
        <cfvo type="max"/>
        <color rgb="FFF8696B"/>
        <color rgb="FFFFEB84"/>
        <color rgb="FF63BE7B"/>
      </colorScale>
    </cfRule>
  </conditionalFormatting>
  <conditionalFormatting sqref="P70">
    <cfRule type="colorScale" priority="2725">
      <colorScale>
        <cfvo type="min"/>
        <cfvo type="percentile" val="50"/>
        <cfvo type="max"/>
        <color rgb="FFF8696B"/>
        <color rgb="FFFFEB84"/>
        <color rgb="FF63BE7B"/>
      </colorScale>
    </cfRule>
  </conditionalFormatting>
  <conditionalFormatting sqref="P62">
    <cfRule type="colorScale" priority="2724">
      <colorScale>
        <cfvo type="min"/>
        <cfvo type="percentile" val="50"/>
        <cfvo type="max"/>
        <color rgb="FFF8696B"/>
        <color rgb="FFFFEB84"/>
        <color rgb="FF63BE7B"/>
      </colorScale>
    </cfRule>
  </conditionalFormatting>
  <conditionalFormatting sqref="P65">
    <cfRule type="colorScale" priority="2723">
      <colorScale>
        <cfvo type="min"/>
        <cfvo type="percentile" val="50"/>
        <cfvo type="max"/>
        <color rgb="FFF8696B"/>
        <color rgb="FFFFEB84"/>
        <color rgb="FF63BE7B"/>
      </colorScale>
    </cfRule>
  </conditionalFormatting>
  <conditionalFormatting sqref="P61:P65">
    <cfRule type="colorScale" priority="2722">
      <colorScale>
        <cfvo type="min"/>
        <cfvo type="percentile" val="50"/>
        <cfvo type="max"/>
        <color rgb="FFF8696B"/>
        <color rgb="FFFFEB84"/>
        <color rgb="FF63BE7B"/>
      </colorScale>
    </cfRule>
  </conditionalFormatting>
  <conditionalFormatting sqref="P62">
    <cfRule type="colorScale" priority="2721">
      <colorScale>
        <cfvo type="min"/>
        <cfvo type="percentile" val="50"/>
        <cfvo type="max"/>
        <color rgb="FFF8696B"/>
        <color rgb="FFFFEB84"/>
        <color rgb="FF63BE7B"/>
      </colorScale>
    </cfRule>
  </conditionalFormatting>
  <conditionalFormatting sqref="P62">
    <cfRule type="colorScale" priority="2720">
      <colorScale>
        <cfvo type="min"/>
        <cfvo type="percentile" val="50"/>
        <cfvo type="max"/>
        <color rgb="FFF8696B"/>
        <color rgb="FFFFEB84"/>
        <color rgb="FF63BE7B"/>
      </colorScale>
    </cfRule>
  </conditionalFormatting>
  <conditionalFormatting sqref="P63">
    <cfRule type="colorScale" priority="2719">
      <colorScale>
        <cfvo type="min"/>
        <cfvo type="percentile" val="50"/>
        <cfvo type="max"/>
        <color rgb="FFF8696B"/>
        <color rgb="FFFFEB84"/>
        <color rgb="FF63BE7B"/>
      </colorScale>
    </cfRule>
  </conditionalFormatting>
  <conditionalFormatting sqref="P64">
    <cfRule type="colorScale" priority="2718">
      <colorScale>
        <cfvo type="min"/>
        <cfvo type="percentile" val="50"/>
        <cfvo type="max"/>
        <color rgb="FFF8696B"/>
        <color rgb="FFFFEB84"/>
        <color rgb="FF63BE7B"/>
      </colorScale>
    </cfRule>
  </conditionalFormatting>
  <conditionalFormatting sqref="P65">
    <cfRule type="colorScale" priority="2717">
      <colorScale>
        <cfvo type="min"/>
        <cfvo type="percentile" val="50"/>
        <cfvo type="max"/>
        <color rgb="FFF8696B"/>
        <color rgb="FFFFEB84"/>
        <color rgb="FF63BE7B"/>
      </colorScale>
    </cfRule>
  </conditionalFormatting>
  <conditionalFormatting sqref="P65">
    <cfRule type="colorScale" priority="2716">
      <colorScale>
        <cfvo type="min"/>
        <cfvo type="percentile" val="50"/>
        <cfvo type="max"/>
        <color rgb="FFF8696B"/>
        <color rgb="FFFFEB84"/>
        <color rgb="FF63BE7B"/>
      </colorScale>
    </cfRule>
  </conditionalFormatting>
  <conditionalFormatting sqref="P63">
    <cfRule type="colorScale" priority="2715">
      <colorScale>
        <cfvo type="min"/>
        <cfvo type="percentile" val="50"/>
        <cfvo type="max"/>
        <color rgb="FFF8696B"/>
        <color rgb="FFFFEB84"/>
        <color rgb="FF63BE7B"/>
      </colorScale>
    </cfRule>
  </conditionalFormatting>
  <conditionalFormatting sqref="P61:P65">
    <cfRule type="colorScale" priority="2714">
      <colorScale>
        <cfvo type="min"/>
        <cfvo type="percentile" val="50"/>
        <cfvo type="max"/>
        <color rgb="FFF8696B"/>
        <color rgb="FFFFEB84"/>
        <color rgb="FF63BE7B"/>
      </colorScale>
    </cfRule>
  </conditionalFormatting>
  <conditionalFormatting sqref="P62">
    <cfRule type="colorScale" priority="2713">
      <colorScale>
        <cfvo type="min"/>
        <cfvo type="percentile" val="50"/>
        <cfvo type="max"/>
        <color rgb="FFF8696B"/>
        <color rgb="FFFFEB84"/>
        <color rgb="FF63BE7B"/>
      </colorScale>
    </cfRule>
  </conditionalFormatting>
  <conditionalFormatting sqref="P63">
    <cfRule type="colorScale" priority="2712">
      <colorScale>
        <cfvo type="min"/>
        <cfvo type="percentile" val="50"/>
        <cfvo type="max"/>
        <color rgb="FFF8696B"/>
        <color rgb="FFFFEB84"/>
        <color rgb="FF63BE7B"/>
      </colorScale>
    </cfRule>
  </conditionalFormatting>
  <conditionalFormatting sqref="P64">
    <cfRule type="colorScale" priority="2711">
      <colorScale>
        <cfvo type="min"/>
        <cfvo type="percentile" val="50"/>
        <cfvo type="max"/>
        <color rgb="FFF8696B"/>
        <color rgb="FFFFEB84"/>
        <color rgb="FF63BE7B"/>
      </colorScale>
    </cfRule>
  </conditionalFormatting>
  <conditionalFormatting sqref="P65">
    <cfRule type="colorScale" priority="2710">
      <colorScale>
        <cfvo type="min"/>
        <cfvo type="percentile" val="50"/>
        <cfvo type="max"/>
        <color rgb="FFF8696B"/>
        <color rgb="FFFFEB84"/>
        <color rgb="FF63BE7B"/>
      </colorScale>
    </cfRule>
  </conditionalFormatting>
  <conditionalFormatting sqref="P61:P65">
    <cfRule type="colorScale" priority="2709">
      <colorScale>
        <cfvo type="min"/>
        <cfvo type="percentile" val="50"/>
        <cfvo type="max"/>
        <color rgb="FFF8696B"/>
        <color rgb="FFFFEB84"/>
        <color rgb="FF63BE7B"/>
      </colorScale>
    </cfRule>
  </conditionalFormatting>
  <conditionalFormatting sqref="P64">
    <cfRule type="colorScale" priority="2708">
      <colorScale>
        <cfvo type="min"/>
        <cfvo type="percentile" val="50"/>
        <cfvo type="max"/>
        <color rgb="FFF8696B"/>
        <color rgb="FFFFEB84"/>
        <color rgb="FF63BE7B"/>
      </colorScale>
    </cfRule>
  </conditionalFormatting>
  <conditionalFormatting sqref="P62">
    <cfRule type="colorScale" priority="2707">
      <colorScale>
        <cfvo type="min"/>
        <cfvo type="percentile" val="50"/>
        <cfvo type="max"/>
        <color rgb="FFF8696B"/>
        <color rgb="FFFFEB84"/>
        <color rgb="FF63BE7B"/>
      </colorScale>
    </cfRule>
  </conditionalFormatting>
  <conditionalFormatting sqref="P63">
    <cfRule type="colorScale" priority="2706">
      <colorScale>
        <cfvo type="min"/>
        <cfvo type="percentile" val="50"/>
        <cfvo type="max"/>
        <color rgb="FFF8696B"/>
        <color rgb="FFFFEB84"/>
        <color rgb="FF63BE7B"/>
      </colorScale>
    </cfRule>
  </conditionalFormatting>
  <conditionalFormatting sqref="P64">
    <cfRule type="colorScale" priority="2705">
      <colorScale>
        <cfvo type="min"/>
        <cfvo type="percentile" val="50"/>
        <cfvo type="max"/>
        <color rgb="FFF8696B"/>
        <color rgb="FFFFEB84"/>
        <color rgb="FF63BE7B"/>
      </colorScale>
    </cfRule>
  </conditionalFormatting>
  <conditionalFormatting sqref="P65">
    <cfRule type="colorScale" priority="2704">
      <colorScale>
        <cfvo type="min"/>
        <cfvo type="percentile" val="50"/>
        <cfvo type="max"/>
        <color rgb="FFF8696B"/>
        <color rgb="FFFFEB84"/>
        <color rgb="FF63BE7B"/>
      </colorScale>
    </cfRule>
  </conditionalFormatting>
  <conditionalFormatting sqref="P65">
    <cfRule type="colorScale" priority="2703">
      <colorScale>
        <cfvo type="min"/>
        <cfvo type="percentile" val="50"/>
        <cfvo type="max"/>
        <color rgb="FFF8696B"/>
        <color rgb="FFFFEB84"/>
        <color rgb="FF63BE7B"/>
      </colorScale>
    </cfRule>
  </conditionalFormatting>
  <conditionalFormatting sqref="P71">
    <cfRule type="colorScale" priority="2702">
      <colorScale>
        <cfvo type="min"/>
        <cfvo type="percentile" val="50"/>
        <cfvo type="max"/>
        <color rgb="FFF8696B"/>
        <color rgb="FFFFEB84"/>
        <color rgb="FF63BE7B"/>
      </colorScale>
    </cfRule>
  </conditionalFormatting>
  <conditionalFormatting sqref="P74">
    <cfRule type="colorScale" priority="2701">
      <colorScale>
        <cfvo type="min"/>
        <cfvo type="percentile" val="50"/>
        <cfvo type="max"/>
        <color rgb="FFF8696B"/>
        <color rgb="FFFFEB84"/>
        <color rgb="FF63BE7B"/>
      </colorScale>
    </cfRule>
  </conditionalFormatting>
  <conditionalFormatting sqref="P72">
    <cfRule type="colorScale" priority="2700">
      <colorScale>
        <cfvo type="min"/>
        <cfvo type="percentile" val="50"/>
        <cfvo type="max"/>
        <color rgb="FFF8696B"/>
        <color rgb="FFFFEB84"/>
        <color rgb="FF63BE7B"/>
      </colorScale>
    </cfRule>
  </conditionalFormatting>
  <conditionalFormatting sqref="P73">
    <cfRule type="colorScale" priority="2699">
      <colorScale>
        <cfvo type="min"/>
        <cfvo type="percentile" val="50"/>
        <cfvo type="max"/>
        <color rgb="FFF8696B"/>
        <color rgb="FFFFEB84"/>
        <color rgb="FF63BE7B"/>
      </colorScale>
    </cfRule>
  </conditionalFormatting>
  <conditionalFormatting sqref="P74">
    <cfRule type="colorScale" priority="2698">
      <colorScale>
        <cfvo type="min"/>
        <cfvo type="percentile" val="50"/>
        <cfvo type="max"/>
        <color rgb="FFF8696B"/>
        <color rgb="FFFFEB84"/>
        <color rgb="FF63BE7B"/>
      </colorScale>
    </cfRule>
  </conditionalFormatting>
  <conditionalFormatting sqref="P75">
    <cfRule type="colorScale" priority="2697">
      <colorScale>
        <cfvo type="min"/>
        <cfvo type="percentile" val="50"/>
        <cfvo type="max"/>
        <color rgb="FFF8696B"/>
        <color rgb="FFFFEB84"/>
        <color rgb="FF63BE7B"/>
      </colorScale>
    </cfRule>
  </conditionalFormatting>
  <conditionalFormatting sqref="P75">
    <cfRule type="colorScale" priority="2696">
      <colorScale>
        <cfvo type="min"/>
        <cfvo type="percentile" val="50"/>
        <cfvo type="max"/>
        <color rgb="FFF8696B"/>
        <color rgb="FFFFEB84"/>
        <color rgb="FF63BE7B"/>
      </colorScale>
    </cfRule>
  </conditionalFormatting>
  <conditionalFormatting sqref="P72">
    <cfRule type="colorScale" priority="2695">
      <colorScale>
        <cfvo type="min"/>
        <cfvo type="percentile" val="50"/>
        <cfvo type="max"/>
        <color rgb="FFF8696B"/>
        <color rgb="FFFFEB84"/>
        <color rgb="FF63BE7B"/>
      </colorScale>
    </cfRule>
  </conditionalFormatting>
  <conditionalFormatting sqref="P75">
    <cfRule type="colorScale" priority="2694">
      <colorScale>
        <cfvo type="min"/>
        <cfvo type="percentile" val="50"/>
        <cfvo type="max"/>
        <color rgb="FFF8696B"/>
        <color rgb="FFFFEB84"/>
        <color rgb="FF63BE7B"/>
      </colorScale>
    </cfRule>
  </conditionalFormatting>
  <conditionalFormatting sqref="P71:P75">
    <cfRule type="colorScale" priority="2693">
      <colorScale>
        <cfvo type="min"/>
        <cfvo type="percentile" val="50"/>
        <cfvo type="max"/>
        <color rgb="FFF8696B"/>
        <color rgb="FFFFEB84"/>
        <color rgb="FF63BE7B"/>
      </colorScale>
    </cfRule>
  </conditionalFormatting>
  <conditionalFormatting sqref="P72">
    <cfRule type="colorScale" priority="2692">
      <colorScale>
        <cfvo type="min"/>
        <cfvo type="percentile" val="50"/>
        <cfvo type="max"/>
        <color rgb="FFF8696B"/>
        <color rgb="FFFFEB84"/>
        <color rgb="FF63BE7B"/>
      </colorScale>
    </cfRule>
  </conditionalFormatting>
  <conditionalFormatting sqref="P72">
    <cfRule type="colorScale" priority="2691">
      <colorScale>
        <cfvo type="min"/>
        <cfvo type="percentile" val="50"/>
        <cfvo type="max"/>
        <color rgb="FFF8696B"/>
        <color rgb="FFFFEB84"/>
        <color rgb="FF63BE7B"/>
      </colorScale>
    </cfRule>
  </conditionalFormatting>
  <conditionalFormatting sqref="P73">
    <cfRule type="colorScale" priority="2690">
      <colorScale>
        <cfvo type="min"/>
        <cfvo type="percentile" val="50"/>
        <cfvo type="max"/>
        <color rgb="FFF8696B"/>
        <color rgb="FFFFEB84"/>
        <color rgb="FF63BE7B"/>
      </colorScale>
    </cfRule>
  </conditionalFormatting>
  <conditionalFormatting sqref="P74">
    <cfRule type="colorScale" priority="2689">
      <colorScale>
        <cfvo type="min"/>
        <cfvo type="percentile" val="50"/>
        <cfvo type="max"/>
        <color rgb="FFF8696B"/>
        <color rgb="FFFFEB84"/>
        <color rgb="FF63BE7B"/>
      </colorScale>
    </cfRule>
  </conditionalFormatting>
  <conditionalFormatting sqref="P75">
    <cfRule type="colorScale" priority="2688">
      <colorScale>
        <cfvo type="min"/>
        <cfvo type="percentile" val="50"/>
        <cfvo type="max"/>
        <color rgb="FFF8696B"/>
        <color rgb="FFFFEB84"/>
        <color rgb="FF63BE7B"/>
      </colorScale>
    </cfRule>
  </conditionalFormatting>
  <conditionalFormatting sqref="P75">
    <cfRule type="colorScale" priority="2687">
      <colorScale>
        <cfvo type="min"/>
        <cfvo type="percentile" val="50"/>
        <cfvo type="max"/>
        <color rgb="FFF8696B"/>
        <color rgb="FFFFEB84"/>
        <color rgb="FF63BE7B"/>
      </colorScale>
    </cfRule>
  </conditionalFormatting>
  <conditionalFormatting sqref="P73">
    <cfRule type="colorScale" priority="2686">
      <colorScale>
        <cfvo type="min"/>
        <cfvo type="percentile" val="50"/>
        <cfvo type="max"/>
        <color rgb="FFF8696B"/>
        <color rgb="FFFFEB84"/>
        <color rgb="FF63BE7B"/>
      </colorScale>
    </cfRule>
  </conditionalFormatting>
  <conditionalFormatting sqref="P71:P75">
    <cfRule type="colorScale" priority="2685">
      <colorScale>
        <cfvo type="min"/>
        <cfvo type="percentile" val="50"/>
        <cfvo type="max"/>
        <color rgb="FFF8696B"/>
        <color rgb="FFFFEB84"/>
        <color rgb="FF63BE7B"/>
      </colorScale>
    </cfRule>
  </conditionalFormatting>
  <conditionalFormatting sqref="P72">
    <cfRule type="colorScale" priority="2684">
      <colorScale>
        <cfvo type="min"/>
        <cfvo type="percentile" val="50"/>
        <cfvo type="max"/>
        <color rgb="FFF8696B"/>
        <color rgb="FFFFEB84"/>
        <color rgb="FF63BE7B"/>
      </colorScale>
    </cfRule>
  </conditionalFormatting>
  <conditionalFormatting sqref="P73">
    <cfRule type="colorScale" priority="2683">
      <colorScale>
        <cfvo type="min"/>
        <cfvo type="percentile" val="50"/>
        <cfvo type="max"/>
        <color rgb="FFF8696B"/>
        <color rgb="FFFFEB84"/>
        <color rgb="FF63BE7B"/>
      </colorScale>
    </cfRule>
  </conditionalFormatting>
  <conditionalFormatting sqref="P74">
    <cfRule type="colorScale" priority="2682">
      <colorScale>
        <cfvo type="min"/>
        <cfvo type="percentile" val="50"/>
        <cfvo type="max"/>
        <color rgb="FFF8696B"/>
        <color rgb="FFFFEB84"/>
        <color rgb="FF63BE7B"/>
      </colorScale>
    </cfRule>
  </conditionalFormatting>
  <conditionalFormatting sqref="P75">
    <cfRule type="colorScale" priority="2681">
      <colorScale>
        <cfvo type="min"/>
        <cfvo type="percentile" val="50"/>
        <cfvo type="max"/>
        <color rgb="FFF8696B"/>
        <color rgb="FFFFEB84"/>
        <color rgb="FF63BE7B"/>
      </colorScale>
    </cfRule>
  </conditionalFormatting>
  <conditionalFormatting sqref="P71:P75">
    <cfRule type="colorScale" priority="2680">
      <colorScale>
        <cfvo type="min"/>
        <cfvo type="percentile" val="50"/>
        <cfvo type="max"/>
        <color rgb="FFF8696B"/>
        <color rgb="FFFFEB84"/>
        <color rgb="FF63BE7B"/>
      </colorScale>
    </cfRule>
  </conditionalFormatting>
  <conditionalFormatting sqref="P74">
    <cfRule type="colorScale" priority="2679">
      <colorScale>
        <cfvo type="min"/>
        <cfvo type="percentile" val="50"/>
        <cfvo type="max"/>
        <color rgb="FFF8696B"/>
        <color rgb="FFFFEB84"/>
        <color rgb="FF63BE7B"/>
      </colorScale>
    </cfRule>
  </conditionalFormatting>
  <conditionalFormatting sqref="P72">
    <cfRule type="colorScale" priority="2678">
      <colorScale>
        <cfvo type="min"/>
        <cfvo type="percentile" val="50"/>
        <cfvo type="max"/>
        <color rgb="FFF8696B"/>
        <color rgb="FFFFEB84"/>
        <color rgb="FF63BE7B"/>
      </colorScale>
    </cfRule>
  </conditionalFormatting>
  <conditionalFormatting sqref="P73">
    <cfRule type="colorScale" priority="2677">
      <colorScale>
        <cfvo type="min"/>
        <cfvo type="percentile" val="50"/>
        <cfvo type="max"/>
        <color rgb="FFF8696B"/>
        <color rgb="FFFFEB84"/>
        <color rgb="FF63BE7B"/>
      </colorScale>
    </cfRule>
  </conditionalFormatting>
  <conditionalFormatting sqref="P74">
    <cfRule type="colorScale" priority="2676">
      <colorScale>
        <cfvo type="min"/>
        <cfvo type="percentile" val="50"/>
        <cfvo type="max"/>
        <color rgb="FFF8696B"/>
        <color rgb="FFFFEB84"/>
        <color rgb="FF63BE7B"/>
      </colorScale>
    </cfRule>
  </conditionalFormatting>
  <conditionalFormatting sqref="P75">
    <cfRule type="colorScale" priority="2675">
      <colorScale>
        <cfvo type="min"/>
        <cfvo type="percentile" val="50"/>
        <cfvo type="max"/>
        <color rgb="FFF8696B"/>
        <color rgb="FFFFEB84"/>
        <color rgb="FF63BE7B"/>
      </colorScale>
    </cfRule>
  </conditionalFormatting>
  <conditionalFormatting sqref="P75">
    <cfRule type="colorScale" priority="2674">
      <colorScale>
        <cfvo type="min"/>
        <cfvo type="percentile" val="50"/>
        <cfvo type="max"/>
        <color rgb="FFF8696B"/>
        <color rgb="FFFFEB84"/>
        <color rgb="FF63BE7B"/>
      </colorScale>
    </cfRule>
  </conditionalFormatting>
  <conditionalFormatting sqref="P78">
    <cfRule type="colorScale" priority="2673">
      <colorScale>
        <cfvo type="min"/>
        <cfvo type="percentile" val="50"/>
        <cfvo type="max"/>
        <color rgb="FFF8696B"/>
        <color rgb="FFFFEB84"/>
        <color rgb="FF63BE7B"/>
      </colorScale>
    </cfRule>
  </conditionalFormatting>
  <conditionalFormatting sqref="P76">
    <cfRule type="colorScale" priority="2672">
      <colorScale>
        <cfvo type="min"/>
        <cfvo type="percentile" val="50"/>
        <cfvo type="max"/>
        <color rgb="FFF8696B"/>
        <color rgb="FFFFEB84"/>
        <color rgb="FF63BE7B"/>
      </colorScale>
    </cfRule>
  </conditionalFormatting>
  <conditionalFormatting sqref="P77">
    <cfRule type="colorScale" priority="2671">
      <colorScale>
        <cfvo type="min"/>
        <cfvo type="percentile" val="50"/>
        <cfvo type="max"/>
        <color rgb="FFF8696B"/>
        <color rgb="FFFFEB84"/>
        <color rgb="FF63BE7B"/>
      </colorScale>
    </cfRule>
  </conditionalFormatting>
  <conditionalFormatting sqref="P78">
    <cfRule type="colorScale" priority="2670">
      <colorScale>
        <cfvo type="min"/>
        <cfvo type="percentile" val="50"/>
        <cfvo type="max"/>
        <color rgb="FFF8696B"/>
        <color rgb="FFFFEB84"/>
        <color rgb="FF63BE7B"/>
      </colorScale>
    </cfRule>
  </conditionalFormatting>
  <conditionalFormatting sqref="P78">
    <cfRule type="colorScale" priority="2669">
      <colorScale>
        <cfvo type="min"/>
        <cfvo type="percentile" val="50"/>
        <cfvo type="max"/>
        <color rgb="FFF8696B"/>
        <color rgb="FFFFEB84"/>
        <color rgb="FF63BE7B"/>
      </colorScale>
    </cfRule>
  </conditionalFormatting>
  <conditionalFormatting sqref="P78">
    <cfRule type="colorScale" priority="2668">
      <colorScale>
        <cfvo type="min"/>
        <cfvo type="percentile" val="50"/>
        <cfvo type="max"/>
        <color rgb="FFF8696B"/>
        <color rgb="FFFFEB84"/>
        <color rgb="FF63BE7B"/>
      </colorScale>
    </cfRule>
  </conditionalFormatting>
  <conditionalFormatting sqref="P79">
    <cfRule type="colorScale" priority="2667">
      <colorScale>
        <cfvo type="min"/>
        <cfvo type="percentile" val="50"/>
        <cfvo type="max"/>
        <color rgb="FFF8696B"/>
        <color rgb="FFFFEB84"/>
        <color rgb="FF63BE7B"/>
      </colorScale>
    </cfRule>
  </conditionalFormatting>
  <conditionalFormatting sqref="P80">
    <cfRule type="colorScale" priority="2666">
      <colorScale>
        <cfvo type="min"/>
        <cfvo type="percentile" val="50"/>
        <cfvo type="max"/>
        <color rgb="FFF8696B"/>
        <color rgb="FFFFEB84"/>
        <color rgb="FF63BE7B"/>
      </colorScale>
    </cfRule>
  </conditionalFormatting>
  <conditionalFormatting sqref="P77">
    <cfRule type="colorScale" priority="2665">
      <colorScale>
        <cfvo type="min"/>
        <cfvo type="percentile" val="50"/>
        <cfvo type="max"/>
        <color rgb="FFF8696B"/>
        <color rgb="FFFFEB84"/>
        <color rgb="FF63BE7B"/>
      </colorScale>
    </cfRule>
  </conditionalFormatting>
  <conditionalFormatting sqref="P76">
    <cfRule type="colorScale" priority="2664">
      <colorScale>
        <cfvo type="min"/>
        <cfvo type="percentile" val="50"/>
        <cfvo type="max"/>
        <color rgb="FFF8696B"/>
        <color rgb="FFFFEB84"/>
        <color rgb="FF63BE7B"/>
      </colorScale>
    </cfRule>
  </conditionalFormatting>
  <conditionalFormatting sqref="P77">
    <cfRule type="colorScale" priority="2663">
      <colorScale>
        <cfvo type="min"/>
        <cfvo type="percentile" val="50"/>
        <cfvo type="max"/>
        <color rgb="FFF8696B"/>
        <color rgb="FFFFEB84"/>
        <color rgb="FF63BE7B"/>
      </colorScale>
    </cfRule>
  </conditionalFormatting>
  <conditionalFormatting sqref="P79">
    <cfRule type="colorScale" priority="2662">
      <colorScale>
        <cfvo type="min"/>
        <cfvo type="percentile" val="50"/>
        <cfvo type="max"/>
        <color rgb="FFF8696B"/>
        <color rgb="FFFFEB84"/>
        <color rgb="FF63BE7B"/>
      </colorScale>
    </cfRule>
  </conditionalFormatting>
  <conditionalFormatting sqref="P78">
    <cfRule type="colorScale" priority="2661">
      <colorScale>
        <cfvo type="min"/>
        <cfvo type="percentile" val="50"/>
        <cfvo type="max"/>
        <color rgb="FFF8696B"/>
        <color rgb="FFFFEB84"/>
        <color rgb="FF63BE7B"/>
      </colorScale>
    </cfRule>
  </conditionalFormatting>
  <conditionalFormatting sqref="P79">
    <cfRule type="colorScale" priority="2660">
      <colorScale>
        <cfvo type="min"/>
        <cfvo type="percentile" val="50"/>
        <cfvo type="max"/>
        <color rgb="FFF8696B"/>
        <color rgb="FFFFEB84"/>
        <color rgb="FF63BE7B"/>
      </colorScale>
    </cfRule>
  </conditionalFormatting>
  <conditionalFormatting sqref="P79">
    <cfRule type="colorScale" priority="2659">
      <colorScale>
        <cfvo type="min"/>
        <cfvo type="percentile" val="50"/>
        <cfvo type="max"/>
        <color rgb="FFF8696B"/>
        <color rgb="FFFFEB84"/>
        <color rgb="FF63BE7B"/>
      </colorScale>
    </cfRule>
  </conditionalFormatting>
  <conditionalFormatting sqref="P80">
    <cfRule type="colorScale" priority="2658">
      <colorScale>
        <cfvo type="min"/>
        <cfvo type="percentile" val="50"/>
        <cfvo type="max"/>
        <color rgb="FFF8696B"/>
        <color rgb="FFFFEB84"/>
        <color rgb="FF63BE7B"/>
      </colorScale>
    </cfRule>
  </conditionalFormatting>
  <conditionalFormatting sqref="P78">
    <cfRule type="colorScale" priority="2657">
      <colorScale>
        <cfvo type="min"/>
        <cfvo type="percentile" val="50"/>
        <cfvo type="max"/>
        <color rgb="FFF8696B"/>
        <color rgb="FFFFEB84"/>
        <color rgb="FF63BE7B"/>
      </colorScale>
    </cfRule>
  </conditionalFormatting>
  <conditionalFormatting sqref="P79">
    <cfRule type="colorScale" priority="2656">
      <colorScale>
        <cfvo type="min"/>
        <cfvo type="percentile" val="50"/>
        <cfvo type="max"/>
        <color rgb="FFF8696B"/>
        <color rgb="FFFFEB84"/>
        <color rgb="FF63BE7B"/>
      </colorScale>
    </cfRule>
  </conditionalFormatting>
  <conditionalFormatting sqref="P80">
    <cfRule type="colorScale" priority="2655">
      <colorScale>
        <cfvo type="min"/>
        <cfvo type="percentile" val="50"/>
        <cfvo type="max"/>
        <color rgb="FFF8696B"/>
        <color rgb="FFFFEB84"/>
        <color rgb="FF63BE7B"/>
      </colorScale>
    </cfRule>
  </conditionalFormatting>
  <conditionalFormatting sqref="P76">
    <cfRule type="colorScale" priority="2654">
      <colorScale>
        <cfvo type="min"/>
        <cfvo type="percentile" val="50"/>
        <cfvo type="max"/>
        <color rgb="FFF8696B"/>
        <color rgb="FFFFEB84"/>
        <color rgb="FF63BE7B"/>
      </colorScale>
    </cfRule>
  </conditionalFormatting>
  <conditionalFormatting sqref="P79">
    <cfRule type="colorScale" priority="2653">
      <colorScale>
        <cfvo type="min"/>
        <cfvo type="percentile" val="50"/>
        <cfvo type="max"/>
        <color rgb="FFF8696B"/>
        <color rgb="FFFFEB84"/>
        <color rgb="FF63BE7B"/>
      </colorScale>
    </cfRule>
  </conditionalFormatting>
  <conditionalFormatting sqref="P77">
    <cfRule type="colorScale" priority="2652">
      <colorScale>
        <cfvo type="min"/>
        <cfvo type="percentile" val="50"/>
        <cfvo type="max"/>
        <color rgb="FFF8696B"/>
        <color rgb="FFFFEB84"/>
        <color rgb="FF63BE7B"/>
      </colorScale>
    </cfRule>
  </conditionalFormatting>
  <conditionalFormatting sqref="P78">
    <cfRule type="colorScale" priority="2651">
      <colorScale>
        <cfvo type="min"/>
        <cfvo type="percentile" val="50"/>
        <cfvo type="max"/>
        <color rgb="FFF8696B"/>
        <color rgb="FFFFEB84"/>
        <color rgb="FF63BE7B"/>
      </colorScale>
    </cfRule>
  </conditionalFormatting>
  <conditionalFormatting sqref="P79">
    <cfRule type="colorScale" priority="2650">
      <colorScale>
        <cfvo type="min"/>
        <cfvo type="percentile" val="50"/>
        <cfvo type="max"/>
        <color rgb="FFF8696B"/>
        <color rgb="FFFFEB84"/>
        <color rgb="FF63BE7B"/>
      </colorScale>
    </cfRule>
  </conditionalFormatting>
  <conditionalFormatting sqref="P80">
    <cfRule type="colorScale" priority="2649">
      <colorScale>
        <cfvo type="min"/>
        <cfvo type="percentile" val="50"/>
        <cfvo type="max"/>
        <color rgb="FFF8696B"/>
        <color rgb="FFFFEB84"/>
        <color rgb="FF63BE7B"/>
      </colorScale>
    </cfRule>
  </conditionalFormatting>
  <conditionalFormatting sqref="P80">
    <cfRule type="colorScale" priority="2648">
      <colorScale>
        <cfvo type="min"/>
        <cfvo type="percentile" val="50"/>
        <cfvo type="max"/>
        <color rgb="FFF8696B"/>
        <color rgb="FFFFEB84"/>
        <color rgb="FF63BE7B"/>
      </colorScale>
    </cfRule>
  </conditionalFormatting>
  <conditionalFormatting sqref="P77">
    <cfRule type="colorScale" priority="2647">
      <colorScale>
        <cfvo type="min"/>
        <cfvo type="percentile" val="50"/>
        <cfvo type="max"/>
        <color rgb="FFF8696B"/>
        <color rgb="FFFFEB84"/>
        <color rgb="FF63BE7B"/>
      </colorScale>
    </cfRule>
  </conditionalFormatting>
  <conditionalFormatting sqref="P80">
    <cfRule type="colorScale" priority="2646">
      <colorScale>
        <cfvo type="min"/>
        <cfvo type="percentile" val="50"/>
        <cfvo type="max"/>
        <color rgb="FFF8696B"/>
        <color rgb="FFFFEB84"/>
        <color rgb="FF63BE7B"/>
      </colorScale>
    </cfRule>
  </conditionalFormatting>
  <conditionalFormatting sqref="P76:P80">
    <cfRule type="colorScale" priority="2645">
      <colorScale>
        <cfvo type="min"/>
        <cfvo type="percentile" val="50"/>
        <cfvo type="max"/>
        <color rgb="FFF8696B"/>
        <color rgb="FFFFEB84"/>
        <color rgb="FF63BE7B"/>
      </colorScale>
    </cfRule>
  </conditionalFormatting>
  <conditionalFormatting sqref="P77">
    <cfRule type="colorScale" priority="2644">
      <colorScale>
        <cfvo type="min"/>
        <cfvo type="percentile" val="50"/>
        <cfvo type="max"/>
        <color rgb="FFF8696B"/>
        <color rgb="FFFFEB84"/>
        <color rgb="FF63BE7B"/>
      </colorScale>
    </cfRule>
  </conditionalFormatting>
  <conditionalFormatting sqref="P77">
    <cfRule type="colorScale" priority="2643">
      <colorScale>
        <cfvo type="min"/>
        <cfvo type="percentile" val="50"/>
        <cfvo type="max"/>
        <color rgb="FFF8696B"/>
        <color rgb="FFFFEB84"/>
        <color rgb="FF63BE7B"/>
      </colorScale>
    </cfRule>
  </conditionalFormatting>
  <conditionalFormatting sqref="P78">
    <cfRule type="colorScale" priority="2642">
      <colorScale>
        <cfvo type="min"/>
        <cfvo type="percentile" val="50"/>
        <cfvo type="max"/>
        <color rgb="FFF8696B"/>
        <color rgb="FFFFEB84"/>
        <color rgb="FF63BE7B"/>
      </colorScale>
    </cfRule>
  </conditionalFormatting>
  <conditionalFormatting sqref="P79">
    <cfRule type="colorScale" priority="2641">
      <colorScale>
        <cfvo type="min"/>
        <cfvo type="percentile" val="50"/>
        <cfvo type="max"/>
        <color rgb="FFF8696B"/>
        <color rgb="FFFFEB84"/>
        <color rgb="FF63BE7B"/>
      </colorScale>
    </cfRule>
  </conditionalFormatting>
  <conditionalFormatting sqref="P80">
    <cfRule type="colorScale" priority="2640">
      <colorScale>
        <cfvo type="min"/>
        <cfvo type="percentile" val="50"/>
        <cfvo type="max"/>
        <color rgb="FFF8696B"/>
        <color rgb="FFFFEB84"/>
        <color rgb="FF63BE7B"/>
      </colorScale>
    </cfRule>
  </conditionalFormatting>
  <conditionalFormatting sqref="P80">
    <cfRule type="colorScale" priority="2639">
      <colorScale>
        <cfvo type="min"/>
        <cfvo type="percentile" val="50"/>
        <cfvo type="max"/>
        <color rgb="FFF8696B"/>
        <color rgb="FFFFEB84"/>
        <color rgb="FF63BE7B"/>
      </colorScale>
    </cfRule>
  </conditionalFormatting>
  <conditionalFormatting sqref="P78">
    <cfRule type="colorScale" priority="2638">
      <colorScale>
        <cfvo type="min"/>
        <cfvo type="percentile" val="50"/>
        <cfvo type="max"/>
        <color rgb="FFF8696B"/>
        <color rgb="FFFFEB84"/>
        <color rgb="FF63BE7B"/>
      </colorScale>
    </cfRule>
  </conditionalFormatting>
  <conditionalFormatting sqref="P76:P80">
    <cfRule type="colorScale" priority="2637">
      <colorScale>
        <cfvo type="min"/>
        <cfvo type="percentile" val="50"/>
        <cfvo type="max"/>
        <color rgb="FFF8696B"/>
        <color rgb="FFFFEB84"/>
        <color rgb="FF63BE7B"/>
      </colorScale>
    </cfRule>
  </conditionalFormatting>
  <conditionalFormatting sqref="P77">
    <cfRule type="colorScale" priority="2636">
      <colorScale>
        <cfvo type="min"/>
        <cfvo type="percentile" val="50"/>
        <cfvo type="max"/>
        <color rgb="FFF8696B"/>
        <color rgb="FFFFEB84"/>
        <color rgb="FF63BE7B"/>
      </colorScale>
    </cfRule>
  </conditionalFormatting>
  <conditionalFormatting sqref="P78">
    <cfRule type="colorScale" priority="2635">
      <colorScale>
        <cfvo type="min"/>
        <cfvo type="percentile" val="50"/>
        <cfvo type="max"/>
        <color rgb="FFF8696B"/>
        <color rgb="FFFFEB84"/>
        <color rgb="FF63BE7B"/>
      </colorScale>
    </cfRule>
  </conditionalFormatting>
  <conditionalFormatting sqref="P79">
    <cfRule type="colorScale" priority="2634">
      <colorScale>
        <cfvo type="min"/>
        <cfvo type="percentile" val="50"/>
        <cfvo type="max"/>
        <color rgb="FFF8696B"/>
        <color rgb="FFFFEB84"/>
        <color rgb="FF63BE7B"/>
      </colorScale>
    </cfRule>
  </conditionalFormatting>
  <conditionalFormatting sqref="P80">
    <cfRule type="colorScale" priority="2633">
      <colorScale>
        <cfvo type="min"/>
        <cfvo type="percentile" val="50"/>
        <cfvo type="max"/>
        <color rgb="FFF8696B"/>
        <color rgb="FFFFEB84"/>
        <color rgb="FF63BE7B"/>
      </colorScale>
    </cfRule>
  </conditionalFormatting>
  <conditionalFormatting sqref="P76:P80">
    <cfRule type="colorScale" priority="2632">
      <colorScale>
        <cfvo type="min"/>
        <cfvo type="percentile" val="50"/>
        <cfvo type="max"/>
        <color rgb="FFF8696B"/>
        <color rgb="FFFFEB84"/>
        <color rgb="FF63BE7B"/>
      </colorScale>
    </cfRule>
  </conditionalFormatting>
  <conditionalFormatting sqref="P79">
    <cfRule type="colorScale" priority="2631">
      <colorScale>
        <cfvo type="min"/>
        <cfvo type="percentile" val="50"/>
        <cfvo type="max"/>
        <color rgb="FFF8696B"/>
        <color rgb="FFFFEB84"/>
        <color rgb="FF63BE7B"/>
      </colorScale>
    </cfRule>
  </conditionalFormatting>
  <conditionalFormatting sqref="P77">
    <cfRule type="colorScale" priority="2630">
      <colorScale>
        <cfvo type="min"/>
        <cfvo type="percentile" val="50"/>
        <cfvo type="max"/>
        <color rgb="FFF8696B"/>
        <color rgb="FFFFEB84"/>
        <color rgb="FF63BE7B"/>
      </colorScale>
    </cfRule>
  </conditionalFormatting>
  <conditionalFormatting sqref="P78">
    <cfRule type="colorScale" priority="2629">
      <colorScale>
        <cfvo type="min"/>
        <cfvo type="percentile" val="50"/>
        <cfvo type="max"/>
        <color rgb="FFF8696B"/>
        <color rgb="FFFFEB84"/>
        <color rgb="FF63BE7B"/>
      </colorScale>
    </cfRule>
  </conditionalFormatting>
  <conditionalFormatting sqref="P79">
    <cfRule type="colorScale" priority="2628">
      <colorScale>
        <cfvo type="min"/>
        <cfvo type="percentile" val="50"/>
        <cfvo type="max"/>
        <color rgb="FFF8696B"/>
        <color rgb="FFFFEB84"/>
        <color rgb="FF63BE7B"/>
      </colorScale>
    </cfRule>
  </conditionalFormatting>
  <conditionalFormatting sqref="P80">
    <cfRule type="colorScale" priority="2627">
      <colorScale>
        <cfvo type="min"/>
        <cfvo type="percentile" val="50"/>
        <cfvo type="max"/>
        <color rgb="FFF8696B"/>
        <color rgb="FFFFEB84"/>
        <color rgb="FF63BE7B"/>
      </colorScale>
    </cfRule>
  </conditionalFormatting>
  <conditionalFormatting sqref="P80">
    <cfRule type="colorScale" priority="2626">
      <colorScale>
        <cfvo type="min"/>
        <cfvo type="percentile" val="50"/>
        <cfvo type="max"/>
        <color rgb="FFF8696B"/>
        <color rgb="FFFFEB84"/>
        <color rgb="FF63BE7B"/>
      </colorScale>
    </cfRule>
  </conditionalFormatting>
  <conditionalFormatting sqref="P81">
    <cfRule type="colorScale" priority="2625">
      <colorScale>
        <cfvo type="min"/>
        <cfvo type="percentile" val="50"/>
        <cfvo type="max"/>
        <color rgb="FFF8696B"/>
        <color rgb="FFFFEB84"/>
        <color rgb="FF63BE7B"/>
      </colorScale>
    </cfRule>
  </conditionalFormatting>
  <conditionalFormatting sqref="P84">
    <cfRule type="colorScale" priority="2624">
      <colorScale>
        <cfvo type="min"/>
        <cfvo type="percentile" val="50"/>
        <cfvo type="max"/>
        <color rgb="FFF8696B"/>
        <color rgb="FFFFEB84"/>
        <color rgb="FF63BE7B"/>
      </colorScale>
    </cfRule>
  </conditionalFormatting>
  <conditionalFormatting sqref="P81:P85">
    <cfRule type="colorScale" priority="2623">
      <colorScale>
        <cfvo type="min"/>
        <cfvo type="percentile" val="50"/>
        <cfvo type="max"/>
        <color rgb="FFF8696B"/>
        <color rgb="FFFFEB84"/>
        <color rgb="FF63BE7B"/>
      </colorScale>
    </cfRule>
  </conditionalFormatting>
  <conditionalFormatting sqref="P81">
    <cfRule type="colorScale" priority="2622">
      <colorScale>
        <cfvo type="min"/>
        <cfvo type="percentile" val="50"/>
        <cfvo type="max"/>
        <color rgb="FFF8696B"/>
        <color rgb="FFFFEB84"/>
        <color rgb="FF63BE7B"/>
      </colorScale>
    </cfRule>
  </conditionalFormatting>
  <conditionalFormatting sqref="P81">
    <cfRule type="colorScale" priority="2621">
      <colorScale>
        <cfvo type="min"/>
        <cfvo type="percentile" val="50"/>
        <cfvo type="max"/>
        <color rgb="FFF8696B"/>
        <color rgb="FFFFEB84"/>
        <color rgb="FF63BE7B"/>
      </colorScale>
    </cfRule>
  </conditionalFormatting>
  <conditionalFormatting sqref="P81">
    <cfRule type="colorScale" priority="2620">
      <colorScale>
        <cfvo type="min"/>
        <cfvo type="percentile" val="50"/>
        <cfvo type="max"/>
        <color rgb="FFF8696B"/>
        <color rgb="FFFFEB84"/>
        <color rgb="FF63BE7B"/>
      </colorScale>
    </cfRule>
  </conditionalFormatting>
  <conditionalFormatting sqref="P82">
    <cfRule type="colorScale" priority="2619">
      <colorScale>
        <cfvo type="min"/>
        <cfvo type="percentile" val="50"/>
        <cfvo type="max"/>
        <color rgb="FFF8696B"/>
        <color rgb="FFFFEB84"/>
        <color rgb="FF63BE7B"/>
      </colorScale>
    </cfRule>
  </conditionalFormatting>
  <conditionalFormatting sqref="P83">
    <cfRule type="colorScale" priority="2618">
      <colorScale>
        <cfvo type="min"/>
        <cfvo type="percentile" val="50"/>
        <cfvo type="max"/>
        <color rgb="FFF8696B"/>
        <color rgb="FFFFEB84"/>
        <color rgb="FF63BE7B"/>
      </colorScale>
    </cfRule>
  </conditionalFormatting>
  <conditionalFormatting sqref="P84">
    <cfRule type="colorScale" priority="2617">
      <colorScale>
        <cfvo type="min"/>
        <cfvo type="percentile" val="50"/>
        <cfvo type="max"/>
        <color rgb="FFF8696B"/>
        <color rgb="FFFFEB84"/>
        <color rgb="FF63BE7B"/>
      </colorScale>
    </cfRule>
  </conditionalFormatting>
  <conditionalFormatting sqref="P84">
    <cfRule type="colorScale" priority="2616">
      <colorScale>
        <cfvo type="min"/>
        <cfvo type="percentile" val="50"/>
        <cfvo type="max"/>
        <color rgb="FFF8696B"/>
        <color rgb="FFFFEB84"/>
        <color rgb="FF63BE7B"/>
      </colorScale>
    </cfRule>
  </conditionalFormatting>
  <conditionalFormatting sqref="P84">
    <cfRule type="colorScale" priority="2615">
      <colorScale>
        <cfvo type="min"/>
        <cfvo type="percentile" val="50"/>
        <cfvo type="max"/>
        <color rgb="FFF8696B"/>
        <color rgb="FFFFEB84"/>
        <color rgb="FF63BE7B"/>
      </colorScale>
    </cfRule>
  </conditionalFormatting>
  <conditionalFormatting sqref="P85">
    <cfRule type="colorScale" priority="2614">
      <colorScale>
        <cfvo type="min"/>
        <cfvo type="percentile" val="50"/>
        <cfvo type="max"/>
        <color rgb="FFF8696B"/>
        <color rgb="FFFFEB84"/>
        <color rgb="FF63BE7B"/>
      </colorScale>
    </cfRule>
  </conditionalFormatting>
  <conditionalFormatting sqref="P81">
    <cfRule type="colorScale" priority="2613">
      <colorScale>
        <cfvo type="min"/>
        <cfvo type="percentile" val="50"/>
        <cfvo type="max"/>
        <color rgb="FFF8696B"/>
        <color rgb="FFFFEB84"/>
        <color rgb="FF63BE7B"/>
      </colorScale>
    </cfRule>
  </conditionalFormatting>
  <conditionalFormatting sqref="P81">
    <cfRule type="colorScale" priority="2612">
      <colorScale>
        <cfvo type="min"/>
        <cfvo type="percentile" val="50"/>
        <cfvo type="max"/>
        <color rgb="FFF8696B"/>
        <color rgb="FFFFEB84"/>
        <color rgb="FF63BE7B"/>
      </colorScale>
    </cfRule>
  </conditionalFormatting>
  <conditionalFormatting sqref="P81">
    <cfRule type="colorScale" priority="2611">
      <colorScale>
        <cfvo type="min"/>
        <cfvo type="percentile" val="50"/>
        <cfvo type="max"/>
        <color rgb="FFF8696B"/>
        <color rgb="FFFFEB84"/>
        <color rgb="FF63BE7B"/>
      </colorScale>
    </cfRule>
  </conditionalFormatting>
  <conditionalFormatting sqref="P83">
    <cfRule type="colorScale" priority="2610">
      <colorScale>
        <cfvo type="min"/>
        <cfvo type="percentile" val="50"/>
        <cfvo type="max"/>
        <color rgb="FFF8696B"/>
        <color rgb="FFFFEB84"/>
        <color rgb="FF63BE7B"/>
      </colorScale>
    </cfRule>
  </conditionalFormatting>
  <conditionalFormatting sqref="P82">
    <cfRule type="colorScale" priority="2609">
      <colorScale>
        <cfvo type="min"/>
        <cfvo type="percentile" val="50"/>
        <cfvo type="max"/>
        <color rgb="FFF8696B"/>
        <color rgb="FFFFEB84"/>
        <color rgb="FF63BE7B"/>
      </colorScale>
    </cfRule>
  </conditionalFormatting>
  <conditionalFormatting sqref="P83">
    <cfRule type="colorScale" priority="2608">
      <colorScale>
        <cfvo type="min"/>
        <cfvo type="percentile" val="50"/>
        <cfvo type="max"/>
        <color rgb="FFF8696B"/>
        <color rgb="FFFFEB84"/>
        <color rgb="FF63BE7B"/>
      </colorScale>
    </cfRule>
  </conditionalFormatting>
  <conditionalFormatting sqref="P83">
    <cfRule type="colorScale" priority="2607">
      <colorScale>
        <cfvo type="min"/>
        <cfvo type="percentile" val="50"/>
        <cfvo type="max"/>
        <color rgb="FFF8696B"/>
        <color rgb="FFFFEB84"/>
        <color rgb="FF63BE7B"/>
      </colorScale>
    </cfRule>
  </conditionalFormatting>
  <conditionalFormatting sqref="P84">
    <cfRule type="colorScale" priority="2606">
      <colorScale>
        <cfvo type="min"/>
        <cfvo type="percentile" val="50"/>
        <cfvo type="max"/>
        <color rgb="FFF8696B"/>
        <color rgb="FFFFEB84"/>
        <color rgb="FF63BE7B"/>
      </colorScale>
    </cfRule>
  </conditionalFormatting>
  <conditionalFormatting sqref="P85">
    <cfRule type="colorScale" priority="2605">
      <colorScale>
        <cfvo type="min"/>
        <cfvo type="percentile" val="50"/>
        <cfvo type="max"/>
        <color rgb="FFF8696B"/>
        <color rgb="FFFFEB84"/>
        <color rgb="FF63BE7B"/>
      </colorScale>
    </cfRule>
  </conditionalFormatting>
  <conditionalFormatting sqref="P82">
    <cfRule type="colorScale" priority="2604">
      <colorScale>
        <cfvo type="min"/>
        <cfvo type="percentile" val="50"/>
        <cfvo type="max"/>
        <color rgb="FFF8696B"/>
        <color rgb="FFFFEB84"/>
        <color rgb="FF63BE7B"/>
      </colorScale>
    </cfRule>
  </conditionalFormatting>
  <conditionalFormatting sqref="P85">
    <cfRule type="colorScale" priority="2603">
      <colorScale>
        <cfvo type="min"/>
        <cfvo type="percentile" val="50"/>
        <cfvo type="max"/>
        <color rgb="FFF8696B"/>
        <color rgb="FFFFEB84"/>
        <color rgb="FF63BE7B"/>
      </colorScale>
    </cfRule>
  </conditionalFormatting>
  <conditionalFormatting sqref="P83">
    <cfRule type="colorScale" priority="2602">
      <colorScale>
        <cfvo type="min"/>
        <cfvo type="percentile" val="50"/>
        <cfvo type="max"/>
        <color rgb="FFF8696B"/>
        <color rgb="FFFFEB84"/>
        <color rgb="FF63BE7B"/>
      </colorScale>
    </cfRule>
  </conditionalFormatting>
  <conditionalFormatting sqref="P84">
    <cfRule type="colorScale" priority="2601">
      <colorScale>
        <cfvo type="min"/>
        <cfvo type="percentile" val="50"/>
        <cfvo type="max"/>
        <color rgb="FFF8696B"/>
        <color rgb="FFFFEB84"/>
        <color rgb="FF63BE7B"/>
      </colorScale>
    </cfRule>
  </conditionalFormatting>
  <conditionalFormatting sqref="P85">
    <cfRule type="colorScale" priority="2600">
      <colorScale>
        <cfvo type="min"/>
        <cfvo type="percentile" val="50"/>
        <cfvo type="max"/>
        <color rgb="FFF8696B"/>
        <color rgb="FFFFEB84"/>
        <color rgb="FF63BE7B"/>
      </colorScale>
    </cfRule>
  </conditionalFormatting>
  <conditionalFormatting sqref="P83">
    <cfRule type="colorScale" priority="2599">
      <colorScale>
        <cfvo type="min"/>
        <cfvo type="percentile" val="50"/>
        <cfvo type="max"/>
        <color rgb="FFF8696B"/>
        <color rgb="FFFFEB84"/>
        <color rgb="FF63BE7B"/>
      </colorScale>
    </cfRule>
  </conditionalFormatting>
  <conditionalFormatting sqref="P81">
    <cfRule type="colorScale" priority="2598">
      <colorScale>
        <cfvo type="min"/>
        <cfvo type="percentile" val="50"/>
        <cfvo type="max"/>
        <color rgb="FFF8696B"/>
        <color rgb="FFFFEB84"/>
        <color rgb="FF63BE7B"/>
      </colorScale>
    </cfRule>
  </conditionalFormatting>
  <conditionalFormatting sqref="P82">
    <cfRule type="colorScale" priority="2597">
      <colorScale>
        <cfvo type="min"/>
        <cfvo type="percentile" val="50"/>
        <cfvo type="max"/>
        <color rgb="FFF8696B"/>
        <color rgb="FFFFEB84"/>
        <color rgb="FF63BE7B"/>
      </colorScale>
    </cfRule>
  </conditionalFormatting>
  <conditionalFormatting sqref="P83">
    <cfRule type="colorScale" priority="2596">
      <colorScale>
        <cfvo type="min"/>
        <cfvo type="percentile" val="50"/>
        <cfvo type="max"/>
        <color rgb="FFF8696B"/>
        <color rgb="FFFFEB84"/>
        <color rgb="FF63BE7B"/>
      </colorScale>
    </cfRule>
  </conditionalFormatting>
  <conditionalFormatting sqref="P83">
    <cfRule type="colorScale" priority="2595">
      <colorScale>
        <cfvo type="min"/>
        <cfvo type="percentile" val="50"/>
        <cfvo type="max"/>
        <color rgb="FFF8696B"/>
        <color rgb="FFFFEB84"/>
        <color rgb="FF63BE7B"/>
      </colorScale>
    </cfRule>
  </conditionalFormatting>
  <conditionalFormatting sqref="P83">
    <cfRule type="colorScale" priority="2594">
      <colorScale>
        <cfvo type="min"/>
        <cfvo type="percentile" val="50"/>
        <cfvo type="max"/>
        <color rgb="FFF8696B"/>
        <color rgb="FFFFEB84"/>
        <color rgb="FF63BE7B"/>
      </colorScale>
    </cfRule>
  </conditionalFormatting>
  <conditionalFormatting sqref="P84">
    <cfRule type="colorScale" priority="2593">
      <colorScale>
        <cfvo type="min"/>
        <cfvo type="percentile" val="50"/>
        <cfvo type="max"/>
        <color rgb="FFF8696B"/>
        <color rgb="FFFFEB84"/>
        <color rgb="FF63BE7B"/>
      </colorScale>
    </cfRule>
  </conditionalFormatting>
  <conditionalFormatting sqref="P85">
    <cfRule type="colorScale" priority="2592">
      <colorScale>
        <cfvo type="min"/>
        <cfvo type="percentile" val="50"/>
        <cfvo type="max"/>
        <color rgb="FFF8696B"/>
        <color rgb="FFFFEB84"/>
        <color rgb="FF63BE7B"/>
      </colorScale>
    </cfRule>
  </conditionalFormatting>
  <conditionalFormatting sqref="P82">
    <cfRule type="colorScale" priority="2591">
      <colorScale>
        <cfvo type="min"/>
        <cfvo type="percentile" val="50"/>
        <cfvo type="max"/>
        <color rgb="FFF8696B"/>
        <color rgb="FFFFEB84"/>
        <color rgb="FF63BE7B"/>
      </colorScale>
    </cfRule>
  </conditionalFormatting>
  <conditionalFormatting sqref="P81">
    <cfRule type="colorScale" priority="2590">
      <colorScale>
        <cfvo type="min"/>
        <cfvo type="percentile" val="50"/>
        <cfvo type="max"/>
        <color rgb="FFF8696B"/>
        <color rgb="FFFFEB84"/>
        <color rgb="FF63BE7B"/>
      </colorScale>
    </cfRule>
  </conditionalFormatting>
  <conditionalFormatting sqref="P82">
    <cfRule type="colorScale" priority="2589">
      <colorScale>
        <cfvo type="min"/>
        <cfvo type="percentile" val="50"/>
        <cfvo type="max"/>
        <color rgb="FFF8696B"/>
        <color rgb="FFFFEB84"/>
        <color rgb="FF63BE7B"/>
      </colorScale>
    </cfRule>
  </conditionalFormatting>
  <conditionalFormatting sqref="P84">
    <cfRule type="colorScale" priority="2588">
      <colorScale>
        <cfvo type="min"/>
        <cfvo type="percentile" val="50"/>
        <cfvo type="max"/>
        <color rgb="FFF8696B"/>
        <color rgb="FFFFEB84"/>
        <color rgb="FF63BE7B"/>
      </colorScale>
    </cfRule>
  </conditionalFormatting>
  <conditionalFormatting sqref="P83">
    <cfRule type="colorScale" priority="2587">
      <colorScale>
        <cfvo type="min"/>
        <cfvo type="percentile" val="50"/>
        <cfvo type="max"/>
        <color rgb="FFF8696B"/>
        <color rgb="FFFFEB84"/>
        <color rgb="FF63BE7B"/>
      </colorScale>
    </cfRule>
  </conditionalFormatting>
  <conditionalFormatting sqref="P84">
    <cfRule type="colorScale" priority="2586">
      <colorScale>
        <cfvo type="min"/>
        <cfvo type="percentile" val="50"/>
        <cfvo type="max"/>
        <color rgb="FFF8696B"/>
        <color rgb="FFFFEB84"/>
        <color rgb="FF63BE7B"/>
      </colorScale>
    </cfRule>
  </conditionalFormatting>
  <conditionalFormatting sqref="P84">
    <cfRule type="colorScale" priority="2585">
      <colorScale>
        <cfvo type="min"/>
        <cfvo type="percentile" val="50"/>
        <cfvo type="max"/>
        <color rgb="FFF8696B"/>
        <color rgb="FFFFEB84"/>
        <color rgb="FF63BE7B"/>
      </colorScale>
    </cfRule>
  </conditionalFormatting>
  <conditionalFormatting sqref="P85">
    <cfRule type="colorScale" priority="2584">
      <colorScale>
        <cfvo type="min"/>
        <cfvo type="percentile" val="50"/>
        <cfvo type="max"/>
        <color rgb="FFF8696B"/>
        <color rgb="FFFFEB84"/>
        <color rgb="FF63BE7B"/>
      </colorScale>
    </cfRule>
  </conditionalFormatting>
  <conditionalFormatting sqref="P83">
    <cfRule type="colorScale" priority="2583">
      <colorScale>
        <cfvo type="min"/>
        <cfvo type="percentile" val="50"/>
        <cfvo type="max"/>
        <color rgb="FFF8696B"/>
        <color rgb="FFFFEB84"/>
        <color rgb="FF63BE7B"/>
      </colorScale>
    </cfRule>
  </conditionalFormatting>
  <conditionalFormatting sqref="P84">
    <cfRule type="colorScale" priority="2582">
      <colorScale>
        <cfvo type="min"/>
        <cfvo type="percentile" val="50"/>
        <cfvo type="max"/>
        <color rgb="FFF8696B"/>
        <color rgb="FFFFEB84"/>
        <color rgb="FF63BE7B"/>
      </colorScale>
    </cfRule>
  </conditionalFormatting>
  <conditionalFormatting sqref="P85">
    <cfRule type="colorScale" priority="2581">
      <colorScale>
        <cfvo type="min"/>
        <cfvo type="percentile" val="50"/>
        <cfvo type="max"/>
        <color rgb="FFF8696B"/>
        <color rgb="FFFFEB84"/>
        <color rgb="FF63BE7B"/>
      </colorScale>
    </cfRule>
  </conditionalFormatting>
  <conditionalFormatting sqref="P81">
    <cfRule type="colorScale" priority="2580">
      <colorScale>
        <cfvo type="min"/>
        <cfvo type="percentile" val="50"/>
        <cfvo type="max"/>
        <color rgb="FFF8696B"/>
        <color rgb="FFFFEB84"/>
        <color rgb="FF63BE7B"/>
      </colorScale>
    </cfRule>
  </conditionalFormatting>
  <conditionalFormatting sqref="P84">
    <cfRule type="colorScale" priority="2579">
      <colorScale>
        <cfvo type="min"/>
        <cfvo type="percentile" val="50"/>
        <cfvo type="max"/>
        <color rgb="FFF8696B"/>
        <color rgb="FFFFEB84"/>
        <color rgb="FF63BE7B"/>
      </colorScale>
    </cfRule>
  </conditionalFormatting>
  <conditionalFormatting sqref="P82">
    <cfRule type="colorScale" priority="2578">
      <colorScale>
        <cfvo type="min"/>
        <cfvo type="percentile" val="50"/>
        <cfvo type="max"/>
        <color rgb="FFF8696B"/>
        <color rgb="FFFFEB84"/>
        <color rgb="FF63BE7B"/>
      </colorScale>
    </cfRule>
  </conditionalFormatting>
  <conditionalFormatting sqref="P83">
    <cfRule type="colorScale" priority="2577">
      <colorScale>
        <cfvo type="min"/>
        <cfvo type="percentile" val="50"/>
        <cfvo type="max"/>
        <color rgb="FFF8696B"/>
        <color rgb="FFFFEB84"/>
        <color rgb="FF63BE7B"/>
      </colorScale>
    </cfRule>
  </conditionalFormatting>
  <conditionalFormatting sqref="P84">
    <cfRule type="colorScale" priority="2576">
      <colorScale>
        <cfvo type="min"/>
        <cfvo type="percentile" val="50"/>
        <cfvo type="max"/>
        <color rgb="FFF8696B"/>
        <color rgb="FFFFEB84"/>
        <color rgb="FF63BE7B"/>
      </colorScale>
    </cfRule>
  </conditionalFormatting>
  <conditionalFormatting sqref="P85">
    <cfRule type="colorScale" priority="2575">
      <colorScale>
        <cfvo type="min"/>
        <cfvo type="percentile" val="50"/>
        <cfvo type="max"/>
        <color rgb="FFF8696B"/>
        <color rgb="FFFFEB84"/>
        <color rgb="FF63BE7B"/>
      </colorScale>
    </cfRule>
  </conditionalFormatting>
  <conditionalFormatting sqref="P85">
    <cfRule type="colorScale" priority="2574">
      <colorScale>
        <cfvo type="min"/>
        <cfvo type="percentile" val="50"/>
        <cfvo type="max"/>
        <color rgb="FFF8696B"/>
        <color rgb="FFFFEB84"/>
        <color rgb="FF63BE7B"/>
      </colorScale>
    </cfRule>
  </conditionalFormatting>
  <conditionalFormatting sqref="P82">
    <cfRule type="colorScale" priority="2573">
      <colorScale>
        <cfvo type="min"/>
        <cfvo type="percentile" val="50"/>
        <cfvo type="max"/>
        <color rgb="FFF8696B"/>
        <color rgb="FFFFEB84"/>
        <color rgb="FF63BE7B"/>
      </colorScale>
    </cfRule>
  </conditionalFormatting>
  <conditionalFormatting sqref="P85">
    <cfRule type="colorScale" priority="2572">
      <colorScale>
        <cfvo type="min"/>
        <cfvo type="percentile" val="50"/>
        <cfvo type="max"/>
        <color rgb="FFF8696B"/>
        <color rgb="FFFFEB84"/>
        <color rgb="FF63BE7B"/>
      </colorScale>
    </cfRule>
  </conditionalFormatting>
  <conditionalFormatting sqref="P81:P85">
    <cfRule type="colorScale" priority="2571">
      <colorScale>
        <cfvo type="min"/>
        <cfvo type="percentile" val="50"/>
        <cfvo type="max"/>
        <color rgb="FFF8696B"/>
        <color rgb="FFFFEB84"/>
        <color rgb="FF63BE7B"/>
      </colorScale>
    </cfRule>
  </conditionalFormatting>
  <conditionalFormatting sqref="P82">
    <cfRule type="colorScale" priority="2570">
      <colorScale>
        <cfvo type="min"/>
        <cfvo type="percentile" val="50"/>
        <cfvo type="max"/>
        <color rgb="FFF8696B"/>
        <color rgb="FFFFEB84"/>
        <color rgb="FF63BE7B"/>
      </colorScale>
    </cfRule>
  </conditionalFormatting>
  <conditionalFormatting sqref="P82">
    <cfRule type="colorScale" priority="2569">
      <colorScale>
        <cfvo type="min"/>
        <cfvo type="percentile" val="50"/>
        <cfvo type="max"/>
        <color rgb="FFF8696B"/>
        <color rgb="FFFFEB84"/>
        <color rgb="FF63BE7B"/>
      </colorScale>
    </cfRule>
  </conditionalFormatting>
  <conditionalFormatting sqref="P83">
    <cfRule type="colorScale" priority="2568">
      <colorScale>
        <cfvo type="min"/>
        <cfvo type="percentile" val="50"/>
        <cfvo type="max"/>
        <color rgb="FFF8696B"/>
        <color rgb="FFFFEB84"/>
        <color rgb="FF63BE7B"/>
      </colorScale>
    </cfRule>
  </conditionalFormatting>
  <conditionalFormatting sqref="P84">
    <cfRule type="colorScale" priority="2567">
      <colorScale>
        <cfvo type="min"/>
        <cfvo type="percentile" val="50"/>
        <cfvo type="max"/>
        <color rgb="FFF8696B"/>
        <color rgb="FFFFEB84"/>
        <color rgb="FF63BE7B"/>
      </colorScale>
    </cfRule>
  </conditionalFormatting>
  <conditionalFormatting sqref="P85">
    <cfRule type="colorScale" priority="2566">
      <colorScale>
        <cfvo type="min"/>
        <cfvo type="percentile" val="50"/>
        <cfvo type="max"/>
        <color rgb="FFF8696B"/>
        <color rgb="FFFFEB84"/>
        <color rgb="FF63BE7B"/>
      </colorScale>
    </cfRule>
  </conditionalFormatting>
  <conditionalFormatting sqref="P85">
    <cfRule type="colorScale" priority="2565">
      <colorScale>
        <cfvo type="min"/>
        <cfvo type="percentile" val="50"/>
        <cfvo type="max"/>
        <color rgb="FFF8696B"/>
        <color rgb="FFFFEB84"/>
        <color rgb="FF63BE7B"/>
      </colorScale>
    </cfRule>
  </conditionalFormatting>
  <conditionalFormatting sqref="P83">
    <cfRule type="colorScale" priority="2564">
      <colorScale>
        <cfvo type="min"/>
        <cfvo type="percentile" val="50"/>
        <cfvo type="max"/>
        <color rgb="FFF8696B"/>
        <color rgb="FFFFEB84"/>
        <color rgb="FF63BE7B"/>
      </colorScale>
    </cfRule>
  </conditionalFormatting>
  <conditionalFormatting sqref="P81:P85">
    <cfRule type="colorScale" priority="2563">
      <colorScale>
        <cfvo type="min"/>
        <cfvo type="percentile" val="50"/>
        <cfvo type="max"/>
        <color rgb="FFF8696B"/>
        <color rgb="FFFFEB84"/>
        <color rgb="FF63BE7B"/>
      </colorScale>
    </cfRule>
  </conditionalFormatting>
  <conditionalFormatting sqref="P82">
    <cfRule type="colorScale" priority="2562">
      <colorScale>
        <cfvo type="min"/>
        <cfvo type="percentile" val="50"/>
        <cfvo type="max"/>
        <color rgb="FFF8696B"/>
        <color rgb="FFFFEB84"/>
        <color rgb="FF63BE7B"/>
      </colorScale>
    </cfRule>
  </conditionalFormatting>
  <conditionalFormatting sqref="P83">
    <cfRule type="colorScale" priority="2561">
      <colorScale>
        <cfvo type="min"/>
        <cfvo type="percentile" val="50"/>
        <cfvo type="max"/>
        <color rgb="FFF8696B"/>
        <color rgb="FFFFEB84"/>
        <color rgb="FF63BE7B"/>
      </colorScale>
    </cfRule>
  </conditionalFormatting>
  <conditionalFormatting sqref="P84">
    <cfRule type="colorScale" priority="2560">
      <colorScale>
        <cfvo type="min"/>
        <cfvo type="percentile" val="50"/>
        <cfvo type="max"/>
        <color rgb="FFF8696B"/>
        <color rgb="FFFFEB84"/>
        <color rgb="FF63BE7B"/>
      </colorScale>
    </cfRule>
  </conditionalFormatting>
  <conditionalFormatting sqref="P85">
    <cfRule type="colorScale" priority="2559">
      <colorScale>
        <cfvo type="min"/>
        <cfvo type="percentile" val="50"/>
        <cfvo type="max"/>
        <color rgb="FFF8696B"/>
        <color rgb="FFFFEB84"/>
        <color rgb="FF63BE7B"/>
      </colorScale>
    </cfRule>
  </conditionalFormatting>
  <conditionalFormatting sqref="P81:P85">
    <cfRule type="colorScale" priority="2558">
      <colorScale>
        <cfvo type="min"/>
        <cfvo type="percentile" val="50"/>
        <cfvo type="max"/>
        <color rgb="FFF8696B"/>
        <color rgb="FFFFEB84"/>
        <color rgb="FF63BE7B"/>
      </colorScale>
    </cfRule>
  </conditionalFormatting>
  <conditionalFormatting sqref="P84">
    <cfRule type="colorScale" priority="2557">
      <colorScale>
        <cfvo type="min"/>
        <cfvo type="percentile" val="50"/>
        <cfvo type="max"/>
        <color rgb="FFF8696B"/>
        <color rgb="FFFFEB84"/>
        <color rgb="FF63BE7B"/>
      </colorScale>
    </cfRule>
  </conditionalFormatting>
  <conditionalFormatting sqref="P82">
    <cfRule type="colorScale" priority="2556">
      <colorScale>
        <cfvo type="min"/>
        <cfvo type="percentile" val="50"/>
        <cfvo type="max"/>
        <color rgb="FFF8696B"/>
        <color rgb="FFFFEB84"/>
        <color rgb="FF63BE7B"/>
      </colorScale>
    </cfRule>
  </conditionalFormatting>
  <conditionalFormatting sqref="P83">
    <cfRule type="colorScale" priority="2555">
      <colorScale>
        <cfvo type="min"/>
        <cfvo type="percentile" val="50"/>
        <cfvo type="max"/>
        <color rgb="FFF8696B"/>
        <color rgb="FFFFEB84"/>
        <color rgb="FF63BE7B"/>
      </colorScale>
    </cfRule>
  </conditionalFormatting>
  <conditionalFormatting sqref="P84">
    <cfRule type="colorScale" priority="2554">
      <colorScale>
        <cfvo type="min"/>
        <cfvo type="percentile" val="50"/>
        <cfvo type="max"/>
        <color rgb="FFF8696B"/>
        <color rgb="FFFFEB84"/>
        <color rgb="FF63BE7B"/>
      </colorScale>
    </cfRule>
  </conditionalFormatting>
  <conditionalFormatting sqref="P85">
    <cfRule type="colorScale" priority="2553">
      <colorScale>
        <cfvo type="min"/>
        <cfvo type="percentile" val="50"/>
        <cfvo type="max"/>
        <color rgb="FFF8696B"/>
        <color rgb="FFFFEB84"/>
        <color rgb="FF63BE7B"/>
      </colorScale>
    </cfRule>
  </conditionalFormatting>
  <conditionalFormatting sqref="P85">
    <cfRule type="colorScale" priority="2552">
      <colorScale>
        <cfvo type="min"/>
        <cfvo type="percentile" val="50"/>
        <cfvo type="max"/>
        <color rgb="FFF8696B"/>
        <color rgb="FFFFEB84"/>
        <color rgb="FF63BE7B"/>
      </colorScale>
    </cfRule>
  </conditionalFormatting>
  <conditionalFormatting sqref="P86">
    <cfRule type="colorScale" priority="2551">
      <colorScale>
        <cfvo type="min"/>
        <cfvo type="percentile" val="50"/>
        <cfvo type="max"/>
        <color rgb="FFF8696B"/>
        <color rgb="FFFFEB84"/>
        <color rgb="FF63BE7B"/>
      </colorScale>
    </cfRule>
  </conditionalFormatting>
  <conditionalFormatting sqref="P89">
    <cfRule type="colorScale" priority="2550">
      <colorScale>
        <cfvo type="min"/>
        <cfvo type="percentile" val="50"/>
        <cfvo type="max"/>
        <color rgb="FFF8696B"/>
        <color rgb="FFFFEB84"/>
        <color rgb="FF63BE7B"/>
      </colorScale>
    </cfRule>
  </conditionalFormatting>
  <conditionalFormatting sqref="P86:P90">
    <cfRule type="colorScale" priority="2549">
      <colorScale>
        <cfvo type="min"/>
        <cfvo type="percentile" val="50"/>
        <cfvo type="max"/>
        <color rgb="FFF8696B"/>
        <color rgb="FFFFEB84"/>
        <color rgb="FF63BE7B"/>
      </colorScale>
    </cfRule>
  </conditionalFormatting>
  <conditionalFormatting sqref="P86">
    <cfRule type="colorScale" priority="2548">
      <colorScale>
        <cfvo type="min"/>
        <cfvo type="percentile" val="50"/>
        <cfvo type="max"/>
        <color rgb="FFF8696B"/>
        <color rgb="FFFFEB84"/>
        <color rgb="FF63BE7B"/>
      </colorScale>
    </cfRule>
  </conditionalFormatting>
  <conditionalFormatting sqref="P86">
    <cfRule type="colorScale" priority="2547">
      <colorScale>
        <cfvo type="min"/>
        <cfvo type="percentile" val="50"/>
        <cfvo type="max"/>
        <color rgb="FFF8696B"/>
        <color rgb="FFFFEB84"/>
        <color rgb="FF63BE7B"/>
      </colorScale>
    </cfRule>
  </conditionalFormatting>
  <conditionalFormatting sqref="P86">
    <cfRule type="colorScale" priority="2546">
      <colorScale>
        <cfvo type="min"/>
        <cfvo type="percentile" val="50"/>
        <cfvo type="max"/>
        <color rgb="FFF8696B"/>
        <color rgb="FFFFEB84"/>
        <color rgb="FF63BE7B"/>
      </colorScale>
    </cfRule>
  </conditionalFormatting>
  <conditionalFormatting sqref="P87">
    <cfRule type="colorScale" priority="2545">
      <colorScale>
        <cfvo type="min"/>
        <cfvo type="percentile" val="50"/>
        <cfvo type="max"/>
        <color rgb="FFF8696B"/>
        <color rgb="FFFFEB84"/>
        <color rgb="FF63BE7B"/>
      </colorScale>
    </cfRule>
  </conditionalFormatting>
  <conditionalFormatting sqref="P88">
    <cfRule type="colorScale" priority="2544">
      <colorScale>
        <cfvo type="min"/>
        <cfvo type="percentile" val="50"/>
        <cfvo type="max"/>
        <color rgb="FFF8696B"/>
        <color rgb="FFFFEB84"/>
        <color rgb="FF63BE7B"/>
      </colorScale>
    </cfRule>
  </conditionalFormatting>
  <conditionalFormatting sqref="P89">
    <cfRule type="colorScale" priority="2543">
      <colorScale>
        <cfvo type="min"/>
        <cfvo type="percentile" val="50"/>
        <cfvo type="max"/>
        <color rgb="FFF8696B"/>
        <color rgb="FFFFEB84"/>
        <color rgb="FF63BE7B"/>
      </colorScale>
    </cfRule>
  </conditionalFormatting>
  <conditionalFormatting sqref="P89">
    <cfRule type="colorScale" priority="2542">
      <colorScale>
        <cfvo type="min"/>
        <cfvo type="percentile" val="50"/>
        <cfvo type="max"/>
        <color rgb="FFF8696B"/>
        <color rgb="FFFFEB84"/>
        <color rgb="FF63BE7B"/>
      </colorScale>
    </cfRule>
  </conditionalFormatting>
  <conditionalFormatting sqref="P89">
    <cfRule type="colorScale" priority="2541">
      <colorScale>
        <cfvo type="min"/>
        <cfvo type="percentile" val="50"/>
        <cfvo type="max"/>
        <color rgb="FFF8696B"/>
        <color rgb="FFFFEB84"/>
        <color rgb="FF63BE7B"/>
      </colorScale>
    </cfRule>
  </conditionalFormatting>
  <conditionalFormatting sqref="P90">
    <cfRule type="colorScale" priority="2540">
      <colorScale>
        <cfvo type="min"/>
        <cfvo type="percentile" val="50"/>
        <cfvo type="max"/>
        <color rgb="FFF8696B"/>
        <color rgb="FFFFEB84"/>
        <color rgb="FF63BE7B"/>
      </colorScale>
    </cfRule>
  </conditionalFormatting>
  <conditionalFormatting sqref="P86">
    <cfRule type="colorScale" priority="2539">
      <colorScale>
        <cfvo type="min"/>
        <cfvo type="percentile" val="50"/>
        <cfvo type="max"/>
        <color rgb="FFF8696B"/>
        <color rgb="FFFFEB84"/>
        <color rgb="FF63BE7B"/>
      </colorScale>
    </cfRule>
  </conditionalFormatting>
  <conditionalFormatting sqref="P86">
    <cfRule type="colorScale" priority="2538">
      <colorScale>
        <cfvo type="min"/>
        <cfvo type="percentile" val="50"/>
        <cfvo type="max"/>
        <color rgb="FFF8696B"/>
        <color rgb="FFFFEB84"/>
        <color rgb="FF63BE7B"/>
      </colorScale>
    </cfRule>
  </conditionalFormatting>
  <conditionalFormatting sqref="P86">
    <cfRule type="colorScale" priority="2537">
      <colorScale>
        <cfvo type="min"/>
        <cfvo type="percentile" val="50"/>
        <cfvo type="max"/>
        <color rgb="FFF8696B"/>
        <color rgb="FFFFEB84"/>
        <color rgb="FF63BE7B"/>
      </colorScale>
    </cfRule>
  </conditionalFormatting>
  <conditionalFormatting sqref="P88">
    <cfRule type="colorScale" priority="2536">
      <colorScale>
        <cfvo type="min"/>
        <cfvo type="percentile" val="50"/>
        <cfvo type="max"/>
        <color rgb="FFF8696B"/>
        <color rgb="FFFFEB84"/>
        <color rgb="FF63BE7B"/>
      </colorScale>
    </cfRule>
  </conditionalFormatting>
  <conditionalFormatting sqref="P87">
    <cfRule type="colorScale" priority="2535">
      <colorScale>
        <cfvo type="min"/>
        <cfvo type="percentile" val="50"/>
        <cfvo type="max"/>
        <color rgb="FFF8696B"/>
        <color rgb="FFFFEB84"/>
        <color rgb="FF63BE7B"/>
      </colorScale>
    </cfRule>
  </conditionalFormatting>
  <conditionalFormatting sqref="P88">
    <cfRule type="colorScale" priority="2534">
      <colorScale>
        <cfvo type="min"/>
        <cfvo type="percentile" val="50"/>
        <cfvo type="max"/>
        <color rgb="FFF8696B"/>
        <color rgb="FFFFEB84"/>
        <color rgb="FF63BE7B"/>
      </colorScale>
    </cfRule>
  </conditionalFormatting>
  <conditionalFormatting sqref="P88">
    <cfRule type="colorScale" priority="2533">
      <colorScale>
        <cfvo type="min"/>
        <cfvo type="percentile" val="50"/>
        <cfvo type="max"/>
        <color rgb="FFF8696B"/>
        <color rgb="FFFFEB84"/>
        <color rgb="FF63BE7B"/>
      </colorScale>
    </cfRule>
  </conditionalFormatting>
  <conditionalFormatting sqref="P89">
    <cfRule type="colorScale" priority="2532">
      <colorScale>
        <cfvo type="min"/>
        <cfvo type="percentile" val="50"/>
        <cfvo type="max"/>
        <color rgb="FFF8696B"/>
        <color rgb="FFFFEB84"/>
        <color rgb="FF63BE7B"/>
      </colorScale>
    </cfRule>
  </conditionalFormatting>
  <conditionalFormatting sqref="P90">
    <cfRule type="colorScale" priority="2531">
      <colorScale>
        <cfvo type="min"/>
        <cfvo type="percentile" val="50"/>
        <cfvo type="max"/>
        <color rgb="FFF8696B"/>
        <color rgb="FFFFEB84"/>
        <color rgb="FF63BE7B"/>
      </colorScale>
    </cfRule>
  </conditionalFormatting>
  <conditionalFormatting sqref="P87">
    <cfRule type="colorScale" priority="2530">
      <colorScale>
        <cfvo type="min"/>
        <cfvo type="percentile" val="50"/>
        <cfvo type="max"/>
        <color rgb="FFF8696B"/>
        <color rgb="FFFFEB84"/>
        <color rgb="FF63BE7B"/>
      </colorScale>
    </cfRule>
  </conditionalFormatting>
  <conditionalFormatting sqref="P90">
    <cfRule type="colorScale" priority="2529">
      <colorScale>
        <cfvo type="min"/>
        <cfvo type="percentile" val="50"/>
        <cfvo type="max"/>
        <color rgb="FFF8696B"/>
        <color rgb="FFFFEB84"/>
        <color rgb="FF63BE7B"/>
      </colorScale>
    </cfRule>
  </conditionalFormatting>
  <conditionalFormatting sqref="P88">
    <cfRule type="colorScale" priority="2528">
      <colorScale>
        <cfvo type="min"/>
        <cfvo type="percentile" val="50"/>
        <cfvo type="max"/>
        <color rgb="FFF8696B"/>
        <color rgb="FFFFEB84"/>
        <color rgb="FF63BE7B"/>
      </colorScale>
    </cfRule>
  </conditionalFormatting>
  <conditionalFormatting sqref="P89">
    <cfRule type="colorScale" priority="2527">
      <colorScale>
        <cfvo type="min"/>
        <cfvo type="percentile" val="50"/>
        <cfvo type="max"/>
        <color rgb="FFF8696B"/>
        <color rgb="FFFFEB84"/>
        <color rgb="FF63BE7B"/>
      </colorScale>
    </cfRule>
  </conditionalFormatting>
  <conditionalFormatting sqref="P90">
    <cfRule type="colorScale" priority="2526">
      <colorScale>
        <cfvo type="min"/>
        <cfvo type="percentile" val="50"/>
        <cfvo type="max"/>
        <color rgb="FFF8696B"/>
        <color rgb="FFFFEB84"/>
        <color rgb="FF63BE7B"/>
      </colorScale>
    </cfRule>
  </conditionalFormatting>
  <conditionalFormatting sqref="P88">
    <cfRule type="colorScale" priority="2525">
      <colorScale>
        <cfvo type="min"/>
        <cfvo type="percentile" val="50"/>
        <cfvo type="max"/>
        <color rgb="FFF8696B"/>
        <color rgb="FFFFEB84"/>
        <color rgb="FF63BE7B"/>
      </colorScale>
    </cfRule>
  </conditionalFormatting>
  <conditionalFormatting sqref="P86">
    <cfRule type="colorScale" priority="2524">
      <colorScale>
        <cfvo type="min"/>
        <cfvo type="percentile" val="50"/>
        <cfvo type="max"/>
        <color rgb="FFF8696B"/>
        <color rgb="FFFFEB84"/>
        <color rgb="FF63BE7B"/>
      </colorScale>
    </cfRule>
  </conditionalFormatting>
  <conditionalFormatting sqref="P87">
    <cfRule type="colorScale" priority="2523">
      <colorScale>
        <cfvo type="min"/>
        <cfvo type="percentile" val="50"/>
        <cfvo type="max"/>
        <color rgb="FFF8696B"/>
        <color rgb="FFFFEB84"/>
        <color rgb="FF63BE7B"/>
      </colorScale>
    </cfRule>
  </conditionalFormatting>
  <conditionalFormatting sqref="P88">
    <cfRule type="colorScale" priority="2522">
      <colorScale>
        <cfvo type="min"/>
        <cfvo type="percentile" val="50"/>
        <cfvo type="max"/>
        <color rgb="FFF8696B"/>
        <color rgb="FFFFEB84"/>
        <color rgb="FF63BE7B"/>
      </colorScale>
    </cfRule>
  </conditionalFormatting>
  <conditionalFormatting sqref="P88">
    <cfRule type="colorScale" priority="2521">
      <colorScale>
        <cfvo type="min"/>
        <cfvo type="percentile" val="50"/>
        <cfvo type="max"/>
        <color rgb="FFF8696B"/>
        <color rgb="FFFFEB84"/>
        <color rgb="FF63BE7B"/>
      </colorScale>
    </cfRule>
  </conditionalFormatting>
  <conditionalFormatting sqref="P88">
    <cfRule type="colorScale" priority="2520">
      <colorScale>
        <cfvo type="min"/>
        <cfvo type="percentile" val="50"/>
        <cfvo type="max"/>
        <color rgb="FFF8696B"/>
        <color rgb="FFFFEB84"/>
        <color rgb="FF63BE7B"/>
      </colorScale>
    </cfRule>
  </conditionalFormatting>
  <conditionalFormatting sqref="P89">
    <cfRule type="colorScale" priority="2519">
      <colorScale>
        <cfvo type="min"/>
        <cfvo type="percentile" val="50"/>
        <cfvo type="max"/>
        <color rgb="FFF8696B"/>
        <color rgb="FFFFEB84"/>
        <color rgb="FF63BE7B"/>
      </colorScale>
    </cfRule>
  </conditionalFormatting>
  <conditionalFormatting sqref="P90">
    <cfRule type="colorScale" priority="2518">
      <colorScale>
        <cfvo type="min"/>
        <cfvo type="percentile" val="50"/>
        <cfvo type="max"/>
        <color rgb="FFF8696B"/>
        <color rgb="FFFFEB84"/>
        <color rgb="FF63BE7B"/>
      </colorScale>
    </cfRule>
  </conditionalFormatting>
  <conditionalFormatting sqref="P87">
    <cfRule type="colorScale" priority="2517">
      <colorScale>
        <cfvo type="min"/>
        <cfvo type="percentile" val="50"/>
        <cfvo type="max"/>
        <color rgb="FFF8696B"/>
        <color rgb="FFFFEB84"/>
        <color rgb="FF63BE7B"/>
      </colorScale>
    </cfRule>
  </conditionalFormatting>
  <conditionalFormatting sqref="P86">
    <cfRule type="colorScale" priority="2516">
      <colorScale>
        <cfvo type="min"/>
        <cfvo type="percentile" val="50"/>
        <cfvo type="max"/>
        <color rgb="FFF8696B"/>
        <color rgb="FFFFEB84"/>
        <color rgb="FF63BE7B"/>
      </colorScale>
    </cfRule>
  </conditionalFormatting>
  <conditionalFormatting sqref="P87">
    <cfRule type="colorScale" priority="2515">
      <colorScale>
        <cfvo type="min"/>
        <cfvo type="percentile" val="50"/>
        <cfvo type="max"/>
        <color rgb="FFF8696B"/>
        <color rgb="FFFFEB84"/>
        <color rgb="FF63BE7B"/>
      </colorScale>
    </cfRule>
  </conditionalFormatting>
  <conditionalFormatting sqref="P89">
    <cfRule type="colorScale" priority="2514">
      <colorScale>
        <cfvo type="min"/>
        <cfvo type="percentile" val="50"/>
        <cfvo type="max"/>
        <color rgb="FFF8696B"/>
        <color rgb="FFFFEB84"/>
        <color rgb="FF63BE7B"/>
      </colorScale>
    </cfRule>
  </conditionalFormatting>
  <conditionalFormatting sqref="P88">
    <cfRule type="colorScale" priority="2513">
      <colorScale>
        <cfvo type="min"/>
        <cfvo type="percentile" val="50"/>
        <cfvo type="max"/>
        <color rgb="FFF8696B"/>
        <color rgb="FFFFEB84"/>
        <color rgb="FF63BE7B"/>
      </colorScale>
    </cfRule>
  </conditionalFormatting>
  <conditionalFormatting sqref="P89">
    <cfRule type="colorScale" priority="2512">
      <colorScale>
        <cfvo type="min"/>
        <cfvo type="percentile" val="50"/>
        <cfvo type="max"/>
        <color rgb="FFF8696B"/>
        <color rgb="FFFFEB84"/>
        <color rgb="FF63BE7B"/>
      </colorScale>
    </cfRule>
  </conditionalFormatting>
  <conditionalFormatting sqref="P89">
    <cfRule type="colorScale" priority="2511">
      <colorScale>
        <cfvo type="min"/>
        <cfvo type="percentile" val="50"/>
        <cfvo type="max"/>
        <color rgb="FFF8696B"/>
        <color rgb="FFFFEB84"/>
        <color rgb="FF63BE7B"/>
      </colorScale>
    </cfRule>
  </conditionalFormatting>
  <conditionalFormatting sqref="P90">
    <cfRule type="colorScale" priority="2510">
      <colorScale>
        <cfvo type="min"/>
        <cfvo type="percentile" val="50"/>
        <cfvo type="max"/>
        <color rgb="FFF8696B"/>
        <color rgb="FFFFEB84"/>
        <color rgb="FF63BE7B"/>
      </colorScale>
    </cfRule>
  </conditionalFormatting>
  <conditionalFormatting sqref="P88">
    <cfRule type="colorScale" priority="2509">
      <colorScale>
        <cfvo type="min"/>
        <cfvo type="percentile" val="50"/>
        <cfvo type="max"/>
        <color rgb="FFF8696B"/>
        <color rgb="FFFFEB84"/>
        <color rgb="FF63BE7B"/>
      </colorScale>
    </cfRule>
  </conditionalFormatting>
  <conditionalFormatting sqref="P89">
    <cfRule type="colorScale" priority="2508">
      <colorScale>
        <cfvo type="min"/>
        <cfvo type="percentile" val="50"/>
        <cfvo type="max"/>
        <color rgb="FFF8696B"/>
        <color rgb="FFFFEB84"/>
        <color rgb="FF63BE7B"/>
      </colorScale>
    </cfRule>
  </conditionalFormatting>
  <conditionalFormatting sqref="P90">
    <cfRule type="colorScale" priority="2507">
      <colorScale>
        <cfvo type="min"/>
        <cfvo type="percentile" val="50"/>
        <cfvo type="max"/>
        <color rgb="FFF8696B"/>
        <color rgb="FFFFEB84"/>
        <color rgb="FF63BE7B"/>
      </colorScale>
    </cfRule>
  </conditionalFormatting>
  <conditionalFormatting sqref="P86">
    <cfRule type="colorScale" priority="2506">
      <colorScale>
        <cfvo type="min"/>
        <cfvo type="percentile" val="50"/>
        <cfvo type="max"/>
        <color rgb="FFF8696B"/>
        <color rgb="FFFFEB84"/>
        <color rgb="FF63BE7B"/>
      </colorScale>
    </cfRule>
  </conditionalFormatting>
  <conditionalFormatting sqref="P89">
    <cfRule type="colorScale" priority="2505">
      <colorScale>
        <cfvo type="min"/>
        <cfvo type="percentile" val="50"/>
        <cfvo type="max"/>
        <color rgb="FFF8696B"/>
        <color rgb="FFFFEB84"/>
        <color rgb="FF63BE7B"/>
      </colorScale>
    </cfRule>
  </conditionalFormatting>
  <conditionalFormatting sqref="P87">
    <cfRule type="colorScale" priority="2504">
      <colorScale>
        <cfvo type="min"/>
        <cfvo type="percentile" val="50"/>
        <cfvo type="max"/>
        <color rgb="FFF8696B"/>
        <color rgb="FFFFEB84"/>
        <color rgb="FF63BE7B"/>
      </colorScale>
    </cfRule>
  </conditionalFormatting>
  <conditionalFormatting sqref="P88">
    <cfRule type="colorScale" priority="2503">
      <colorScale>
        <cfvo type="min"/>
        <cfvo type="percentile" val="50"/>
        <cfvo type="max"/>
        <color rgb="FFF8696B"/>
        <color rgb="FFFFEB84"/>
        <color rgb="FF63BE7B"/>
      </colorScale>
    </cfRule>
  </conditionalFormatting>
  <conditionalFormatting sqref="P89">
    <cfRule type="colorScale" priority="2502">
      <colorScale>
        <cfvo type="min"/>
        <cfvo type="percentile" val="50"/>
        <cfvo type="max"/>
        <color rgb="FFF8696B"/>
        <color rgb="FFFFEB84"/>
        <color rgb="FF63BE7B"/>
      </colorScale>
    </cfRule>
  </conditionalFormatting>
  <conditionalFormatting sqref="P90">
    <cfRule type="colorScale" priority="2501">
      <colorScale>
        <cfvo type="min"/>
        <cfvo type="percentile" val="50"/>
        <cfvo type="max"/>
        <color rgb="FFF8696B"/>
        <color rgb="FFFFEB84"/>
        <color rgb="FF63BE7B"/>
      </colorScale>
    </cfRule>
  </conditionalFormatting>
  <conditionalFormatting sqref="P90">
    <cfRule type="colorScale" priority="2500">
      <colorScale>
        <cfvo type="min"/>
        <cfvo type="percentile" val="50"/>
        <cfvo type="max"/>
        <color rgb="FFF8696B"/>
        <color rgb="FFFFEB84"/>
        <color rgb="FF63BE7B"/>
      </colorScale>
    </cfRule>
  </conditionalFormatting>
  <conditionalFormatting sqref="P87">
    <cfRule type="colorScale" priority="2499">
      <colorScale>
        <cfvo type="min"/>
        <cfvo type="percentile" val="50"/>
        <cfvo type="max"/>
        <color rgb="FFF8696B"/>
        <color rgb="FFFFEB84"/>
        <color rgb="FF63BE7B"/>
      </colorScale>
    </cfRule>
  </conditionalFormatting>
  <conditionalFormatting sqref="P90">
    <cfRule type="colorScale" priority="2498">
      <colorScale>
        <cfvo type="min"/>
        <cfvo type="percentile" val="50"/>
        <cfvo type="max"/>
        <color rgb="FFF8696B"/>
        <color rgb="FFFFEB84"/>
        <color rgb="FF63BE7B"/>
      </colorScale>
    </cfRule>
  </conditionalFormatting>
  <conditionalFormatting sqref="P86:P90">
    <cfRule type="colorScale" priority="2497">
      <colorScale>
        <cfvo type="min"/>
        <cfvo type="percentile" val="50"/>
        <cfvo type="max"/>
        <color rgb="FFF8696B"/>
        <color rgb="FFFFEB84"/>
        <color rgb="FF63BE7B"/>
      </colorScale>
    </cfRule>
  </conditionalFormatting>
  <conditionalFormatting sqref="P87">
    <cfRule type="colorScale" priority="2496">
      <colorScale>
        <cfvo type="min"/>
        <cfvo type="percentile" val="50"/>
        <cfvo type="max"/>
        <color rgb="FFF8696B"/>
        <color rgb="FFFFEB84"/>
        <color rgb="FF63BE7B"/>
      </colorScale>
    </cfRule>
  </conditionalFormatting>
  <conditionalFormatting sqref="P87">
    <cfRule type="colorScale" priority="2495">
      <colorScale>
        <cfvo type="min"/>
        <cfvo type="percentile" val="50"/>
        <cfvo type="max"/>
        <color rgb="FFF8696B"/>
        <color rgb="FFFFEB84"/>
        <color rgb="FF63BE7B"/>
      </colorScale>
    </cfRule>
  </conditionalFormatting>
  <conditionalFormatting sqref="P88">
    <cfRule type="colorScale" priority="2494">
      <colorScale>
        <cfvo type="min"/>
        <cfvo type="percentile" val="50"/>
        <cfvo type="max"/>
        <color rgb="FFF8696B"/>
        <color rgb="FFFFEB84"/>
        <color rgb="FF63BE7B"/>
      </colorScale>
    </cfRule>
  </conditionalFormatting>
  <conditionalFormatting sqref="P89">
    <cfRule type="colorScale" priority="2493">
      <colorScale>
        <cfvo type="min"/>
        <cfvo type="percentile" val="50"/>
        <cfvo type="max"/>
        <color rgb="FFF8696B"/>
        <color rgb="FFFFEB84"/>
        <color rgb="FF63BE7B"/>
      </colorScale>
    </cfRule>
  </conditionalFormatting>
  <conditionalFormatting sqref="P90">
    <cfRule type="colorScale" priority="2492">
      <colorScale>
        <cfvo type="min"/>
        <cfvo type="percentile" val="50"/>
        <cfvo type="max"/>
        <color rgb="FFF8696B"/>
        <color rgb="FFFFEB84"/>
        <color rgb="FF63BE7B"/>
      </colorScale>
    </cfRule>
  </conditionalFormatting>
  <conditionalFormatting sqref="P90">
    <cfRule type="colorScale" priority="2491">
      <colorScale>
        <cfvo type="min"/>
        <cfvo type="percentile" val="50"/>
        <cfvo type="max"/>
        <color rgb="FFF8696B"/>
        <color rgb="FFFFEB84"/>
        <color rgb="FF63BE7B"/>
      </colorScale>
    </cfRule>
  </conditionalFormatting>
  <conditionalFormatting sqref="P88">
    <cfRule type="colorScale" priority="2490">
      <colorScale>
        <cfvo type="min"/>
        <cfvo type="percentile" val="50"/>
        <cfvo type="max"/>
        <color rgb="FFF8696B"/>
        <color rgb="FFFFEB84"/>
        <color rgb="FF63BE7B"/>
      </colorScale>
    </cfRule>
  </conditionalFormatting>
  <conditionalFormatting sqref="P86:P90">
    <cfRule type="colorScale" priority="2489">
      <colorScale>
        <cfvo type="min"/>
        <cfvo type="percentile" val="50"/>
        <cfvo type="max"/>
        <color rgb="FFF8696B"/>
        <color rgb="FFFFEB84"/>
        <color rgb="FF63BE7B"/>
      </colorScale>
    </cfRule>
  </conditionalFormatting>
  <conditionalFormatting sqref="P87">
    <cfRule type="colorScale" priority="2488">
      <colorScale>
        <cfvo type="min"/>
        <cfvo type="percentile" val="50"/>
        <cfvo type="max"/>
        <color rgb="FFF8696B"/>
        <color rgb="FFFFEB84"/>
        <color rgb="FF63BE7B"/>
      </colorScale>
    </cfRule>
  </conditionalFormatting>
  <conditionalFormatting sqref="P88">
    <cfRule type="colorScale" priority="2487">
      <colorScale>
        <cfvo type="min"/>
        <cfvo type="percentile" val="50"/>
        <cfvo type="max"/>
        <color rgb="FFF8696B"/>
        <color rgb="FFFFEB84"/>
        <color rgb="FF63BE7B"/>
      </colorScale>
    </cfRule>
  </conditionalFormatting>
  <conditionalFormatting sqref="P89">
    <cfRule type="colorScale" priority="2486">
      <colorScale>
        <cfvo type="min"/>
        <cfvo type="percentile" val="50"/>
        <cfvo type="max"/>
        <color rgb="FFF8696B"/>
        <color rgb="FFFFEB84"/>
        <color rgb="FF63BE7B"/>
      </colorScale>
    </cfRule>
  </conditionalFormatting>
  <conditionalFormatting sqref="P90">
    <cfRule type="colorScale" priority="2485">
      <colorScale>
        <cfvo type="min"/>
        <cfvo type="percentile" val="50"/>
        <cfvo type="max"/>
        <color rgb="FFF8696B"/>
        <color rgb="FFFFEB84"/>
        <color rgb="FF63BE7B"/>
      </colorScale>
    </cfRule>
  </conditionalFormatting>
  <conditionalFormatting sqref="P86:P90">
    <cfRule type="colorScale" priority="2484">
      <colorScale>
        <cfvo type="min"/>
        <cfvo type="percentile" val="50"/>
        <cfvo type="max"/>
        <color rgb="FFF8696B"/>
        <color rgb="FFFFEB84"/>
        <color rgb="FF63BE7B"/>
      </colorScale>
    </cfRule>
  </conditionalFormatting>
  <conditionalFormatting sqref="P89">
    <cfRule type="colorScale" priority="2483">
      <colorScale>
        <cfvo type="min"/>
        <cfvo type="percentile" val="50"/>
        <cfvo type="max"/>
        <color rgb="FFF8696B"/>
        <color rgb="FFFFEB84"/>
        <color rgb="FF63BE7B"/>
      </colorScale>
    </cfRule>
  </conditionalFormatting>
  <conditionalFormatting sqref="P87">
    <cfRule type="colorScale" priority="2482">
      <colorScale>
        <cfvo type="min"/>
        <cfvo type="percentile" val="50"/>
        <cfvo type="max"/>
        <color rgb="FFF8696B"/>
        <color rgb="FFFFEB84"/>
        <color rgb="FF63BE7B"/>
      </colorScale>
    </cfRule>
  </conditionalFormatting>
  <conditionalFormatting sqref="P88">
    <cfRule type="colorScale" priority="2481">
      <colorScale>
        <cfvo type="min"/>
        <cfvo type="percentile" val="50"/>
        <cfvo type="max"/>
        <color rgb="FFF8696B"/>
        <color rgb="FFFFEB84"/>
        <color rgb="FF63BE7B"/>
      </colorScale>
    </cfRule>
  </conditionalFormatting>
  <conditionalFormatting sqref="P89">
    <cfRule type="colorScale" priority="2480">
      <colorScale>
        <cfvo type="min"/>
        <cfvo type="percentile" val="50"/>
        <cfvo type="max"/>
        <color rgb="FFF8696B"/>
        <color rgb="FFFFEB84"/>
        <color rgb="FF63BE7B"/>
      </colorScale>
    </cfRule>
  </conditionalFormatting>
  <conditionalFormatting sqref="P90">
    <cfRule type="colorScale" priority="2479">
      <colorScale>
        <cfvo type="min"/>
        <cfvo type="percentile" val="50"/>
        <cfvo type="max"/>
        <color rgb="FFF8696B"/>
        <color rgb="FFFFEB84"/>
        <color rgb="FF63BE7B"/>
      </colorScale>
    </cfRule>
  </conditionalFormatting>
  <conditionalFormatting sqref="P90">
    <cfRule type="colorScale" priority="2478">
      <colorScale>
        <cfvo type="min"/>
        <cfvo type="percentile" val="50"/>
        <cfvo type="max"/>
        <color rgb="FFF8696B"/>
        <color rgb="FFFFEB84"/>
        <color rgb="FF63BE7B"/>
      </colorScale>
    </cfRule>
  </conditionalFormatting>
  <conditionalFormatting sqref="P93">
    <cfRule type="colorScale" priority="2477">
      <colorScale>
        <cfvo type="min"/>
        <cfvo type="percentile" val="50"/>
        <cfvo type="max"/>
        <color rgb="FFF8696B"/>
        <color rgb="FFFFEB84"/>
        <color rgb="FF63BE7B"/>
      </colorScale>
    </cfRule>
  </conditionalFormatting>
  <conditionalFormatting sqref="P96">
    <cfRule type="colorScale" priority="2476">
      <colorScale>
        <cfvo type="min"/>
        <cfvo type="percentile" val="50"/>
        <cfvo type="max"/>
        <color rgb="FFF8696B"/>
        <color rgb="FFFFEB84"/>
        <color rgb="FF63BE7B"/>
      </colorScale>
    </cfRule>
  </conditionalFormatting>
  <conditionalFormatting sqref="P99">
    <cfRule type="colorScale" priority="2475">
      <colorScale>
        <cfvo type="min"/>
        <cfvo type="percentile" val="50"/>
        <cfvo type="max"/>
        <color rgb="FFF8696B"/>
        <color rgb="FFFFEB84"/>
        <color rgb="FF63BE7B"/>
      </colorScale>
    </cfRule>
  </conditionalFormatting>
  <conditionalFormatting sqref="P91:P100">
    <cfRule type="colorScale" priority="2433">
      <colorScale>
        <cfvo type="min"/>
        <cfvo type="percentile" val="50"/>
        <cfvo type="max"/>
        <color rgb="FFF8696B"/>
        <color rgb="FFFFEB84"/>
        <color rgb="FF63BE7B"/>
      </colorScale>
    </cfRule>
  </conditionalFormatting>
  <conditionalFormatting sqref="P91">
    <cfRule type="colorScale" priority="2474">
      <colorScale>
        <cfvo type="min"/>
        <cfvo type="percentile" val="50"/>
        <cfvo type="max"/>
        <color rgb="FFF8696B"/>
        <color rgb="FFFFEB84"/>
        <color rgb="FF63BE7B"/>
      </colorScale>
    </cfRule>
  </conditionalFormatting>
  <conditionalFormatting sqref="P92">
    <cfRule type="colorScale" priority="2473">
      <colorScale>
        <cfvo type="min"/>
        <cfvo type="percentile" val="50"/>
        <cfvo type="max"/>
        <color rgb="FFF8696B"/>
        <color rgb="FFFFEB84"/>
        <color rgb="FF63BE7B"/>
      </colorScale>
    </cfRule>
  </conditionalFormatting>
  <conditionalFormatting sqref="P93">
    <cfRule type="colorScale" priority="2472">
      <colorScale>
        <cfvo type="min"/>
        <cfvo type="percentile" val="50"/>
        <cfvo type="max"/>
        <color rgb="FFF8696B"/>
        <color rgb="FFFFEB84"/>
        <color rgb="FF63BE7B"/>
      </colorScale>
    </cfRule>
  </conditionalFormatting>
  <conditionalFormatting sqref="P93">
    <cfRule type="colorScale" priority="2471">
      <colorScale>
        <cfvo type="min"/>
        <cfvo type="percentile" val="50"/>
        <cfvo type="max"/>
        <color rgb="FFF8696B"/>
        <color rgb="FFFFEB84"/>
        <color rgb="FF63BE7B"/>
      </colorScale>
    </cfRule>
  </conditionalFormatting>
  <conditionalFormatting sqref="P93">
    <cfRule type="colorScale" priority="2470">
      <colorScale>
        <cfvo type="min"/>
        <cfvo type="percentile" val="50"/>
        <cfvo type="max"/>
        <color rgb="FFF8696B"/>
        <color rgb="FFFFEB84"/>
        <color rgb="FF63BE7B"/>
      </colorScale>
    </cfRule>
  </conditionalFormatting>
  <conditionalFormatting sqref="P94">
    <cfRule type="colorScale" priority="2469">
      <colorScale>
        <cfvo type="min"/>
        <cfvo type="percentile" val="50"/>
        <cfvo type="max"/>
        <color rgb="FFF8696B"/>
        <color rgb="FFFFEB84"/>
        <color rgb="FF63BE7B"/>
      </colorScale>
    </cfRule>
  </conditionalFormatting>
  <conditionalFormatting sqref="P95">
    <cfRule type="colorScale" priority="2468">
      <colorScale>
        <cfvo type="min"/>
        <cfvo type="percentile" val="50"/>
        <cfvo type="max"/>
        <color rgb="FFF8696B"/>
        <color rgb="FFFFEB84"/>
        <color rgb="FF63BE7B"/>
      </colorScale>
    </cfRule>
  </conditionalFormatting>
  <conditionalFormatting sqref="P96">
    <cfRule type="colorScale" priority="2467">
      <colorScale>
        <cfvo type="min"/>
        <cfvo type="percentile" val="50"/>
        <cfvo type="max"/>
        <color rgb="FFF8696B"/>
        <color rgb="FFFFEB84"/>
        <color rgb="FF63BE7B"/>
      </colorScale>
    </cfRule>
  </conditionalFormatting>
  <conditionalFormatting sqref="P96">
    <cfRule type="colorScale" priority="2466">
      <colorScale>
        <cfvo type="min"/>
        <cfvo type="percentile" val="50"/>
        <cfvo type="max"/>
        <color rgb="FFF8696B"/>
        <color rgb="FFFFEB84"/>
        <color rgb="FF63BE7B"/>
      </colorScale>
    </cfRule>
  </conditionalFormatting>
  <conditionalFormatting sqref="P96">
    <cfRule type="colorScale" priority="2465">
      <colorScale>
        <cfvo type="min"/>
        <cfvo type="percentile" val="50"/>
        <cfvo type="max"/>
        <color rgb="FFF8696B"/>
        <color rgb="FFFFEB84"/>
        <color rgb="FF63BE7B"/>
      </colorScale>
    </cfRule>
  </conditionalFormatting>
  <conditionalFormatting sqref="P97">
    <cfRule type="colorScale" priority="2464">
      <colorScale>
        <cfvo type="min"/>
        <cfvo type="percentile" val="50"/>
        <cfvo type="max"/>
        <color rgb="FFF8696B"/>
        <color rgb="FFFFEB84"/>
        <color rgb="FF63BE7B"/>
      </colorScale>
    </cfRule>
  </conditionalFormatting>
  <conditionalFormatting sqref="P98">
    <cfRule type="colorScale" priority="2463">
      <colorScale>
        <cfvo type="min"/>
        <cfvo type="percentile" val="50"/>
        <cfvo type="max"/>
        <color rgb="FFF8696B"/>
        <color rgb="FFFFEB84"/>
        <color rgb="FF63BE7B"/>
      </colorScale>
    </cfRule>
  </conditionalFormatting>
  <conditionalFormatting sqref="P99">
    <cfRule type="colorScale" priority="2462">
      <colorScale>
        <cfvo type="min"/>
        <cfvo type="percentile" val="50"/>
        <cfvo type="max"/>
        <color rgb="FFF8696B"/>
        <color rgb="FFFFEB84"/>
        <color rgb="FF63BE7B"/>
      </colorScale>
    </cfRule>
  </conditionalFormatting>
  <conditionalFormatting sqref="P99">
    <cfRule type="colorScale" priority="2461">
      <colorScale>
        <cfvo type="min"/>
        <cfvo type="percentile" val="50"/>
        <cfvo type="max"/>
        <color rgb="FFF8696B"/>
        <color rgb="FFFFEB84"/>
        <color rgb="FF63BE7B"/>
      </colorScale>
    </cfRule>
  </conditionalFormatting>
  <conditionalFormatting sqref="P99">
    <cfRule type="colorScale" priority="2460">
      <colorScale>
        <cfvo type="min"/>
        <cfvo type="percentile" val="50"/>
        <cfvo type="max"/>
        <color rgb="FFF8696B"/>
        <color rgb="FFFFEB84"/>
        <color rgb="FF63BE7B"/>
      </colorScale>
    </cfRule>
  </conditionalFormatting>
  <conditionalFormatting sqref="P100">
    <cfRule type="colorScale" priority="2459">
      <colorScale>
        <cfvo type="min"/>
        <cfvo type="percentile" val="50"/>
        <cfvo type="max"/>
        <color rgb="FFF8696B"/>
        <color rgb="FFFFEB84"/>
        <color rgb="FF63BE7B"/>
      </colorScale>
    </cfRule>
  </conditionalFormatting>
  <conditionalFormatting sqref="P92">
    <cfRule type="colorScale" priority="2458">
      <colorScale>
        <cfvo type="min"/>
        <cfvo type="percentile" val="50"/>
        <cfvo type="max"/>
        <color rgb="FFF8696B"/>
        <color rgb="FFFFEB84"/>
        <color rgb="FF63BE7B"/>
      </colorScale>
    </cfRule>
  </conditionalFormatting>
  <conditionalFormatting sqref="P91">
    <cfRule type="colorScale" priority="2457">
      <colorScale>
        <cfvo type="min"/>
        <cfvo type="percentile" val="50"/>
        <cfvo type="max"/>
        <color rgb="FFF8696B"/>
        <color rgb="FFFFEB84"/>
        <color rgb="FF63BE7B"/>
      </colorScale>
    </cfRule>
  </conditionalFormatting>
  <conditionalFormatting sqref="P92">
    <cfRule type="colorScale" priority="2456">
      <colorScale>
        <cfvo type="min"/>
        <cfvo type="percentile" val="50"/>
        <cfvo type="max"/>
        <color rgb="FFF8696B"/>
        <color rgb="FFFFEB84"/>
        <color rgb="FF63BE7B"/>
      </colorScale>
    </cfRule>
  </conditionalFormatting>
  <conditionalFormatting sqref="P94">
    <cfRule type="colorScale" priority="2455">
      <colorScale>
        <cfvo type="min"/>
        <cfvo type="percentile" val="50"/>
        <cfvo type="max"/>
        <color rgb="FFF8696B"/>
        <color rgb="FFFFEB84"/>
        <color rgb="FF63BE7B"/>
      </colorScale>
    </cfRule>
  </conditionalFormatting>
  <conditionalFormatting sqref="P93">
    <cfRule type="colorScale" priority="2454">
      <colorScale>
        <cfvo type="min"/>
        <cfvo type="percentile" val="50"/>
        <cfvo type="max"/>
        <color rgb="FFF8696B"/>
        <color rgb="FFFFEB84"/>
        <color rgb="FF63BE7B"/>
      </colorScale>
    </cfRule>
  </conditionalFormatting>
  <conditionalFormatting sqref="P94">
    <cfRule type="colorScale" priority="2453">
      <colorScale>
        <cfvo type="min"/>
        <cfvo type="percentile" val="50"/>
        <cfvo type="max"/>
        <color rgb="FFF8696B"/>
        <color rgb="FFFFEB84"/>
        <color rgb="FF63BE7B"/>
      </colorScale>
    </cfRule>
  </conditionalFormatting>
  <conditionalFormatting sqref="P94">
    <cfRule type="colorScale" priority="2452">
      <colorScale>
        <cfvo type="min"/>
        <cfvo type="percentile" val="50"/>
        <cfvo type="max"/>
        <color rgb="FFF8696B"/>
        <color rgb="FFFFEB84"/>
        <color rgb="FF63BE7B"/>
      </colorScale>
    </cfRule>
  </conditionalFormatting>
  <conditionalFormatting sqref="P95">
    <cfRule type="colorScale" priority="2451">
      <colorScale>
        <cfvo type="min"/>
        <cfvo type="percentile" val="50"/>
        <cfvo type="max"/>
        <color rgb="FFF8696B"/>
        <color rgb="FFFFEB84"/>
        <color rgb="FF63BE7B"/>
      </colorScale>
    </cfRule>
  </conditionalFormatting>
  <conditionalFormatting sqref="P96">
    <cfRule type="colorScale" priority="2450">
      <colorScale>
        <cfvo type="min"/>
        <cfvo type="percentile" val="50"/>
        <cfvo type="max"/>
        <color rgb="FFF8696B"/>
        <color rgb="FFFFEB84"/>
        <color rgb="FF63BE7B"/>
      </colorScale>
    </cfRule>
  </conditionalFormatting>
  <conditionalFormatting sqref="P93">
    <cfRule type="colorScale" priority="2449">
      <colorScale>
        <cfvo type="min"/>
        <cfvo type="percentile" val="50"/>
        <cfvo type="max"/>
        <color rgb="FFF8696B"/>
        <color rgb="FFFFEB84"/>
        <color rgb="FF63BE7B"/>
      </colorScale>
    </cfRule>
  </conditionalFormatting>
  <conditionalFormatting sqref="P96">
    <cfRule type="colorScale" priority="2448">
      <colorScale>
        <cfvo type="min"/>
        <cfvo type="percentile" val="50"/>
        <cfvo type="max"/>
        <color rgb="FFF8696B"/>
        <color rgb="FFFFEB84"/>
        <color rgb="FF63BE7B"/>
      </colorScale>
    </cfRule>
  </conditionalFormatting>
  <conditionalFormatting sqref="P94">
    <cfRule type="colorScale" priority="2447">
      <colorScale>
        <cfvo type="min"/>
        <cfvo type="percentile" val="50"/>
        <cfvo type="max"/>
        <color rgb="FFF8696B"/>
        <color rgb="FFFFEB84"/>
        <color rgb="FF63BE7B"/>
      </colorScale>
    </cfRule>
  </conditionalFormatting>
  <conditionalFormatting sqref="P95">
    <cfRule type="colorScale" priority="2446">
      <colorScale>
        <cfvo type="min"/>
        <cfvo type="percentile" val="50"/>
        <cfvo type="max"/>
        <color rgb="FFF8696B"/>
        <color rgb="FFFFEB84"/>
        <color rgb="FF63BE7B"/>
      </colorScale>
    </cfRule>
  </conditionalFormatting>
  <conditionalFormatting sqref="P96">
    <cfRule type="colorScale" priority="2445">
      <colorScale>
        <cfvo type="min"/>
        <cfvo type="percentile" val="50"/>
        <cfvo type="max"/>
        <color rgb="FFF8696B"/>
        <color rgb="FFFFEB84"/>
        <color rgb="FF63BE7B"/>
      </colorScale>
    </cfRule>
  </conditionalFormatting>
  <conditionalFormatting sqref="P98">
    <cfRule type="colorScale" priority="2444">
      <colorScale>
        <cfvo type="min"/>
        <cfvo type="percentile" val="50"/>
        <cfvo type="max"/>
        <color rgb="FFF8696B"/>
        <color rgb="FFFFEB84"/>
        <color rgb="FF63BE7B"/>
      </colorScale>
    </cfRule>
  </conditionalFormatting>
  <conditionalFormatting sqref="P97">
    <cfRule type="colorScale" priority="2443">
      <colorScale>
        <cfvo type="min"/>
        <cfvo type="percentile" val="50"/>
        <cfvo type="max"/>
        <color rgb="FFF8696B"/>
        <color rgb="FFFFEB84"/>
        <color rgb="FF63BE7B"/>
      </colorScale>
    </cfRule>
  </conditionalFormatting>
  <conditionalFormatting sqref="P98">
    <cfRule type="colorScale" priority="2442">
      <colorScale>
        <cfvo type="min"/>
        <cfvo type="percentile" val="50"/>
        <cfvo type="max"/>
        <color rgb="FFF8696B"/>
        <color rgb="FFFFEB84"/>
        <color rgb="FF63BE7B"/>
      </colorScale>
    </cfRule>
  </conditionalFormatting>
  <conditionalFormatting sqref="P98">
    <cfRule type="colorScale" priority="2441">
      <colorScale>
        <cfvo type="min"/>
        <cfvo type="percentile" val="50"/>
        <cfvo type="max"/>
        <color rgb="FFF8696B"/>
        <color rgb="FFFFEB84"/>
        <color rgb="FF63BE7B"/>
      </colorScale>
    </cfRule>
  </conditionalFormatting>
  <conditionalFormatting sqref="P99">
    <cfRule type="colorScale" priority="2440">
      <colorScale>
        <cfvo type="min"/>
        <cfvo type="percentile" val="50"/>
        <cfvo type="max"/>
        <color rgb="FFF8696B"/>
        <color rgb="FFFFEB84"/>
        <color rgb="FF63BE7B"/>
      </colorScale>
    </cfRule>
  </conditionalFormatting>
  <conditionalFormatting sqref="P100">
    <cfRule type="colorScale" priority="2439">
      <colorScale>
        <cfvo type="min"/>
        <cfvo type="percentile" val="50"/>
        <cfvo type="max"/>
        <color rgb="FFF8696B"/>
        <color rgb="FFFFEB84"/>
        <color rgb="FF63BE7B"/>
      </colorScale>
    </cfRule>
  </conditionalFormatting>
  <conditionalFormatting sqref="P97">
    <cfRule type="colorScale" priority="2438">
      <colorScale>
        <cfvo type="min"/>
        <cfvo type="percentile" val="50"/>
        <cfvo type="max"/>
        <color rgb="FFF8696B"/>
        <color rgb="FFFFEB84"/>
        <color rgb="FF63BE7B"/>
      </colorScale>
    </cfRule>
  </conditionalFormatting>
  <conditionalFormatting sqref="P100">
    <cfRule type="colorScale" priority="2437">
      <colorScale>
        <cfvo type="min"/>
        <cfvo type="percentile" val="50"/>
        <cfvo type="max"/>
        <color rgb="FFF8696B"/>
        <color rgb="FFFFEB84"/>
        <color rgb="FF63BE7B"/>
      </colorScale>
    </cfRule>
  </conditionalFormatting>
  <conditionalFormatting sqref="P98">
    <cfRule type="colorScale" priority="2436">
      <colorScale>
        <cfvo type="min"/>
        <cfvo type="percentile" val="50"/>
        <cfvo type="max"/>
        <color rgb="FFF8696B"/>
        <color rgb="FFFFEB84"/>
        <color rgb="FF63BE7B"/>
      </colorScale>
    </cfRule>
  </conditionalFormatting>
  <conditionalFormatting sqref="P99">
    <cfRule type="colorScale" priority="2435">
      <colorScale>
        <cfvo type="min"/>
        <cfvo type="percentile" val="50"/>
        <cfvo type="max"/>
        <color rgb="FFF8696B"/>
        <color rgb="FFFFEB84"/>
        <color rgb="FF63BE7B"/>
      </colorScale>
    </cfRule>
  </conditionalFormatting>
  <conditionalFormatting sqref="P100">
    <cfRule type="colorScale" priority="2434">
      <colorScale>
        <cfvo type="min"/>
        <cfvo type="percentile" val="50"/>
        <cfvo type="max"/>
        <color rgb="FFF8696B"/>
        <color rgb="FFFFEB84"/>
        <color rgb="FF63BE7B"/>
      </colorScale>
    </cfRule>
  </conditionalFormatting>
  <conditionalFormatting sqref="P91">
    <cfRule type="colorScale" priority="2432">
      <colorScale>
        <cfvo type="min"/>
        <cfvo type="percentile" val="50"/>
        <cfvo type="max"/>
        <color rgb="FFF8696B"/>
        <color rgb="FFFFEB84"/>
        <color rgb="FF63BE7B"/>
      </colorScale>
    </cfRule>
  </conditionalFormatting>
  <conditionalFormatting sqref="P94">
    <cfRule type="colorScale" priority="2431">
      <colorScale>
        <cfvo type="min"/>
        <cfvo type="percentile" val="50"/>
        <cfvo type="max"/>
        <color rgb="FFF8696B"/>
        <color rgb="FFFFEB84"/>
        <color rgb="FF63BE7B"/>
      </colorScale>
    </cfRule>
  </conditionalFormatting>
  <conditionalFormatting sqref="P92">
    <cfRule type="colorScale" priority="2430">
      <colorScale>
        <cfvo type="min"/>
        <cfvo type="percentile" val="50"/>
        <cfvo type="max"/>
        <color rgb="FFF8696B"/>
        <color rgb="FFFFEB84"/>
        <color rgb="FF63BE7B"/>
      </colorScale>
    </cfRule>
  </conditionalFormatting>
  <conditionalFormatting sqref="P93">
    <cfRule type="colorScale" priority="2429">
      <colorScale>
        <cfvo type="min"/>
        <cfvo type="percentile" val="50"/>
        <cfvo type="max"/>
        <color rgb="FFF8696B"/>
        <color rgb="FFFFEB84"/>
        <color rgb="FF63BE7B"/>
      </colorScale>
    </cfRule>
  </conditionalFormatting>
  <conditionalFormatting sqref="P94">
    <cfRule type="colorScale" priority="2428">
      <colorScale>
        <cfvo type="min"/>
        <cfvo type="percentile" val="50"/>
        <cfvo type="max"/>
        <color rgb="FFF8696B"/>
        <color rgb="FFFFEB84"/>
        <color rgb="FF63BE7B"/>
      </colorScale>
    </cfRule>
  </conditionalFormatting>
  <conditionalFormatting sqref="P95">
    <cfRule type="colorScale" priority="2427">
      <colorScale>
        <cfvo type="min"/>
        <cfvo type="percentile" val="50"/>
        <cfvo type="max"/>
        <color rgb="FFF8696B"/>
        <color rgb="FFFFEB84"/>
        <color rgb="FF63BE7B"/>
      </colorScale>
    </cfRule>
  </conditionalFormatting>
  <conditionalFormatting sqref="P95">
    <cfRule type="colorScale" priority="2426">
      <colorScale>
        <cfvo type="min"/>
        <cfvo type="percentile" val="50"/>
        <cfvo type="max"/>
        <color rgb="FFF8696B"/>
        <color rgb="FFFFEB84"/>
        <color rgb="FF63BE7B"/>
      </colorScale>
    </cfRule>
  </conditionalFormatting>
  <conditionalFormatting sqref="P92">
    <cfRule type="colorScale" priority="2425">
      <colorScale>
        <cfvo type="min"/>
        <cfvo type="percentile" val="50"/>
        <cfvo type="max"/>
        <color rgb="FFF8696B"/>
        <color rgb="FFFFEB84"/>
        <color rgb="FF63BE7B"/>
      </colorScale>
    </cfRule>
  </conditionalFormatting>
  <conditionalFormatting sqref="P95">
    <cfRule type="colorScale" priority="2424">
      <colorScale>
        <cfvo type="min"/>
        <cfvo type="percentile" val="50"/>
        <cfvo type="max"/>
        <color rgb="FFF8696B"/>
        <color rgb="FFFFEB84"/>
        <color rgb="FF63BE7B"/>
      </colorScale>
    </cfRule>
  </conditionalFormatting>
  <conditionalFormatting sqref="P91:P95">
    <cfRule type="colorScale" priority="2423">
      <colorScale>
        <cfvo type="min"/>
        <cfvo type="percentile" val="50"/>
        <cfvo type="max"/>
        <color rgb="FFF8696B"/>
        <color rgb="FFFFEB84"/>
        <color rgb="FF63BE7B"/>
      </colorScale>
    </cfRule>
  </conditionalFormatting>
  <conditionalFormatting sqref="P92">
    <cfRule type="colorScale" priority="2422">
      <colorScale>
        <cfvo type="min"/>
        <cfvo type="percentile" val="50"/>
        <cfvo type="max"/>
        <color rgb="FFF8696B"/>
        <color rgb="FFFFEB84"/>
        <color rgb="FF63BE7B"/>
      </colorScale>
    </cfRule>
  </conditionalFormatting>
  <conditionalFormatting sqref="P92">
    <cfRule type="colorScale" priority="2421">
      <colorScale>
        <cfvo type="min"/>
        <cfvo type="percentile" val="50"/>
        <cfvo type="max"/>
        <color rgb="FFF8696B"/>
        <color rgb="FFFFEB84"/>
        <color rgb="FF63BE7B"/>
      </colorScale>
    </cfRule>
  </conditionalFormatting>
  <conditionalFormatting sqref="P93">
    <cfRule type="colorScale" priority="2420">
      <colorScale>
        <cfvo type="min"/>
        <cfvo type="percentile" val="50"/>
        <cfvo type="max"/>
        <color rgb="FFF8696B"/>
        <color rgb="FFFFEB84"/>
        <color rgb="FF63BE7B"/>
      </colorScale>
    </cfRule>
  </conditionalFormatting>
  <conditionalFormatting sqref="P94">
    <cfRule type="colorScale" priority="2419">
      <colorScale>
        <cfvo type="min"/>
        <cfvo type="percentile" val="50"/>
        <cfvo type="max"/>
        <color rgb="FFF8696B"/>
        <color rgb="FFFFEB84"/>
        <color rgb="FF63BE7B"/>
      </colorScale>
    </cfRule>
  </conditionalFormatting>
  <conditionalFormatting sqref="P95">
    <cfRule type="colorScale" priority="2418">
      <colorScale>
        <cfvo type="min"/>
        <cfvo type="percentile" val="50"/>
        <cfvo type="max"/>
        <color rgb="FFF8696B"/>
        <color rgb="FFFFEB84"/>
        <color rgb="FF63BE7B"/>
      </colorScale>
    </cfRule>
  </conditionalFormatting>
  <conditionalFormatting sqref="P95">
    <cfRule type="colorScale" priority="2417">
      <colorScale>
        <cfvo type="min"/>
        <cfvo type="percentile" val="50"/>
        <cfvo type="max"/>
        <color rgb="FFF8696B"/>
        <color rgb="FFFFEB84"/>
        <color rgb="FF63BE7B"/>
      </colorScale>
    </cfRule>
  </conditionalFormatting>
  <conditionalFormatting sqref="P93">
    <cfRule type="colorScale" priority="2416">
      <colorScale>
        <cfvo type="min"/>
        <cfvo type="percentile" val="50"/>
        <cfvo type="max"/>
        <color rgb="FFF8696B"/>
        <color rgb="FFFFEB84"/>
        <color rgb="FF63BE7B"/>
      </colorScale>
    </cfRule>
  </conditionalFormatting>
  <conditionalFormatting sqref="P91:P95">
    <cfRule type="colorScale" priority="2415">
      <colorScale>
        <cfvo type="min"/>
        <cfvo type="percentile" val="50"/>
        <cfvo type="max"/>
        <color rgb="FFF8696B"/>
        <color rgb="FFFFEB84"/>
        <color rgb="FF63BE7B"/>
      </colorScale>
    </cfRule>
  </conditionalFormatting>
  <conditionalFormatting sqref="P92">
    <cfRule type="colorScale" priority="2414">
      <colorScale>
        <cfvo type="min"/>
        <cfvo type="percentile" val="50"/>
        <cfvo type="max"/>
        <color rgb="FFF8696B"/>
        <color rgb="FFFFEB84"/>
        <color rgb="FF63BE7B"/>
      </colorScale>
    </cfRule>
  </conditionalFormatting>
  <conditionalFormatting sqref="P93">
    <cfRule type="colorScale" priority="2413">
      <colorScale>
        <cfvo type="min"/>
        <cfvo type="percentile" val="50"/>
        <cfvo type="max"/>
        <color rgb="FFF8696B"/>
        <color rgb="FFFFEB84"/>
        <color rgb="FF63BE7B"/>
      </colorScale>
    </cfRule>
  </conditionalFormatting>
  <conditionalFormatting sqref="P94">
    <cfRule type="colorScale" priority="2412">
      <colorScale>
        <cfvo type="min"/>
        <cfvo type="percentile" val="50"/>
        <cfvo type="max"/>
        <color rgb="FFF8696B"/>
        <color rgb="FFFFEB84"/>
        <color rgb="FF63BE7B"/>
      </colorScale>
    </cfRule>
  </conditionalFormatting>
  <conditionalFormatting sqref="P95">
    <cfRule type="colorScale" priority="2411">
      <colorScale>
        <cfvo type="min"/>
        <cfvo type="percentile" val="50"/>
        <cfvo type="max"/>
        <color rgb="FFF8696B"/>
        <color rgb="FFFFEB84"/>
        <color rgb="FF63BE7B"/>
      </colorScale>
    </cfRule>
  </conditionalFormatting>
  <conditionalFormatting sqref="P91:P95">
    <cfRule type="colorScale" priority="2410">
      <colorScale>
        <cfvo type="min"/>
        <cfvo type="percentile" val="50"/>
        <cfvo type="max"/>
        <color rgb="FFF8696B"/>
        <color rgb="FFFFEB84"/>
        <color rgb="FF63BE7B"/>
      </colorScale>
    </cfRule>
  </conditionalFormatting>
  <conditionalFormatting sqref="P94">
    <cfRule type="colorScale" priority="2409">
      <colorScale>
        <cfvo type="min"/>
        <cfvo type="percentile" val="50"/>
        <cfvo type="max"/>
        <color rgb="FFF8696B"/>
        <color rgb="FFFFEB84"/>
        <color rgb="FF63BE7B"/>
      </colorScale>
    </cfRule>
  </conditionalFormatting>
  <conditionalFormatting sqref="P92">
    <cfRule type="colorScale" priority="2408">
      <colorScale>
        <cfvo type="min"/>
        <cfvo type="percentile" val="50"/>
        <cfvo type="max"/>
        <color rgb="FFF8696B"/>
        <color rgb="FFFFEB84"/>
        <color rgb="FF63BE7B"/>
      </colorScale>
    </cfRule>
  </conditionalFormatting>
  <conditionalFormatting sqref="P93">
    <cfRule type="colorScale" priority="2407">
      <colorScale>
        <cfvo type="min"/>
        <cfvo type="percentile" val="50"/>
        <cfvo type="max"/>
        <color rgb="FFF8696B"/>
        <color rgb="FFFFEB84"/>
        <color rgb="FF63BE7B"/>
      </colorScale>
    </cfRule>
  </conditionalFormatting>
  <conditionalFormatting sqref="P94">
    <cfRule type="colorScale" priority="2406">
      <colorScale>
        <cfvo type="min"/>
        <cfvo type="percentile" val="50"/>
        <cfvo type="max"/>
        <color rgb="FFF8696B"/>
        <color rgb="FFFFEB84"/>
        <color rgb="FF63BE7B"/>
      </colorScale>
    </cfRule>
  </conditionalFormatting>
  <conditionalFormatting sqref="P95">
    <cfRule type="colorScale" priority="2405">
      <colorScale>
        <cfvo type="min"/>
        <cfvo type="percentile" val="50"/>
        <cfvo type="max"/>
        <color rgb="FFF8696B"/>
        <color rgb="FFFFEB84"/>
        <color rgb="FF63BE7B"/>
      </colorScale>
    </cfRule>
  </conditionalFormatting>
  <conditionalFormatting sqref="P95">
    <cfRule type="colorScale" priority="2404">
      <colorScale>
        <cfvo type="min"/>
        <cfvo type="percentile" val="50"/>
        <cfvo type="max"/>
        <color rgb="FFF8696B"/>
        <color rgb="FFFFEB84"/>
        <color rgb="FF63BE7B"/>
      </colorScale>
    </cfRule>
  </conditionalFormatting>
  <conditionalFormatting sqref="P98">
    <cfRule type="colorScale" priority="2403">
      <colorScale>
        <cfvo type="min"/>
        <cfvo type="percentile" val="50"/>
        <cfvo type="max"/>
        <color rgb="FFF8696B"/>
        <color rgb="FFFFEB84"/>
        <color rgb="FF63BE7B"/>
      </colorScale>
    </cfRule>
  </conditionalFormatting>
  <conditionalFormatting sqref="P96">
    <cfRule type="colorScale" priority="2402">
      <colorScale>
        <cfvo type="min"/>
        <cfvo type="percentile" val="50"/>
        <cfvo type="max"/>
        <color rgb="FFF8696B"/>
        <color rgb="FFFFEB84"/>
        <color rgb="FF63BE7B"/>
      </colorScale>
    </cfRule>
  </conditionalFormatting>
  <conditionalFormatting sqref="P97">
    <cfRule type="colorScale" priority="2401">
      <colorScale>
        <cfvo type="min"/>
        <cfvo type="percentile" val="50"/>
        <cfvo type="max"/>
        <color rgb="FFF8696B"/>
        <color rgb="FFFFEB84"/>
        <color rgb="FF63BE7B"/>
      </colorScale>
    </cfRule>
  </conditionalFormatting>
  <conditionalFormatting sqref="P98">
    <cfRule type="colorScale" priority="2400">
      <colorScale>
        <cfvo type="min"/>
        <cfvo type="percentile" val="50"/>
        <cfvo type="max"/>
        <color rgb="FFF8696B"/>
        <color rgb="FFFFEB84"/>
        <color rgb="FF63BE7B"/>
      </colorScale>
    </cfRule>
  </conditionalFormatting>
  <conditionalFormatting sqref="P98">
    <cfRule type="colorScale" priority="2399">
      <colorScale>
        <cfvo type="min"/>
        <cfvo type="percentile" val="50"/>
        <cfvo type="max"/>
        <color rgb="FFF8696B"/>
        <color rgb="FFFFEB84"/>
        <color rgb="FF63BE7B"/>
      </colorScale>
    </cfRule>
  </conditionalFormatting>
  <conditionalFormatting sqref="P98">
    <cfRule type="colorScale" priority="2398">
      <colorScale>
        <cfvo type="min"/>
        <cfvo type="percentile" val="50"/>
        <cfvo type="max"/>
        <color rgb="FFF8696B"/>
        <color rgb="FFFFEB84"/>
        <color rgb="FF63BE7B"/>
      </colorScale>
    </cfRule>
  </conditionalFormatting>
  <conditionalFormatting sqref="P99">
    <cfRule type="colorScale" priority="2397">
      <colorScale>
        <cfvo type="min"/>
        <cfvo type="percentile" val="50"/>
        <cfvo type="max"/>
        <color rgb="FFF8696B"/>
        <color rgb="FFFFEB84"/>
        <color rgb="FF63BE7B"/>
      </colorScale>
    </cfRule>
  </conditionalFormatting>
  <conditionalFormatting sqref="P100">
    <cfRule type="colorScale" priority="2396">
      <colorScale>
        <cfvo type="min"/>
        <cfvo type="percentile" val="50"/>
        <cfvo type="max"/>
        <color rgb="FFF8696B"/>
        <color rgb="FFFFEB84"/>
        <color rgb="FF63BE7B"/>
      </colorScale>
    </cfRule>
  </conditionalFormatting>
  <conditionalFormatting sqref="P97">
    <cfRule type="colorScale" priority="2395">
      <colorScale>
        <cfvo type="min"/>
        <cfvo type="percentile" val="50"/>
        <cfvo type="max"/>
        <color rgb="FFF8696B"/>
        <color rgb="FFFFEB84"/>
        <color rgb="FF63BE7B"/>
      </colorScale>
    </cfRule>
  </conditionalFormatting>
  <conditionalFormatting sqref="P96">
    <cfRule type="colorScale" priority="2394">
      <colorScale>
        <cfvo type="min"/>
        <cfvo type="percentile" val="50"/>
        <cfvo type="max"/>
        <color rgb="FFF8696B"/>
        <color rgb="FFFFEB84"/>
        <color rgb="FF63BE7B"/>
      </colorScale>
    </cfRule>
  </conditionalFormatting>
  <conditionalFormatting sqref="P97">
    <cfRule type="colorScale" priority="2393">
      <colorScale>
        <cfvo type="min"/>
        <cfvo type="percentile" val="50"/>
        <cfvo type="max"/>
        <color rgb="FFF8696B"/>
        <color rgb="FFFFEB84"/>
        <color rgb="FF63BE7B"/>
      </colorScale>
    </cfRule>
  </conditionalFormatting>
  <conditionalFormatting sqref="P99">
    <cfRule type="colorScale" priority="2392">
      <colorScale>
        <cfvo type="min"/>
        <cfvo type="percentile" val="50"/>
        <cfvo type="max"/>
        <color rgb="FFF8696B"/>
        <color rgb="FFFFEB84"/>
        <color rgb="FF63BE7B"/>
      </colorScale>
    </cfRule>
  </conditionalFormatting>
  <conditionalFormatting sqref="P98">
    <cfRule type="colorScale" priority="2391">
      <colorScale>
        <cfvo type="min"/>
        <cfvo type="percentile" val="50"/>
        <cfvo type="max"/>
        <color rgb="FFF8696B"/>
        <color rgb="FFFFEB84"/>
        <color rgb="FF63BE7B"/>
      </colorScale>
    </cfRule>
  </conditionalFormatting>
  <conditionalFormatting sqref="P99">
    <cfRule type="colorScale" priority="2390">
      <colorScale>
        <cfvo type="min"/>
        <cfvo type="percentile" val="50"/>
        <cfvo type="max"/>
        <color rgb="FFF8696B"/>
        <color rgb="FFFFEB84"/>
        <color rgb="FF63BE7B"/>
      </colorScale>
    </cfRule>
  </conditionalFormatting>
  <conditionalFormatting sqref="P99">
    <cfRule type="colorScale" priority="2389">
      <colorScale>
        <cfvo type="min"/>
        <cfvo type="percentile" val="50"/>
        <cfvo type="max"/>
        <color rgb="FFF8696B"/>
        <color rgb="FFFFEB84"/>
        <color rgb="FF63BE7B"/>
      </colorScale>
    </cfRule>
  </conditionalFormatting>
  <conditionalFormatting sqref="P100">
    <cfRule type="colorScale" priority="2388">
      <colorScale>
        <cfvo type="min"/>
        <cfvo type="percentile" val="50"/>
        <cfvo type="max"/>
        <color rgb="FFF8696B"/>
        <color rgb="FFFFEB84"/>
        <color rgb="FF63BE7B"/>
      </colorScale>
    </cfRule>
  </conditionalFormatting>
  <conditionalFormatting sqref="P98">
    <cfRule type="colorScale" priority="2387">
      <colorScale>
        <cfvo type="min"/>
        <cfvo type="percentile" val="50"/>
        <cfvo type="max"/>
        <color rgb="FFF8696B"/>
        <color rgb="FFFFEB84"/>
        <color rgb="FF63BE7B"/>
      </colorScale>
    </cfRule>
  </conditionalFormatting>
  <conditionalFormatting sqref="P99">
    <cfRule type="colorScale" priority="2386">
      <colorScale>
        <cfvo type="min"/>
        <cfvo type="percentile" val="50"/>
        <cfvo type="max"/>
        <color rgb="FFF8696B"/>
        <color rgb="FFFFEB84"/>
        <color rgb="FF63BE7B"/>
      </colorScale>
    </cfRule>
  </conditionalFormatting>
  <conditionalFormatting sqref="P100">
    <cfRule type="colorScale" priority="2385">
      <colorScale>
        <cfvo type="min"/>
        <cfvo type="percentile" val="50"/>
        <cfvo type="max"/>
        <color rgb="FFF8696B"/>
        <color rgb="FFFFEB84"/>
        <color rgb="FF63BE7B"/>
      </colorScale>
    </cfRule>
  </conditionalFormatting>
  <conditionalFormatting sqref="P96">
    <cfRule type="colorScale" priority="2384">
      <colorScale>
        <cfvo type="min"/>
        <cfvo type="percentile" val="50"/>
        <cfvo type="max"/>
        <color rgb="FFF8696B"/>
        <color rgb="FFFFEB84"/>
        <color rgb="FF63BE7B"/>
      </colorScale>
    </cfRule>
  </conditionalFormatting>
  <conditionalFormatting sqref="P99">
    <cfRule type="colorScale" priority="2383">
      <colorScale>
        <cfvo type="min"/>
        <cfvo type="percentile" val="50"/>
        <cfvo type="max"/>
        <color rgb="FFF8696B"/>
        <color rgb="FFFFEB84"/>
        <color rgb="FF63BE7B"/>
      </colorScale>
    </cfRule>
  </conditionalFormatting>
  <conditionalFormatting sqref="P97">
    <cfRule type="colorScale" priority="2382">
      <colorScale>
        <cfvo type="min"/>
        <cfvo type="percentile" val="50"/>
        <cfvo type="max"/>
        <color rgb="FFF8696B"/>
        <color rgb="FFFFEB84"/>
        <color rgb="FF63BE7B"/>
      </colorScale>
    </cfRule>
  </conditionalFormatting>
  <conditionalFormatting sqref="P98">
    <cfRule type="colorScale" priority="2381">
      <colorScale>
        <cfvo type="min"/>
        <cfvo type="percentile" val="50"/>
        <cfvo type="max"/>
        <color rgb="FFF8696B"/>
        <color rgb="FFFFEB84"/>
        <color rgb="FF63BE7B"/>
      </colorScale>
    </cfRule>
  </conditionalFormatting>
  <conditionalFormatting sqref="P99">
    <cfRule type="colorScale" priority="2380">
      <colorScale>
        <cfvo type="min"/>
        <cfvo type="percentile" val="50"/>
        <cfvo type="max"/>
        <color rgb="FFF8696B"/>
        <color rgb="FFFFEB84"/>
        <color rgb="FF63BE7B"/>
      </colorScale>
    </cfRule>
  </conditionalFormatting>
  <conditionalFormatting sqref="P100">
    <cfRule type="colorScale" priority="2379">
      <colorScale>
        <cfvo type="min"/>
        <cfvo type="percentile" val="50"/>
        <cfvo type="max"/>
        <color rgb="FFF8696B"/>
        <color rgb="FFFFEB84"/>
        <color rgb="FF63BE7B"/>
      </colorScale>
    </cfRule>
  </conditionalFormatting>
  <conditionalFormatting sqref="P100">
    <cfRule type="colorScale" priority="2378">
      <colorScale>
        <cfvo type="min"/>
        <cfvo type="percentile" val="50"/>
        <cfvo type="max"/>
        <color rgb="FFF8696B"/>
        <color rgb="FFFFEB84"/>
        <color rgb="FF63BE7B"/>
      </colorScale>
    </cfRule>
  </conditionalFormatting>
  <conditionalFormatting sqref="P97">
    <cfRule type="colorScale" priority="2377">
      <colorScale>
        <cfvo type="min"/>
        <cfvo type="percentile" val="50"/>
        <cfvo type="max"/>
        <color rgb="FFF8696B"/>
        <color rgb="FFFFEB84"/>
        <color rgb="FF63BE7B"/>
      </colorScale>
    </cfRule>
  </conditionalFormatting>
  <conditionalFormatting sqref="P100">
    <cfRule type="colorScale" priority="2376">
      <colorScale>
        <cfvo type="min"/>
        <cfvo type="percentile" val="50"/>
        <cfvo type="max"/>
        <color rgb="FFF8696B"/>
        <color rgb="FFFFEB84"/>
        <color rgb="FF63BE7B"/>
      </colorScale>
    </cfRule>
  </conditionalFormatting>
  <conditionalFormatting sqref="P96:P100">
    <cfRule type="colorScale" priority="2375">
      <colorScale>
        <cfvo type="min"/>
        <cfvo type="percentile" val="50"/>
        <cfvo type="max"/>
        <color rgb="FFF8696B"/>
        <color rgb="FFFFEB84"/>
        <color rgb="FF63BE7B"/>
      </colorScale>
    </cfRule>
  </conditionalFormatting>
  <conditionalFormatting sqref="P97">
    <cfRule type="colorScale" priority="2374">
      <colorScale>
        <cfvo type="min"/>
        <cfvo type="percentile" val="50"/>
        <cfvo type="max"/>
        <color rgb="FFF8696B"/>
        <color rgb="FFFFEB84"/>
        <color rgb="FF63BE7B"/>
      </colorScale>
    </cfRule>
  </conditionalFormatting>
  <conditionalFormatting sqref="P97">
    <cfRule type="colorScale" priority="2373">
      <colorScale>
        <cfvo type="min"/>
        <cfvo type="percentile" val="50"/>
        <cfvo type="max"/>
        <color rgb="FFF8696B"/>
        <color rgb="FFFFEB84"/>
        <color rgb="FF63BE7B"/>
      </colorScale>
    </cfRule>
  </conditionalFormatting>
  <conditionalFormatting sqref="P98">
    <cfRule type="colorScale" priority="2372">
      <colorScale>
        <cfvo type="min"/>
        <cfvo type="percentile" val="50"/>
        <cfvo type="max"/>
        <color rgb="FFF8696B"/>
        <color rgb="FFFFEB84"/>
        <color rgb="FF63BE7B"/>
      </colorScale>
    </cfRule>
  </conditionalFormatting>
  <conditionalFormatting sqref="P99">
    <cfRule type="colorScale" priority="2371">
      <colorScale>
        <cfvo type="min"/>
        <cfvo type="percentile" val="50"/>
        <cfvo type="max"/>
        <color rgb="FFF8696B"/>
        <color rgb="FFFFEB84"/>
        <color rgb="FF63BE7B"/>
      </colorScale>
    </cfRule>
  </conditionalFormatting>
  <conditionalFormatting sqref="P100">
    <cfRule type="colorScale" priority="2370">
      <colorScale>
        <cfvo type="min"/>
        <cfvo type="percentile" val="50"/>
        <cfvo type="max"/>
        <color rgb="FFF8696B"/>
        <color rgb="FFFFEB84"/>
        <color rgb="FF63BE7B"/>
      </colorScale>
    </cfRule>
  </conditionalFormatting>
  <conditionalFormatting sqref="P100">
    <cfRule type="colorScale" priority="2369">
      <colorScale>
        <cfvo type="min"/>
        <cfvo type="percentile" val="50"/>
        <cfvo type="max"/>
        <color rgb="FFF8696B"/>
        <color rgb="FFFFEB84"/>
        <color rgb="FF63BE7B"/>
      </colorScale>
    </cfRule>
  </conditionalFormatting>
  <conditionalFormatting sqref="P98">
    <cfRule type="colorScale" priority="2368">
      <colorScale>
        <cfvo type="min"/>
        <cfvo type="percentile" val="50"/>
        <cfvo type="max"/>
        <color rgb="FFF8696B"/>
        <color rgb="FFFFEB84"/>
        <color rgb="FF63BE7B"/>
      </colorScale>
    </cfRule>
  </conditionalFormatting>
  <conditionalFormatting sqref="P96:P100">
    <cfRule type="colorScale" priority="2367">
      <colorScale>
        <cfvo type="min"/>
        <cfvo type="percentile" val="50"/>
        <cfvo type="max"/>
        <color rgb="FFF8696B"/>
        <color rgb="FFFFEB84"/>
        <color rgb="FF63BE7B"/>
      </colorScale>
    </cfRule>
  </conditionalFormatting>
  <conditionalFormatting sqref="P97">
    <cfRule type="colorScale" priority="2366">
      <colorScale>
        <cfvo type="min"/>
        <cfvo type="percentile" val="50"/>
        <cfvo type="max"/>
        <color rgb="FFF8696B"/>
        <color rgb="FFFFEB84"/>
        <color rgb="FF63BE7B"/>
      </colorScale>
    </cfRule>
  </conditionalFormatting>
  <conditionalFormatting sqref="P98">
    <cfRule type="colorScale" priority="2365">
      <colorScale>
        <cfvo type="min"/>
        <cfvo type="percentile" val="50"/>
        <cfvo type="max"/>
        <color rgb="FFF8696B"/>
        <color rgb="FFFFEB84"/>
        <color rgb="FF63BE7B"/>
      </colorScale>
    </cfRule>
  </conditionalFormatting>
  <conditionalFormatting sqref="P99">
    <cfRule type="colorScale" priority="2364">
      <colorScale>
        <cfvo type="min"/>
        <cfvo type="percentile" val="50"/>
        <cfvo type="max"/>
        <color rgb="FFF8696B"/>
        <color rgb="FFFFEB84"/>
        <color rgb="FF63BE7B"/>
      </colorScale>
    </cfRule>
  </conditionalFormatting>
  <conditionalFormatting sqref="P100">
    <cfRule type="colorScale" priority="2363">
      <colorScale>
        <cfvo type="min"/>
        <cfvo type="percentile" val="50"/>
        <cfvo type="max"/>
        <color rgb="FFF8696B"/>
        <color rgb="FFFFEB84"/>
        <color rgb="FF63BE7B"/>
      </colorScale>
    </cfRule>
  </conditionalFormatting>
  <conditionalFormatting sqref="P96:P100">
    <cfRule type="colorScale" priority="2362">
      <colorScale>
        <cfvo type="min"/>
        <cfvo type="percentile" val="50"/>
        <cfvo type="max"/>
        <color rgb="FFF8696B"/>
        <color rgb="FFFFEB84"/>
        <color rgb="FF63BE7B"/>
      </colorScale>
    </cfRule>
  </conditionalFormatting>
  <conditionalFormatting sqref="P99">
    <cfRule type="colorScale" priority="2361">
      <colorScale>
        <cfvo type="min"/>
        <cfvo type="percentile" val="50"/>
        <cfvo type="max"/>
        <color rgb="FFF8696B"/>
        <color rgb="FFFFEB84"/>
        <color rgb="FF63BE7B"/>
      </colorScale>
    </cfRule>
  </conditionalFormatting>
  <conditionalFormatting sqref="P97">
    <cfRule type="colorScale" priority="2360">
      <colorScale>
        <cfvo type="min"/>
        <cfvo type="percentile" val="50"/>
        <cfvo type="max"/>
        <color rgb="FFF8696B"/>
        <color rgb="FFFFEB84"/>
        <color rgb="FF63BE7B"/>
      </colorScale>
    </cfRule>
  </conditionalFormatting>
  <conditionalFormatting sqref="P98">
    <cfRule type="colorScale" priority="2359">
      <colorScale>
        <cfvo type="min"/>
        <cfvo type="percentile" val="50"/>
        <cfvo type="max"/>
        <color rgb="FFF8696B"/>
        <color rgb="FFFFEB84"/>
        <color rgb="FF63BE7B"/>
      </colorScale>
    </cfRule>
  </conditionalFormatting>
  <conditionalFormatting sqref="P99">
    <cfRule type="colorScale" priority="2358">
      <colorScale>
        <cfvo type="min"/>
        <cfvo type="percentile" val="50"/>
        <cfvo type="max"/>
        <color rgb="FFF8696B"/>
        <color rgb="FFFFEB84"/>
        <color rgb="FF63BE7B"/>
      </colorScale>
    </cfRule>
  </conditionalFormatting>
  <conditionalFormatting sqref="P100">
    <cfRule type="colorScale" priority="2357">
      <colorScale>
        <cfvo type="min"/>
        <cfvo type="percentile" val="50"/>
        <cfvo type="max"/>
        <color rgb="FFF8696B"/>
        <color rgb="FFFFEB84"/>
        <color rgb="FF63BE7B"/>
      </colorScale>
    </cfRule>
  </conditionalFormatting>
  <conditionalFormatting sqref="P100">
    <cfRule type="colorScale" priority="2356">
      <colorScale>
        <cfvo type="min"/>
        <cfvo type="percentile" val="50"/>
        <cfvo type="max"/>
        <color rgb="FFF8696B"/>
        <color rgb="FFFFEB84"/>
        <color rgb="FF63BE7B"/>
      </colorScale>
    </cfRule>
  </conditionalFormatting>
  <conditionalFormatting sqref="P101">
    <cfRule type="colorScale" priority="2355">
      <colorScale>
        <cfvo type="min"/>
        <cfvo type="percentile" val="50"/>
        <cfvo type="max"/>
        <color rgb="FFF8696B"/>
        <color rgb="FFFFEB84"/>
        <color rgb="FF63BE7B"/>
      </colorScale>
    </cfRule>
  </conditionalFormatting>
  <conditionalFormatting sqref="P104">
    <cfRule type="colorScale" priority="2354">
      <colorScale>
        <cfvo type="min"/>
        <cfvo type="percentile" val="50"/>
        <cfvo type="max"/>
        <color rgb="FFF8696B"/>
        <color rgb="FFFFEB84"/>
        <color rgb="FF63BE7B"/>
      </colorScale>
    </cfRule>
  </conditionalFormatting>
  <conditionalFormatting sqref="P107">
    <cfRule type="colorScale" priority="2353">
      <colorScale>
        <cfvo type="min"/>
        <cfvo type="percentile" val="50"/>
        <cfvo type="max"/>
        <color rgb="FFF8696B"/>
        <color rgb="FFFFEB84"/>
        <color rgb="FF63BE7B"/>
      </colorScale>
    </cfRule>
  </conditionalFormatting>
  <conditionalFormatting sqref="P110">
    <cfRule type="colorScale" priority="2352">
      <colorScale>
        <cfvo type="min"/>
        <cfvo type="percentile" val="50"/>
        <cfvo type="max"/>
        <color rgb="FFF8696B"/>
        <color rgb="FFFFEB84"/>
        <color rgb="FF63BE7B"/>
      </colorScale>
    </cfRule>
  </conditionalFormatting>
  <conditionalFormatting sqref="P113">
    <cfRule type="colorScale" priority="2351">
      <colorScale>
        <cfvo type="min"/>
        <cfvo type="percentile" val="50"/>
        <cfvo type="max"/>
        <color rgb="FFF8696B"/>
        <color rgb="FFFFEB84"/>
        <color rgb="FF63BE7B"/>
      </colorScale>
    </cfRule>
  </conditionalFormatting>
  <conditionalFormatting sqref="P101:P115">
    <cfRule type="colorScale" priority="2350">
      <colorScale>
        <cfvo type="min"/>
        <cfvo type="percentile" val="50"/>
        <cfvo type="max"/>
        <color rgb="FFF8696B"/>
        <color rgb="FFFFEB84"/>
        <color rgb="FF63BE7B"/>
      </colorScale>
    </cfRule>
  </conditionalFormatting>
  <conditionalFormatting sqref="P103">
    <cfRule type="colorScale" priority="2349">
      <colorScale>
        <cfvo type="min"/>
        <cfvo type="percentile" val="50"/>
        <cfvo type="max"/>
        <color rgb="FFF8696B"/>
        <color rgb="FFFFEB84"/>
        <color rgb="FF63BE7B"/>
      </colorScale>
    </cfRule>
  </conditionalFormatting>
  <conditionalFormatting sqref="P104">
    <cfRule type="colorScale" priority="2348">
      <colorScale>
        <cfvo type="min"/>
        <cfvo type="percentile" val="50"/>
        <cfvo type="max"/>
        <color rgb="FFF8696B"/>
        <color rgb="FFFFEB84"/>
        <color rgb="FF63BE7B"/>
      </colorScale>
    </cfRule>
  </conditionalFormatting>
  <conditionalFormatting sqref="P105">
    <cfRule type="colorScale" priority="2347">
      <colorScale>
        <cfvo type="min"/>
        <cfvo type="percentile" val="50"/>
        <cfvo type="max"/>
        <color rgb="FFF8696B"/>
        <color rgb="FFFFEB84"/>
        <color rgb="FF63BE7B"/>
      </colorScale>
    </cfRule>
  </conditionalFormatting>
  <conditionalFormatting sqref="P106:P110">
    <cfRule type="colorScale" priority="2346">
      <colorScale>
        <cfvo type="min"/>
        <cfvo type="percentile" val="50"/>
        <cfvo type="max"/>
        <color rgb="FFF8696B"/>
        <color rgb="FFFFEB84"/>
        <color rgb="FF63BE7B"/>
      </colorScale>
    </cfRule>
  </conditionalFormatting>
  <conditionalFormatting sqref="P107">
    <cfRule type="colorScale" priority="2345">
      <colorScale>
        <cfvo type="min"/>
        <cfvo type="percentile" val="50"/>
        <cfvo type="max"/>
        <color rgb="FFF8696B"/>
        <color rgb="FFFFEB84"/>
        <color rgb="FF63BE7B"/>
      </colorScale>
    </cfRule>
  </conditionalFormatting>
  <conditionalFormatting sqref="P107">
    <cfRule type="colorScale" priority="2344">
      <colorScale>
        <cfvo type="min"/>
        <cfvo type="percentile" val="50"/>
        <cfvo type="max"/>
        <color rgb="FFF8696B"/>
        <color rgb="FFFFEB84"/>
        <color rgb="FF63BE7B"/>
      </colorScale>
    </cfRule>
  </conditionalFormatting>
  <conditionalFormatting sqref="P108">
    <cfRule type="colorScale" priority="2343">
      <colorScale>
        <cfvo type="min"/>
        <cfvo type="percentile" val="50"/>
        <cfvo type="max"/>
        <color rgb="FFF8696B"/>
        <color rgb="FFFFEB84"/>
        <color rgb="FF63BE7B"/>
      </colorScale>
    </cfRule>
  </conditionalFormatting>
  <conditionalFormatting sqref="P109">
    <cfRule type="colorScale" priority="2342">
      <colorScale>
        <cfvo type="min"/>
        <cfvo type="percentile" val="50"/>
        <cfvo type="max"/>
        <color rgb="FFF8696B"/>
        <color rgb="FFFFEB84"/>
        <color rgb="FF63BE7B"/>
      </colorScale>
    </cfRule>
  </conditionalFormatting>
  <conditionalFormatting sqref="P110">
    <cfRule type="colorScale" priority="2341">
      <colorScale>
        <cfvo type="min"/>
        <cfvo type="percentile" val="50"/>
        <cfvo type="max"/>
        <color rgb="FFF8696B"/>
        <color rgb="FFFFEB84"/>
        <color rgb="FF63BE7B"/>
      </colorScale>
    </cfRule>
  </conditionalFormatting>
  <conditionalFormatting sqref="P110">
    <cfRule type="colorScale" priority="2340">
      <colorScale>
        <cfvo type="min"/>
        <cfvo type="percentile" val="50"/>
        <cfvo type="max"/>
        <color rgb="FFF8696B"/>
        <color rgb="FFFFEB84"/>
        <color rgb="FF63BE7B"/>
      </colorScale>
    </cfRule>
  </conditionalFormatting>
  <conditionalFormatting sqref="P111">
    <cfRule type="colorScale" priority="2339">
      <colorScale>
        <cfvo type="min"/>
        <cfvo type="percentile" val="50"/>
        <cfvo type="max"/>
        <color rgb="FFF8696B"/>
        <color rgb="FFFFEB84"/>
        <color rgb="FF63BE7B"/>
      </colorScale>
    </cfRule>
  </conditionalFormatting>
  <conditionalFormatting sqref="P112">
    <cfRule type="colorScale" priority="2338">
      <colorScale>
        <cfvo type="min"/>
        <cfvo type="percentile" val="50"/>
        <cfvo type="max"/>
        <color rgb="FFF8696B"/>
        <color rgb="FFFFEB84"/>
        <color rgb="FF63BE7B"/>
      </colorScale>
    </cfRule>
  </conditionalFormatting>
  <conditionalFormatting sqref="P113">
    <cfRule type="colorScale" priority="2337">
      <colorScale>
        <cfvo type="min"/>
        <cfvo type="percentile" val="50"/>
        <cfvo type="max"/>
        <color rgb="FFF8696B"/>
        <color rgb="FFFFEB84"/>
        <color rgb="FF63BE7B"/>
      </colorScale>
    </cfRule>
  </conditionalFormatting>
  <conditionalFormatting sqref="P113">
    <cfRule type="colorScale" priority="2336">
      <colorScale>
        <cfvo type="min"/>
        <cfvo type="percentile" val="50"/>
        <cfvo type="max"/>
        <color rgb="FFF8696B"/>
        <color rgb="FFFFEB84"/>
        <color rgb="FF63BE7B"/>
      </colorScale>
    </cfRule>
  </conditionalFormatting>
  <conditionalFormatting sqref="P113">
    <cfRule type="colorScale" priority="2335">
      <colorScale>
        <cfvo type="min"/>
        <cfvo type="percentile" val="50"/>
        <cfvo type="max"/>
        <color rgb="FFF8696B"/>
        <color rgb="FFFFEB84"/>
        <color rgb="FF63BE7B"/>
      </colorScale>
    </cfRule>
  </conditionalFormatting>
  <conditionalFormatting sqref="P114">
    <cfRule type="colorScale" priority="2334">
      <colorScale>
        <cfvo type="min"/>
        <cfvo type="percentile" val="50"/>
        <cfvo type="max"/>
        <color rgb="FFF8696B"/>
        <color rgb="FFFFEB84"/>
        <color rgb="FF63BE7B"/>
      </colorScale>
    </cfRule>
  </conditionalFormatting>
  <conditionalFormatting sqref="P115">
    <cfRule type="colorScale" priority="2333">
      <colorScale>
        <cfvo type="min"/>
        <cfvo type="percentile" val="50"/>
        <cfvo type="max"/>
        <color rgb="FFF8696B"/>
        <color rgb="FFFFEB84"/>
        <color rgb="FF63BE7B"/>
      </colorScale>
    </cfRule>
  </conditionalFormatting>
  <conditionalFormatting sqref="P105">
    <cfRule type="colorScale" priority="2332">
      <colorScale>
        <cfvo type="min"/>
        <cfvo type="percentile" val="50"/>
        <cfvo type="max"/>
        <color rgb="FFF8696B"/>
        <color rgb="FFFFEB84"/>
        <color rgb="FF63BE7B"/>
      </colorScale>
    </cfRule>
  </conditionalFormatting>
  <conditionalFormatting sqref="P108">
    <cfRule type="colorScale" priority="2331">
      <colorScale>
        <cfvo type="min"/>
        <cfvo type="percentile" val="50"/>
        <cfvo type="max"/>
        <color rgb="FFF8696B"/>
        <color rgb="FFFFEB84"/>
        <color rgb="FF63BE7B"/>
      </colorScale>
    </cfRule>
  </conditionalFormatting>
  <conditionalFormatting sqref="P106:P110">
    <cfRule type="colorScale" priority="2330">
      <colorScale>
        <cfvo type="min"/>
        <cfvo type="percentile" val="50"/>
        <cfvo type="max"/>
        <color rgb="FFF8696B"/>
        <color rgb="FFFFEB84"/>
        <color rgb="FF63BE7B"/>
      </colorScale>
    </cfRule>
  </conditionalFormatting>
  <conditionalFormatting sqref="P107">
    <cfRule type="colorScale" priority="2329">
      <colorScale>
        <cfvo type="min"/>
        <cfvo type="percentile" val="50"/>
        <cfvo type="max"/>
        <color rgb="FFF8696B"/>
        <color rgb="FFFFEB84"/>
        <color rgb="FF63BE7B"/>
      </colorScale>
    </cfRule>
  </conditionalFormatting>
  <conditionalFormatting sqref="P108">
    <cfRule type="colorScale" priority="2328">
      <colorScale>
        <cfvo type="min"/>
        <cfvo type="percentile" val="50"/>
        <cfvo type="max"/>
        <color rgb="FFF8696B"/>
        <color rgb="FFFFEB84"/>
        <color rgb="FF63BE7B"/>
      </colorScale>
    </cfRule>
  </conditionalFormatting>
  <conditionalFormatting sqref="P109">
    <cfRule type="colorScale" priority="2327">
      <colorScale>
        <cfvo type="min"/>
        <cfvo type="percentile" val="50"/>
        <cfvo type="max"/>
        <color rgb="FFF8696B"/>
        <color rgb="FFFFEB84"/>
        <color rgb="FF63BE7B"/>
      </colorScale>
    </cfRule>
  </conditionalFormatting>
  <conditionalFormatting sqref="P112">
    <cfRule type="colorScale" priority="2326">
      <colorScale>
        <cfvo type="min"/>
        <cfvo type="percentile" val="50"/>
        <cfvo type="max"/>
        <color rgb="FFF8696B"/>
        <color rgb="FFFFEB84"/>
        <color rgb="FF63BE7B"/>
      </colorScale>
    </cfRule>
  </conditionalFormatting>
  <conditionalFormatting sqref="P110">
    <cfRule type="colorScale" priority="2325">
      <colorScale>
        <cfvo type="min"/>
        <cfvo type="percentile" val="50"/>
        <cfvo type="max"/>
        <color rgb="FFF8696B"/>
        <color rgb="FFFFEB84"/>
        <color rgb="FF63BE7B"/>
      </colorScale>
    </cfRule>
  </conditionalFormatting>
  <conditionalFormatting sqref="P111">
    <cfRule type="colorScale" priority="2324">
      <colorScale>
        <cfvo type="min"/>
        <cfvo type="percentile" val="50"/>
        <cfvo type="max"/>
        <color rgb="FFF8696B"/>
        <color rgb="FFFFEB84"/>
        <color rgb="FF63BE7B"/>
      </colorScale>
    </cfRule>
  </conditionalFormatting>
  <conditionalFormatting sqref="P112">
    <cfRule type="colorScale" priority="2323">
      <colorScale>
        <cfvo type="min"/>
        <cfvo type="percentile" val="50"/>
        <cfvo type="max"/>
        <color rgb="FFF8696B"/>
        <color rgb="FFFFEB84"/>
        <color rgb="FF63BE7B"/>
      </colorScale>
    </cfRule>
  </conditionalFormatting>
  <conditionalFormatting sqref="P114">
    <cfRule type="colorScale" priority="2322">
      <colorScale>
        <cfvo type="min"/>
        <cfvo type="percentile" val="50"/>
        <cfvo type="max"/>
        <color rgb="FFF8696B"/>
        <color rgb="FFFFEB84"/>
        <color rgb="FF63BE7B"/>
      </colorScale>
    </cfRule>
  </conditionalFormatting>
  <conditionalFormatting sqref="P113">
    <cfRule type="colorScale" priority="2321">
      <colorScale>
        <cfvo type="min"/>
        <cfvo type="percentile" val="50"/>
        <cfvo type="max"/>
        <color rgb="FFF8696B"/>
        <color rgb="FFFFEB84"/>
        <color rgb="FF63BE7B"/>
      </colorScale>
    </cfRule>
  </conditionalFormatting>
  <conditionalFormatting sqref="P114">
    <cfRule type="colorScale" priority="2320">
      <colorScale>
        <cfvo type="min"/>
        <cfvo type="percentile" val="50"/>
        <cfvo type="max"/>
        <color rgb="FFF8696B"/>
        <color rgb="FFFFEB84"/>
        <color rgb="FF63BE7B"/>
      </colorScale>
    </cfRule>
  </conditionalFormatting>
  <conditionalFormatting sqref="P114">
    <cfRule type="colorScale" priority="2319">
      <colorScale>
        <cfvo type="min"/>
        <cfvo type="percentile" val="50"/>
        <cfvo type="max"/>
        <color rgb="FFF8696B"/>
        <color rgb="FFFFEB84"/>
        <color rgb="FF63BE7B"/>
      </colorScale>
    </cfRule>
  </conditionalFormatting>
  <conditionalFormatting sqref="P115">
    <cfRule type="colorScale" priority="2318">
      <colorScale>
        <cfvo type="min"/>
        <cfvo type="percentile" val="50"/>
        <cfvo type="max"/>
        <color rgb="FFF8696B"/>
        <color rgb="FFFFEB84"/>
        <color rgb="FF63BE7B"/>
      </colorScale>
    </cfRule>
  </conditionalFormatting>
  <conditionalFormatting sqref="P113">
    <cfRule type="colorScale" priority="2317">
      <colorScale>
        <cfvo type="min"/>
        <cfvo type="percentile" val="50"/>
        <cfvo type="max"/>
        <color rgb="FFF8696B"/>
        <color rgb="FFFFEB84"/>
        <color rgb="FF63BE7B"/>
      </colorScale>
    </cfRule>
  </conditionalFormatting>
  <conditionalFormatting sqref="P114">
    <cfRule type="colorScale" priority="2316">
      <colorScale>
        <cfvo type="min"/>
        <cfvo type="percentile" val="50"/>
        <cfvo type="max"/>
        <color rgb="FFF8696B"/>
        <color rgb="FFFFEB84"/>
        <color rgb="FF63BE7B"/>
      </colorScale>
    </cfRule>
  </conditionalFormatting>
  <conditionalFormatting sqref="P115">
    <cfRule type="colorScale" priority="2315">
      <colorScale>
        <cfvo type="min"/>
        <cfvo type="percentile" val="50"/>
        <cfvo type="max"/>
        <color rgb="FFF8696B"/>
        <color rgb="FFFFEB84"/>
        <color rgb="FF63BE7B"/>
      </colorScale>
    </cfRule>
  </conditionalFormatting>
  <conditionalFormatting sqref="P106:P110">
    <cfRule type="colorScale" priority="2314">
      <colorScale>
        <cfvo type="min"/>
        <cfvo type="percentile" val="50"/>
        <cfvo type="max"/>
        <color rgb="FFF8696B"/>
        <color rgb="FFFFEB84"/>
        <color rgb="FF63BE7B"/>
      </colorScale>
    </cfRule>
  </conditionalFormatting>
  <conditionalFormatting sqref="P109">
    <cfRule type="colorScale" priority="2313">
      <colorScale>
        <cfvo type="min"/>
        <cfvo type="percentile" val="50"/>
        <cfvo type="max"/>
        <color rgb="FFF8696B"/>
        <color rgb="FFFFEB84"/>
        <color rgb="FF63BE7B"/>
      </colorScale>
    </cfRule>
  </conditionalFormatting>
  <conditionalFormatting sqref="P107">
    <cfRule type="colorScale" priority="2312">
      <colorScale>
        <cfvo type="min"/>
        <cfvo type="percentile" val="50"/>
        <cfvo type="max"/>
        <color rgb="FFF8696B"/>
        <color rgb="FFFFEB84"/>
        <color rgb="FF63BE7B"/>
      </colorScale>
    </cfRule>
  </conditionalFormatting>
  <conditionalFormatting sqref="P108">
    <cfRule type="colorScale" priority="2311">
      <colorScale>
        <cfvo type="min"/>
        <cfvo type="percentile" val="50"/>
        <cfvo type="max"/>
        <color rgb="FFF8696B"/>
        <color rgb="FFFFEB84"/>
        <color rgb="FF63BE7B"/>
      </colorScale>
    </cfRule>
  </conditionalFormatting>
  <conditionalFormatting sqref="P109">
    <cfRule type="colorScale" priority="2310">
      <colorScale>
        <cfvo type="min"/>
        <cfvo type="percentile" val="50"/>
        <cfvo type="max"/>
        <color rgb="FFF8696B"/>
        <color rgb="FFFFEB84"/>
        <color rgb="FF63BE7B"/>
      </colorScale>
    </cfRule>
  </conditionalFormatting>
  <conditionalFormatting sqref="P110">
    <cfRule type="colorScale" priority="2309">
      <colorScale>
        <cfvo type="min"/>
        <cfvo type="percentile" val="50"/>
        <cfvo type="max"/>
        <color rgb="FFF8696B"/>
        <color rgb="FFFFEB84"/>
        <color rgb="FF63BE7B"/>
      </colorScale>
    </cfRule>
  </conditionalFormatting>
  <conditionalFormatting sqref="P110">
    <cfRule type="colorScale" priority="2308">
      <colorScale>
        <cfvo type="min"/>
        <cfvo type="percentile" val="50"/>
        <cfvo type="max"/>
        <color rgb="FFF8696B"/>
        <color rgb="FFFFEB84"/>
        <color rgb="FF63BE7B"/>
      </colorScale>
    </cfRule>
  </conditionalFormatting>
  <conditionalFormatting sqref="P102">
    <cfRule type="colorScale" priority="2307">
      <colorScale>
        <cfvo type="min"/>
        <cfvo type="percentile" val="50"/>
        <cfvo type="max"/>
        <color rgb="FFF8696B"/>
        <color rgb="FFFFEB84"/>
        <color rgb="FF63BE7B"/>
      </colorScale>
    </cfRule>
  </conditionalFormatting>
  <conditionalFormatting sqref="P105">
    <cfRule type="colorScale" priority="2306">
      <colorScale>
        <cfvo type="min"/>
        <cfvo type="percentile" val="50"/>
        <cfvo type="max"/>
        <color rgb="FFF8696B"/>
        <color rgb="FFFFEB84"/>
        <color rgb="FF63BE7B"/>
      </colorScale>
    </cfRule>
  </conditionalFormatting>
  <conditionalFormatting sqref="P101:P105">
    <cfRule type="colorScale" priority="2305">
      <colorScale>
        <cfvo type="min"/>
        <cfvo type="percentile" val="50"/>
        <cfvo type="max"/>
        <color rgb="FFF8696B"/>
        <color rgb="FFFFEB84"/>
        <color rgb="FF63BE7B"/>
      </colorScale>
    </cfRule>
  </conditionalFormatting>
  <conditionalFormatting sqref="P102">
    <cfRule type="colorScale" priority="2304">
      <colorScale>
        <cfvo type="min"/>
        <cfvo type="percentile" val="50"/>
        <cfvo type="max"/>
        <color rgb="FFF8696B"/>
        <color rgb="FFFFEB84"/>
        <color rgb="FF63BE7B"/>
      </colorScale>
    </cfRule>
  </conditionalFormatting>
  <conditionalFormatting sqref="P102">
    <cfRule type="colorScale" priority="2303">
      <colorScale>
        <cfvo type="min"/>
        <cfvo type="percentile" val="50"/>
        <cfvo type="max"/>
        <color rgb="FFF8696B"/>
        <color rgb="FFFFEB84"/>
        <color rgb="FF63BE7B"/>
      </colorScale>
    </cfRule>
  </conditionalFormatting>
  <conditionalFormatting sqref="P103">
    <cfRule type="colorScale" priority="2302">
      <colorScale>
        <cfvo type="min"/>
        <cfvo type="percentile" val="50"/>
        <cfvo type="max"/>
        <color rgb="FFF8696B"/>
        <color rgb="FFFFEB84"/>
        <color rgb="FF63BE7B"/>
      </colorScale>
    </cfRule>
  </conditionalFormatting>
  <conditionalFormatting sqref="P104">
    <cfRule type="colorScale" priority="2301">
      <colorScale>
        <cfvo type="min"/>
        <cfvo type="percentile" val="50"/>
        <cfvo type="max"/>
        <color rgb="FFF8696B"/>
        <color rgb="FFFFEB84"/>
        <color rgb="FF63BE7B"/>
      </colorScale>
    </cfRule>
  </conditionalFormatting>
  <conditionalFormatting sqref="P105">
    <cfRule type="colorScale" priority="2300">
      <colorScale>
        <cfvo type="min"/>
        <cfvo type="percentile" val="50"/>
        <cfvo type="max"/>
        <color rgb="FFF8696B"/>
        <color rgb="FFFFEB84"/>
        <color rgb="FF63BE7B"/>
      </colorScale>
    </cfRule>
  </conditionalFormatting>
  <conditionalFormatting sqref="P105">
    <cfRule type="colorScale" priority="2299">
      <colorScale>
        <cfvo type="min"/>
        <cfvo type="percentile" val="50"/>
        <cfvo type="max"/>
        <color rgb="FFF8696B"/>
        <color rgb="FFFFEB84"/>
        <color rgb="FF63BE7B"/>
      </colorScale>
    </cfRule>
  </conditionalFormatting>
  <conditionalFormatting sqref="P103">
    <cfRule type="colorScale" priority="2298">
      <colorScale>
        <cfvo type="min"/>
        <cfvo type="percentile" val="50"/>
        <cfvo type="max"/>
        <color rgb="FFF8696B"/>
        <color rgb="FFFFEB84"/>
        <color rgb="FF63BE7B"/>
      </colorScale>
    </cfRule>
  </conditionalFormatting>
  <conditionalFormatting sqref="P101:P105">
    <cfRule type="colorScale" priority="2297">
      <colorScale>
        <cfvo type="min"/>
        <cfvo type="percentile" val="50"/>
        <cfvo type="max"/>
        <color rgb="FFF8696B"/>
        <color rgb="FFFFEB84"/>
        <color rgb="FF63BE7B"/>
      </colorScale>
    </cfRule>
  </conditionalFormatting>
  <conditionalFormatting sqref="P102">
    <cfRule type="colorScale" priority="2296">
      <colorScale>
        <cfvo type="min"/>
        <cfvo type="percentile" val="50"/>
        <cfvo type="max"/>
        <color rgb="FFF8696B"/>
        <color rgb="FFFFEB84"/>
        <color rgb="FF63BE7B"/>
      </colorScale>
    </cfRule>
  </conditionalFormatting>
  <conditionalFormatting sqref="P103">
    <cfRule type="colorScale" priority="2295">
      <colorScale>
        <cfvo type="min"/>
        <cfvo type="percentile" val="50"/>
        <cfvo type="max"/>
        <color rgb="FFF8696B"/>
        <color rgb="FFFFEB84"/>
        <color rgb="FF63BE7B"/>
      </colorScale>
    </cfRule>
  </conditionalFormatting>
  <conditionalFormatting sqref="P104">
    <cfRule type="colorScale" priority="2294">
      <colorScale>
        <cfvo type="min"/>
        <cfvo type="percentile" val="50"/>
        <cfvo type="max"/>
        <color rgb="FFF8696B"/>
        <color rgb="FFFFEB84"/>
        <color rgb="FF63BE7B"/>
      </colorScale>
    </cfRule>
  </conditionalFormatting>
  <conditionalFormatting sqref="P105">
    <cfRule type="colorScale" priority="2293">
      <colorScale>
        <cfvo type="min"/>
        <cfvo type="percentile" val="50"/>
        <cfvo type="max"/>
        <color rgb="FFF8696B"/>
        <color rgb="FFFFEB84"/>
        <color rgb="FF63BE7B"/>
      </colorScale>
    </cfRule>
  </conditionalFormatting>
  <conditionalFormatting sqref="P101:P105">
    <cfRule type="colorScale" priority="2292">
      <colorScale>
        <cfvo type="min"/>
        <cfvo type="percentile" val="50"/>
        <cfvo type="max"/>
        <color rgb="FFF8696B"/>
        <color rgb="FFFFEB84"/>
        <color rgb="FF63BE7B"/>
      </colorScale>
    </cfRule>
  </conditionalFormatting>
  <conditionalFormatting sqref="P104">
    <cfRule type="colorScale" priority="2291">
      <colorScale>
        <cfvo type="min"/>
        <cfvo type="percentile" val="50"/>
        <cfvo type="max"/>
        <color rgb="FFF8696B"/>
        <color rgb="FFFFEB84"/>
        <color rgb="FF63BE7B"/>
      </colorScale>
    </cfRule>
  </conditionalFormatting>
  <conditionalFormatting sqref="P102">
    <cfRule type="colorScale" priority="2290">
      <colorScale>
        <cfvo type="min"/>
        <cfvo type="percentile" val="50"/>
        <cfvo type="max"/>
        <color rgb="FFF8696B"/>
        <color rgb="FFFFEB84"/>
        <color rgb="FF63BE7B"/>
      </colorScale>
    </cfRule>
  </conditionalFormatting>
  <conditionalFormatting sqref="P103">
    <cfRule type="colorScale" priority="2289">
      <colorScale>
        <cfvo type="min"/>
        <cfvo type="percentile" val="50"/>
        <cfvo type="max"/>
        <color rgb="FFF8696B"/>
        <color rgb="FFFFEB84"/>
        <color rgb="FF63BE7B"/>
      </colorScale>
    </cfRule>
  </conditionalFormatting>
  <conditionalFormatting sqref="P104">
    <cfRule type="colorScale" priority="2288">
      <colorScale>
        <cfvo type="min"/>
        <cfvo type="percentile" val="50"/>
        <cfvo type="max"/>
        <color rgb="FFF8696B"/>
        <color rgb="FFFFEB84"/>
        <color rgb="FF63BE7B"/>
      </colorScale>
    </cfRule>
  </conditionalFormatting>
  <conditionalFormatting sqref="P105">
    <cfRule type="colorScale" priority="2287">
      <colorScale>
        <cfvo type="min"/>
        <cfvo type="percentile" val="50"/>
        <cfvo type="max"/>
        <color rgb="FFF8696B"/>
        <color rgb="FFFFEB84"/>
        <color rgb="FF63BE7B"/>
      </colorScale>
    </cfRule>
  </conditionalFormatting>
  <conditionalFormatting sqref="P105">
    <cfRule type="colorScale" priority="2286">
      <colorScale>
        <cfvo type="min"/>
        <cfvo type="percentile" val="50"/>
        <cfvo type="max"/>
        <color rgb="FFF8696B"/>
        <color rgb="FFFFEB84"/>
        <color rgb="FF63BE7B"/>
      </colorScale>
    </cfRule>
  </conditionalFormatting>
  <conditionalFormatting sqref="P111">
    <cfRule type="colorScale" priority="2285">
      <colorScale>
        <cfvo type="min"/>
        <cfvo type="percentile" val="50"/>
        <cfvo type="max"/>
        <color rgb="FFF8696B"/>
        <color rgb="FFFFEB84"/>
        <color rgb="FF63BE7B"/>
      </colorScale>
    </cfRule>
  </conditionalFormatting>
  <conditionalFormatting sqref="P114">
    <cfRule type="colorScale" priority="2284">
      <colorScale>
        <cfvo type="min"/>
        <cfvo type="percentile" val="50"/>
        <cfvo type="max"/>
        <color rgb="FFF8696B"/>
        <color rgb="FFFFEB84"/>
        <color rgb="FF63BE7B"/>
      </colorScale>
    </cfRule>
  </conditionalFormatting>
  <conditionalFormatting sqref="P112">
    <cfRule type="colorScale" priority="2283">
      <colorScale>
        <cfvo type="min"/>
        <cfvo type="percentile" val="50"/>
        <cfvo type="max"/>
        <color rgb="FFF8696B"/>
        <color rgb="FFFFEB84"/>
        <color rgb="FF63BE7B"/>
      </colorScale>
    </cfRule>
  </conditionalFormatting>
  <conditionalFormatting sqref="P113">
    <cfRule type="colorScale" priority="2282">
      <colorScale>
        <cfvo type="min"/>
        <cfvo type="percentile" val="50"/>
        <cfvo type="max"/>
        <color rgb="FFF8696B"/>
        <color rgb="FFFFEB84"/>
        <color rgb="FF63BE7B"/>
      </colorScale>
    </cfRule>
  </conditionalFormatting>
  <conditionalFormatting sqref="P114">
    <cfRule type="colorScale" priority="2281">
      <colorScale>
        <cfvo type="min"/>
        <cfvo type="percentile" val="50"/>
        <cfvo type="max"/>
        <color rgb="FFF8696B"/>
        <color rgb="FFFFEB84"/>
        <color rgb="FF63BE7B"/>
      </colorScale>
    </cfRule>
  </conditionalFormatting>
  <conditionalFormatting sqref="P115">
    <cfRule type="colorScale" priority="2280">
      <colorScale>
        <cfvo type="min"/>
        <cfvo type="percentile" val="50"/>
        <cfvo type="max"/>
        <color rgb="FFF8696B"/>
        <color rgb="FFFFEB84"/>
        <color rgb="FF63BE7B"/>
      </colorScale>
    </cfRule>
  </conditionalFormatting>
  <conditionalFormatting sqref="P115">
    <cfRule type="colorScale" priority="2279">
      <colorScale>
        <cfvo type="min"/>
        <cfvo type="percentile" val="50"/>
        <cfvo type="max"/>
        <color rgb="FFF8696B"/>
        <color rgb="FFFFEB84"/>
        <color rgb="FF63BE7B"/>
      </colorScale>
    </cfRule>
  </conditionalFormatting>
  <conditionalFormatting sqref="P112">
    <cfRule type="colorScale" priority="2278">
      <colorScale>
        <cfvo type="min"/>
        <cfvo type="percentile" val="50"/>
        <cfvo type="max"/>
        <color rgb="FFF8696B"/>
        <color rgb="FFFFEB84"/>
        <color rgb="FF63BE7B"/>
      </colorScale>
    </cfRule>
  </conditionalFormatting>
  <conditionalFormatting sqref="P115">
    <cfRule type="colorScale" priority="2277">
      <colorScale>
        <cfvo type="min"/>
        <cfvo type="percentile" val="50"/>
        <cfvo type="max"/>
        <color rgb="FFF8696B"/>
        <color rgb="FFFFEB84"/>
        <color rgb="FF63BE7B"/>
      </colorScale>
    </cfRule>
  </conditionalFormatting>
  <conditionalFormatting sqref="P111:P115">
    <cfRule type="colorScale" priority="2276">
      <colorScale>
        <cfvo type="min"/>
        <cfvo type="percentile" val="50"/>
        <cfvo type="max"/>
        <color rgb="FFF8696B"/>
        <color rgb="FFFFEB84"/>
        <color rgb="FF63BE7B"/>
      </colorScale>
    </cfRule>
  </conditionalFormatting>
  <conditionalFormatting sqref="P112">
    <cfRule type="colorScale" priority="2275">
      <colorScale>
        <cfvo type="min"/>
        <cfvo type="percentile" val="50"/>
        <cfvo type="max"/>
        <color rgb="FFF8696B"/>
        <color rgb="FFFFEB84"/>
        <color rgb="FF63BE7B"/>
      </colorScale>
    </cfRule>
  </conditionalFormatting>
  <conditionalFormatting sqref="P112">
    <cfRule type="colorScale" priority="2274">
      <colorScale>
        <cfvo type="min"/>
        <cfvo type="percentile" val="50"/>
        <cfvo type="max"/>
        <color rgb="FFF8696B"/>
        <color rgb="FFFFEB84"/>
        <color rgb="FF63BE7B"/>
      </colorScale>
    </cfRule>
  </conditionalFormatting>
  <conditionalFormatting sqref="P113">
    <cfRule type="colorScale" priority="2273">
      <colorScale>
        <cfvo type="min"/>
        <cfvo type="percentile" val="50"/>
        <cfvo type="max"/>
        <color rgb="FFF8696B"/>
        <color rgb="FFFFEB84"/>
        <color rgb="FF63BE7B"/>
      </colorScale>
    </cfRule>
  </conditionalFormatting>
  <conditionalFormatting sqref="P114">
    <cfRule type="colorScale" priority="2272">
      <colorScale>
        <cfvo type="min"/>
        <cfvo type="percentile" val="50"/>
        <cfvo type="max"/>
        <color rgb="FFF8696B"/>
        <color rgb="FFFFEB84"/>
        <color rgb="FF63BE7B"/>
      </colorScale>
    </cfRule>
  </conditionalFormatting>
  <conditionalFormatting sqref="P115">
    <cfRule type="colorScale" priority="2271">
      <colorScale>
        <cfvo type="min"/>
        <cfvo type="percentile" val="50"/>
        <cfvo type="max"/>
        <color rgb="FFF8696B"/>
        <color rgb="FFFFEB84"/>
        <color rgb="FF63BE7B"/>
      </colorScale>
    </cfRule>
  </conditionalFormatting>
  <conditionalFormatting sqref="P115">
    <cfRule type="colorScale" priority="2270">
      <colorScale>
        <cfvo type="min"/>
        <cfvo type="percentile" val="50"/>
        <cfvo type="max"/>
        <color rgb="FFF8696B"/>
        <color rgb="FFFFEB84"/>
        <color rgb="FF63BE7B"/>
      </colorScale>
    </cfRule>
  </conditionalFormatting>
  <conditionalFormatting sqref="P113">
    <cfRule type="colorScale" priority="2269">
      <colorScale>
        <cfvo type="min"/>
        <cfvo type="percentile" val="50"/>
        <cfvo type="max"/>
        <color rgb="FFF8696B"/>
        <color rgb="FFFFEB84"/>
        <color rgb="FF63BE7B"/>
      </colorScale>
    </cfRule>
  </conditionalFormatting>
  <conditionalFormatting sqref="P111:P115">
    <cfRule type="colorScale" priority="2268">
      <colorScale>
        <cfvo type="min"/>
        <cfvo type="percentile" val="50"/>
        <cfvo type="max"/>
        <color rgb="FFF8696B"/>
        <color rgb="FFFFEB84"/>
        <color rgb="FF63BE7B"/>
      </colorScale>
    </cfRule>
  </conditionalFormatting>
  <conditionalFormatting sqref="P112">
    <cfRule type="colorScale" priority="2267">
      <colorScale>
        <cfvo type="min"/>
        <cfvo type="percentile" val="50"/>
        <cfvo type="max"/>
        <color rgb="FFF8696B"/>
        <color rgb="FFFFEB84"/>
        <color rgb="FF63BE7B"/>
      </colorScale>
    </cfRule>
  </conditionalFormatting>
  <conditionalFormatting sqref="P113">
    <cfRule type="colorScale" priority="2266">
      <colorScale>
        <cfvo type="min"/>
        <cfvo type="percentile" val="50"/>
        <cfvo type="max"/>
        <color rgb="FFF8696B"/>
        <color rgb="FFFFEB84"/>
        <color rgb="FF63BE7B"/>
      </colorScale>
    </cfRule>
  </conditionalFormatting>
  <conditionalFormatting sqref="P114">
    <cfRule type="colorScale" priority="2265">
      <colorScale>
        <cfvo type="min"/>
        <cfvo type="percentile" val="50"/>
        <cfvo type="max"/>
        <color rgb="FFF8696B"/>
        <color rgb="FFFFEB84"/>
        <color rgb="FF63BE7B"/>
      </colorScale>
    </cfRule>
  </conditionalFormatting>
  <conditionalFormatting sqref="P115">
    <cfRule type="colorScale" priority="2264">
      <colorScale>
        <cfvo type="min"/>
        <cfvo type="percentile" val="50"/>
        <cfvo type="max"/>
        <color rgb="FFF8696B"/>
        <color rgb="FFFFEB84"/>
        <color rgb="FF63BE7B"/>
      </colorScale>
    </cfRule>
  </conditionalFormatting>
  <conditionalFormatting sqref="P111:P115">
    <cfRule type="colorScale" priority="2263">
      <colorScale>
        <cfvo type="min"/>
        <cfvo type="percentile" val="50"/>
        <cfvo type="max"/>
        <color rgb="FFF8696B"/>
        <color rgb="FFFFEB84"/>
        <color rgb="FF63BE7B"/>
      </colorScale>
    </cfRule>
  </conditionalFormatting>
  <conditionalFormatting sqref="P114">
    <cfRule type="colorScale" priority="2262">
      <colorScale>
        <cfvo type="min"/>
        <cfvo type="percentile" val="50"/>
        <cfvo type="max"/>
        <color rgb="FFF8696B"/>
        <color rgb="FFFFEB84"/>
        <color rgb="FF63BE7B"/>
      </colorScale>
    </cfRule>
  </conditionalFormatting>
  <conditionalFormatting sqref="P112">
    <cfRule type="colorScale" priority="2261">
      <colorScale>
        <cfvo type="min"/>
        <cfvo type="percentile" val="50"/>
        <cfvo type="max"/>
        <color rgb="FFF8696B"/>
        <color rgb="FFFFEB84"/>
        <color rgb="FF63BE7B"/>
      </colorScale>
    </cfRule>
  </conditionalFormatting>
  <conditionalFormatting sqref="P113">
    <cfRule type="colorScale" priority="2260">
      <colorScale>
        <cfvo type="min"/>
        <cfvo type="percentile" val="50"/>
        <cfvo type="max"/>
        <color rgb="FFF8696B"/>
        <color rgb="FFFFEB84"/>
        <color rgb="FF63BE7B"/>
      </colorScale>
    </cfRule>
  </conditionalFormatting>
  <conditionalFormatting sqref="P114">
    <cfRule type="colorScale" priority="2259">
      <colorScale>
        <cfvo type="min"/>
        <cfvo type="percentile" val="50"/>
        <cfvo type="max"/>
        <color rgb="FFF8696B"/>
        <color rgb="FFFFEB84"/>
        <color rgb="FF63BE7B"/>
      </colorScale>
    </cfRule>
  </conditionalFormatting>
  <conditionalFormatting sqref="P115">
    <cfRule type="colorScale" priority="2258">
      <colorScale>
        <cfvo type="min"/>
        <cfvo type="percentile" val="50"/>
        <cfvo type="max"/>
        <color rgb="FFF8696B"/>
        <color rgb="FFFFEB84"/>
        <color rgb="FF63BE7B"/>
      </colorScale>
    </cfRule>
  </conditionalFormatting>
  <conditionalFormatting sqref="P115">
    <cfRule type="colorScale" priority="2257">
      <colorScale>
        <cfvo type="min"/>
        <cfvo type="percentile" val="50"/>
        <cfvo type="max"/>
        <color rgb="FFF8696B"/>
        <color rgb="FFFFEB84"/>
        <color rgb="FF63BE7B"/>
      </colorScale>
    </cfRule>
  </conditionalFormatting>
  <conditionalFormatting sqref="P6:P115">
    <cfRule type="colorScale" priority="1">
      <colorScale>
        <cfvo type="min"/>
        <cfvo type="percentile" val="50"/>
        <cfvo type="max"/>
        <color rgb="FFF8696B"/>
        <color rgb="FFFFEB84"/>
        <color rgb="FF63BE7B"/>
      </colorScale>
    </cfRule>
  </conditionalFormatting>
  <conditionalFormatting sqref="P61">
    <cfRule type="colorScale" priority="2256">
      <colorScale>
        <cfvo type="min"/>
        <cfvo type="percentile" val="50"/>
        <cfvo type="max"/>
        <color rgb="FFF8696B"/>
        <color rgb="FFFFEB84"/>
        <color rgb="FF63BE7B"/>
      </colorScale>
    </cfRule>
  </conditionalFormatting>
  <conditionalFormatting sqref="P64">
    <cfRule type="colorScale" priority="2255">
      <colorScale>
        <cfvo type="min"/>
        <cfvo type="percentile" val="50"/>
        <cfvo type="max"/>
        <color rgb="FFF8696B"/>
        <color rgb="FFFFEB84"/>
        <color rgb="FF63BE7B"/>
      </colorScale>
    </cfRule>
  </conditionalFormatting>
  <conditionalFormatting sqref="P61:P65">
    <cfRule type="colorScale" priority="2254">
      <colorScale>
        <cfvo type="min"/>
        <cfvo type="percentile" val="50"/>
        <cfvo type="max"/>
        <color rgb="FFF8696B"/>
        <color rgb="FFFFEB84"/>
        <color rgb="FF63BE7B"/>
      </colorScale>
    </cfRule>
  </conditionalFormatting>
  <conditionalFormatting sqref="P61">
    <cfRule type="colorScale" priority="2253">
      <colorScale>
        <cfvo type="min"/>
        <cfvo type="percentile" val="50"/>
        <cfvo type="max"/>
        <color rgb="FFF8696B"/>
        <color rgb="FFFFEB84"/>
        <color rgb="FF63BE7B"/>
      </colorScale>
    </cfRule>
  </conditionalFormatting>
  <conditionalFormatting sqref="P61">
    <cfRule type="colorScale" priority="2252">
      <colorScale>
        <cfvo type="min"/>
        <cfvo type="percentile" val="50"/>
        <cfvo type="max"/>
        <color rgb="FFF8696B"/>
        <color rgb="FFFFEB84"/>
        <color rgb="FF63BE7B"/>
      </colorScale>
    </cfRule>
  </conditionalFormatting>
  <conditionalFormatting sqref="P61">
    <cfRule type="colorScale" priority="2251">
      <colorScale>
        <cfvo type="min"/>
        <cfvo type="percentile" val="50"/>
        <cfvo type="max"/>
        <color rgb="FFF8696B"/>
        <color rgb="FFFFEB84"/>
        <color rgb="FF63BE7B"/>
      </colorScale>
    </cfRule>
  </conditionalFormatting>
  <conditionalFormatting sqref="P62">
    <cfRule type="colorScale" priority="2250">
      <colorScale>
        <cfvo type="min"/>
        <cfvo type="percentile" val="50"/>
        <cfvo type="max"/>
        <color rgb="FFF8696B"/>
        <color rgb="FFFFEB84"/>
        <color rgb="FF63BE7B"/>
      </colorScale>
    </cfRule>
  </conditionalFormatting>
  <conditionalFormatting sqref="P63">
    <cfRule type="colorScale" priority="2249">
      <colorScale>
        <cfvo type="min"/>
        <cfvo type="percentile" val="50"/>
        <cfvo type="max"/>
        <color rgb="FFF8696B"/>
        <color rgb="FFFFEB84"/>
        <color rgb="FF63BE7B"/>
      </colorScale>
    </cfRule>
  </conditionalFormatting>
  <conditionalFormatting sqref="P64">
    <cfRule type="colorScale" priority="2248">
      <colorScale>
        <cfvo type="min"/>
        <cfvo type="percentile" val="50"/>
        <cfvo type="max"/>
        <color rgb="FFF8696B"/>
        <color rgb="FFFFEB84"/>
        <color rgb="FF63BE7B"/>
      </colorScale>
    </cfRule>
  </conditionalFormatting>
  <conditionalFormatting sqref="P64">
    <cfRule type="colorScale" priority="2247">
      <colorScale>
        <cfvo type="min"/>
        <cfvo type="percentile" val="50"/>
        <cfvo type="max"/>
        <color rgb="FFF8696B"/>
        <color rgb="FFFFEB84"/>
        <color rgb="FF63BE7B"/>
      </colorScale>
    </cfRule>
  </conditionalFormatting>
  <conditionalFormatting sqref="P64">
    <cfRule type="colorScale" priority="2246">
      <colorScale>
        <cfvo type="min"/>
        <cfvo type="percentile" val="50"/>
        <cfvo type="max"/>
        <color rgb="FFF8696B"/>
        <color rgb="FFFFEB84"/>
        <color rgb="FF63BE7B"/>
      </colorScale>
    </cfRule>
  </conditionalFormatting>
  <conditionalFormatting sqref="P65">
    <cfRule type="colorScale" priority="2245">
      <colorScale>
        <cfvo type="min"/>
        <cfvo type="percentile" val="50"/>
        <cfvo type="max"/>
        <color rgb="FFF8696B"/>
        <color rgb="FFFFEB84"/>
        <color rgb="FF63BE7B"/>
      </colorScale>
    </cfRule>
  </conditionalFormatting>
  <conditionalFormatting sqref="P61">
    <cfRule type="colorScale" priority="2244">
      <colorScale>
        <cfvo type="min"/>
        <cfvo type="percentile" val="50"/>
        <cfvo type="max"/>
        <color rgb="FFF8696B"/>
        <color rgb="FFFFEB84"/>
        <color rgb="FF63BE7B"/>
      </colorScale>
    </cfRule>
  </conditionalFormatting>
  <conditionalFormatting sqref="P61">
    <cfRule type="colorScale" priority="2243">
      <colorScale>
        <cfvo type="min"/>
        <cfvo type="percentile" val="50"/>
        <cfvo type="max"/>
        <color rgb="FFF8696B"/>
        <color rgb="FFFFEB84"/>
        <color rgb="FF63BE7B"/>
      </colorScale>
    </cfRule>
  </conditionalFormatting>
  <conditionalFormatting sqref="P61">
    <cfRule type="colorScale" priority="2242">
      <colorScale>
        <cfvo type="min"/>
        <cfvo type="percentile" val="50"/>
        <cfvo type="max"/>
        <color rgb="FFF8696B"/>
        <color rgb="FFFFEB84"/>
        <color rgb="FF63BE7B"/>
      </colorScale>
    </cfRule>
  </conditionalFormatting>
  <conditionalFormatting sqref="P63">
    <cfRule type="colorScale" priority="2241">
      <colorScale>
        <cfvo type="min"/>
        <cfvo type="percentile" val="50"/>
        <cfvo type="max"/>
        <color rgb="FFF8696B"/>
        <color rgb="FFFFEB84"/>
        <color rgb="FF63BE7B"/>
      </colorScale>
    </cfRule>
  </conditionalFormatting>
  <conditionalFormatting sqref="P62">
    <cfRule type="colorScale" priority="2240">
      <colorScale>
        <cfvo type="min"/>
        <cfvo type="percentile" val="50"/>
        <cfvo type="max"/>
        <color rgb="FFF8696B"/>
        <color rgb="FFFFEB84"/>
        <color rgb="FF63BE7B"/>
      </colorScale>
    </cfRule>
  </conditionalFormatting>
  <conditionalFormatting sqref="P63">
    <cfRule type="colorScale" priority="2239">
      <colorScale>
        <cfvo type="min"/>
        <cfvo type="percentile" val="50"/>
        <cfvo type="max"/>
        <color rgb="FFF8696B"/>
        <color rgb="FFFFEB84"/>
        <color rgb="FF63BE7B"/>
      </colorScale>
    </cfRule>
  </conditionalFormatting>
  <conditionalFormatting sqref="P63">
    <cfRule type="colorScale" priority="2238">
      <colorScale>
        <cfvo type="min"/>
        <cfvo type="percentile" val="50"/>
        <cfvo type="max"/>
        <color rgb="FFF8696B"/>
        <color rgb="FFFFEB84"/>
        <color rgb="FF63BE7B"/>
      </colorScale>
    </cfRule>
  </conditionalFormatting>
  <conditionalFormatting sqref="P64">
    <cfRule type="colorScale" priority="2237">
      <colorScale>
        <cfvo type="min"/>
        <cfvo type="percentile" val="50"/>
        <cfvo type="max"/>
        <color rgb="FFF8696B"/>
        <color rgb="FFFFEB84"/>
        <color rgb="FF63BE7B"/>
      </colorScale>
    </cfRule>
  </conditionalFormatting>
  <conditionalFormatting sqref="P65">
    <cfRule type="colorScale" priority="2236">
      <colorScale>
        <cfvo type="min"/>
        <cfvo type="percentile" val="50"/>
        <cfvo type="max"/>
        <color rgb="FFF8696B"/>
        <color rgb="FFFFEB84"/>
        <color rgb="FF63BE7B"/>
      </colorScale>
    </cfRule>
  </conditionalFormatting>
  <conditionalFormatting sqref="P62">
    <cfRule type="colorScale" priority="2235">
      <colorScale>
        <cfvo type="min"/>
        <cfvo type="percentile" val="50"/>
        <cfvo type="max"/>
        <color rgb="FFF8696B"/>
        <color rgb="FFFFEB84"/>
        <color rgb="FF63BE7B"/>
      </colorScale>
    </cfRule>
  </conditionalFormatting>
  <conditionalFormatting sqref="P65">
    <cfRule type="colorScale" priority="2234">
      <colorScale>
        <cfvo type="min"/>
        <cfvo type="percentile" val="50"/>
        <cfvo type="max"/>
        <color rgb="FFF8696B"/>
        <color rgb="FFFFEB84"/>
        <color rgb="FF63BE7B"/>
      </colorScale>
    </cfRule>
  </conditionalFormatting>
  <conditionalFormatting sqref="P63">
    <cfRule type="colorScale" priority="2233">
      <colorScale>
        <cfvo type="min"/>
        <cfvo type="percentile" val="50"/>
        <cfvo type="max"/>
        <color rgb="FFF8696B"/>
        <color rgb="FFFFEB84"/>
        <color rgb="FF63BE7B"/>
      </colorScale>
    </cfRule>
  </conditionalFormatting>
  <conditionalFormatting sqref="P64">
    <cfRule type="colorScale" priority="2232">
      <colorScale>
        <cfvo type="min"/>
        <cfvo type="percentile" val="50"/>
        <cfvo type="max"/>
        <color rgb="FFF8696B"/>
        <color rgb="FFFFEB84"/>
        <color rgb="FF63BE7B"/>
      </colorScale>
    </cfRule>
  </conditionalFormatting>
  <conditionalFormatting sqref="P65">
    <cfRule type="colorScale" priority="2231">
      <colorScale>
        <cfvo type="min"/>
        <cfvo type="percentile" val="50"/>
        <cfvo type="max"/>
        <color rgb="FFF8696B"/>
        <color rgb="FFFFEB84"/>
        <color rgb="FF63BE7B"/>
      </colorScale>
    </cfRule>
  </conditionalFormatting>
  <conditionalFormatting sqref="P63">
    <cfRule type="colorScale" priority="2230">
      <colorScale>
        <cfvo type="min"/>
        <cfvo type="percentile" val="50"/>
        <cfvo type="max"/>
        <color rgb="FFF8696B"/>
        <color rgb="FFFFEB84"/>
        <color rgb="FF63BE7B"/>
      </colorScale>
    </cfRule>
  </conditionalFormatting>
  <conditionalFormatting sqref="P61">
    <cfRule type="colorScale" priority="2229">
      <colorScale>
        <cfvo type="min"/>
        <cfvo type="percentile" val="50"/>
        <cfvo type="max"/>
        <color rgb="FFF8696B"/>
        <color rgb="FFFFEB84"/>
        <color rgb="FF63BE7B"/>
      </colorScale>
    </cfRule>
  </conditionalFormatting>
  <conditionalFormatting sqref="P62">
    <cfRule type="colorScale" priority="2228">
      <colorScale>
        <cfvo type="min"/>
        <cfvo type="percentile" val="50"/>
        <cfvo type="max"/>
        <color rgb="FFF8696B"/>
        <color rgb="FFFFEB84"/>
        <color rgb="FF63BE7B"/>
      </colorScale>
    </cfRule>
  </conditionalFormatting>
  <conditionalFormatting sqref="P63">
    <cfRule type="colorScale" priority="2227">
      <colorScale>
        <cfvo type="min"/>
        <cfvo type="percentile" val="50"/>
        <cfvo type="max"/>
        <color rgb="FFF8696B"/>
        <color rgb="FFFFEB84"/>
        <color rgb="FF63BE7B"/>
      </colorScale>
    </cfRule>
  </conditionalFormatting>
  <conditionalFormatting sqref="P63">
    <cfRule type="colorScale" priority="2226">
      <colorScale>
        <cfvo type="min"/>
        <cfvo type="percentile" val="50"/>
        <cfvo type="max"/>
        <color rgb="FFF8696B"/>
        <color rgb="FFFFEB84"/>
        <color rgb="FF63BE7B"/>
      </colorScale>
    </cfRule>
  </conditionalFormatting>
  <conditionalFormatting sqref="P63">
    <cfRule type="colorScale" priority="2225">
      <colorScale>
        <cfvo type="min"/>
        <cfvo type="percentile" val="50"/>
        <cfvo type="max"/>
        <color rgb="FFF8696B"/>
        <color rgb="FFFFEB84"/>
        <color rgb="FF63BE7B"/>
      </colorScale>
    </cfRule>
  </conditionalFormatting>
  <conditionalFormatting sqref="P64">
    <cfRule type="colorScale" priority="2224">
      <colorScale>
        <cfvo type="min"/>
        <cfvo type="percentile" val="50"/>
        <cfvo type="max"/>
        <color rgb="FFF8696B"/>
        <color rgb="FFFFEB84"/>
        <color rgb="FF63BE7B"/>
      </colorScale>
    </cfRule>
  </conditionalFormatting>
  <conditionalFormatting sqref="P65">
    <cfRule type="colorScale" priority="2223">
      <colorScale>
        <cfvo type="min"/>
        <cfvo type="percentile" val="50"/>
        <cfvo type="max"/>
        <color rgb="FFF8696B"/>
        <color rgb="FFFFEB84"/>
        <color rgb="FF63BE7B"/>
      </colorScale>
    </cfRule>
  </conditionalFormatting>
  <conditionalFormatting sqref="P62">
    <cfRule type="colorScale" priority="2222">
      <colorScale>
        <cfvo type="min"/>
        <cfvo type="percentile" val="50"/>
        <cfvo type="max"/>
        <color rgb="FFF8696B"/>
        <color rgb="FFFFEB84"/>
        <color rgb="FF63BE7B"/>
      </colorScale>
    </cfRule>
  </conditionalFormatting>
  <conditionalFormatting sqref="P61">
    <cfRule type="colorScale" priority="2221">
      <colorScale>
        <cfvo type="min"/>
        <cfvo type="percentile" val="50"/>
        <cfvo type="max"/>
        <color rgb="FFF8696B"/>
        <color rgb="FFFFEB84"/>
        <color rgb="FF63BE7B"/>
      </colorScale>
    </cfRule>
  </conditionalFormatting>
  <conditionalFormatting sqref="P62">
    <cfRule type="colorScale" priority="2220">
      <colorScale>
        <cfvo type="min"/>
        <cfvo type="percentile" val="50"/>
        <cfvo type="max"/>
        <color rgb="FFF8696B"/>
        <color rgb="FFFFEB84"/>
        <color rgb="FF63BE7B"/>
      </colorScale>
    </cfRule>
  </conditionalFormatting>
  <conditionalFormatting sqref="P64">
    <cfRule type="colorScale" priority="2219">
      <colorScale>
        <cfvo type="min"/>
        <cfvo type="percentile" val="50"/>
        <cfvo type="max"/>
        <color rgb="FFF8696B"/>
        <color rgb="FFFFEB84"/>
        <color rgb="FF63BE7B"/>
      </colorScale>
    </cfRule>
  </conditionalFormatting>
  <conditionalFormatting sqref="P63">
    <cfRule type="colorScale" priority="2218">
      <colorScale>
        <cfvo type="min"/>
        <cfvo type="percentile" val="50"/>
        <cfvo type="max"/>
        <color rgb="FFF8696B"/>
        <color rgb="FFFFEB84"/>
        <color rgb="FF63BE7B"/>
      </colorScale>
    </cfRule>
  </conditionalFormatting>
  <conditionalFormatting sqref="P64">
    <cfRule type="colorScale" priority="2217">
      <colorScale>
        <cfvo type="min"/>
        <cfvo type="percentile" val="50"/>
        <cfvo type="max"/>
        <color rgb="FFF8696B"/>
        <color rgb="FFFFEB84"/>
        <color rgb="FF63BE7B"/>
      </colorScale>
    </cfRule>
  </conditionalFormatting>
  <conditionalFormatting sqref="P64">
    <cfRule type="colorScale" priority="2216">
      <colorScale>
        <cfvo type="min"/>
        <cfvo type="percentile" val="50"/>
        <cfvo type="max"/>
        <color rgb="FFF8696B"/>
        <color rgb="FFFFEB84"/>
        <color rgb="FF63BE7B"/>
      </colorScale>
    </cfRule>
  </conditionalFormatting>
  <conditionalFormatting sqref="P65">
    <cfRule type="colorScale" priority="2215">
      <colorScale>
        <cfvo type="min"/>
        <cfvo type="percentile" val="50"/>
        <cfvo type="max"/>
        <color rgb="FFF8696B"/>
        <color rgb="FFFFEB84"/>
        <color rgb="FF63BE7B"/>
      </colorScale>
    </cfRule>
  </conditionalFormatting>
  <conditionalFormatting sqref="P63">
    <cfRule type="colorScale" priority="2214">
      <colorScale>
        <cfvo type="min"/>
        <cfvo type="percentile" val="50"/>
        <cfvo type="max"/>
        <color rgb="FFF8696B"/>
        <color rgb="FFFFEB84"/>
        <color rgb="FF63BE7B"/>
      </colorScale>
    </cfRule>
  </conditionalFormatting>
  <conditionalFormatting sqref="P64">
    <cfRule type="colorScale" priority="2213">
      <colorScale>
        <cfvo type="min"/>
        <cfvo type="percentile" val="50"/>
        <cfvo type="max"/>
        <color rgb="FFF8696B"/>
        <color rgb="FFFFEB84"/>
        <color rgb="FF63BE7B"/>
      </colorScale>
    </cfRule>
  </conditionalFormatting>
  <conditionalFormatting sqref="P65">
    <cfRule type="colorScale" priority="2212">
      <colorScale>
        <cfvo type="min"/>
        <cfvo type="percentile" val="50"/>
        <cfvo type="max"/>
        <color rgb="FFF8696B"/>
        <color rgb="FFFFEB84"/>
        <color rgb="FF63BE7B"/>
      </colorScale>
    </cfRule>
  </conditionalFormatting>
  <conditionalFormatting sqref="P61">
    <cfRule type="colorScale" priority="2211">
      <colorScale>
        <cfvo type="min"/>
        <cfvo type="percentile" val="50"/>
        <cfvo type="max"/>
        <color rgb="FFF8696B"/>
        <color rgb="FFFFEB84"/>
        <color rgb="FF63BE7B"/>
      </colorScale>
    </cfRule>
  </conditionalFormatting>
  <conditionalFormatting sqref="P64">
    <cfRule type="colorScale" priority="2210">
      <colorScale>
        <cfvo type="min"/>
        <cfvo type="percentile" val="50"/>
        <cfvo type="max"/>
        <color rgb="FFF8696B"/>
        <color rgb="FFFFEB84"/>
        <color rgb="FF63BE7B"/>
      </colorScale>
    </cfRule>
  </conditionalFormatting>
  <conditionalFormatting sqref="P62">
    <cfRule type="colorScale" priority="2209">
      <colorScale>
        <cfvo type="min"/>
        <cfvo type="percentile" val="50"/>
        <cfvo type="max"/>
        <color rgb="FFF8696B"/>
        <color rgb="FFFFEB84"/>
        <color rgb="FF63BE7B"/>
      </colorScale>
    </cfRule>
  </conditionalFormatting>
  <conditionalFormatting sqref="P63">
    <cfRule type="colorScale" priority="2208">
      <colorScale>
        <cfvo type="min"/>
        <cfvo type="percentile" val="50"/>
        <cfvo type="max"/>
        <color rgb="FFF8696B"/>
        <color rgb="FFFFEB84"/>
        <color rgb="FF63BE7B"/>
      </colorScale>
    </cfRule>
  </conditionalFormatting>
  <conditionalFormatting sqref="P64">
    <cfRule type="colorScale" priority="2207">
      <colorScale>
        <cfvo type="min"/>
        <cfvo type="percentile" val="50"/>
        <cfvo type="max"/>
        <color rgb="FFF8696B"/>
        <color rgb="FFFFEB84"/>
        <color rgb="FF63BE7B"/>
      </colorScale>
    </cfRule>
  </conditionalFormatting>
  <conditionalFormatting sqref="P65">
    <cfRule type="colorScale" priority="2206">
      <colorScale>
        <cfvo type="min"/>
        <cfvo type="percentile" val="50"/>
        <cfvo type="max"/>
        <color rgb="FFF8696B"/>
        <color rgb="FFFFEB84"/>
        <color rgb="FF63BE7B"/>
      </colorScale>
    </cfRule>
  </conditionalFormatting>
  <conditionalFormatting sqref="P65">
    <cfRule type="colorScale" priority="2205">
      <colorScale>
        <cfvo type="min"/>
        <cfvo type="percentile" val="50"/>
        <cfvo type="max"/>
        <color rgb="FFF8696B"/>
        <color rgb="FFFFEB84"/>
        <color rgb="FF63BE7B"/>
      </colorScale>
    </cfRule>
  </conditionalFormatting>
  <conditionalFormatting sqref="P62">
    <cfRule type="colorScale" priority="2204">
      <colorScale>
        <cfvo type="min"/>
        <cfvo type="percentile" val="50"/>
        <cfvo type="max"/>
        <color rgb="FFF8696B"/>
        <color rgb="FFFFEB84"/>
        <color rgb="FF63BE7B"/>
      </colorScale>
    </cfRule>
  </conditionalFormatting>
  <conditionalFormatting sqref="P65">
    <cfRule type="colorScale" priority="2203">
      <colorScale>
        <cfvo type="min"/>
        <cfvo type="percentile" val="50"/>
        <cfvo type="max"/>
        <color rgb="FFF8696B"/>
        <color rgb="FFFFEB84"/>
        <color rgb="FF63BE7B"/>
      </colorScale>
    </cfRule>
  </conditionalFormatting>
  <conditionalFormatting sqref="P61:P65">
    <cfRule type="colorScale" priority="2202">
      <colorScale>
        <cfvo type="min"/>
        <cfvo type="percentile" val="50"/>
        <cfvo type="max"/>
        <color rgb="FFF8696B"/>
        <color rgb="FFFFEB84"/>
        <color rgb="FF63BE7B"/>
      </colorScale>
    </cfRule>
  </conditionalFormatting>
  <conditionalFormatting sqref="P62">
    <cfRule type="colorScale" priority="2201">
      <colorScale>
        <cfvo type="min"/>
        <cfvo type="percentile" val="50"/>
        <cfvo type="max"/>
        <color rgb="FFF8696B"/>
        <color rgb="FFFFEB84"/>
        <color rgb="FF63BE7B"/>
      </colorScale>
    </cfRule>
  </conditionalFormatting>
  <conditionalFormatting sqref="P62">
    <cfRule type="colorScale" priority="2200">
      <colorScale>
        <cfvo type="min"/>
        <cfvo type="percentile" val="50"/>
        <cfvo type="max"/>
        <color rgb="FFF8696B"/>
        <color rgb="FFFFEB84"/>
        <color rgb="FF63BE7B"/>
      </colorScale>
    </cfRule>
  </conditionalFormatting>
  <conditionalFormatting sqref="P63">
    <cfRule type="colorScale" priority="2199">
      <colorScale>
        <cfvo type="min"/>
        <cfvo type="percentile" val="50"/>
        <cfvo type="max"/>
        <color rgb="FFF8696B"/>
        <color rgb="FFFFEB84"/>
        <color rgb="FF63BE7B"/>
      </colorScale>
    </cfRule>
  </conditionalFormatting>
  <conditionalFormatting sqref="P64">
    <cfRule type="colorScale" priority="2198">
      <colorScale>
        <cfvo type="min"/>
        <cfvo type="percentile" val="50"/>
        <cfvo type="max"/>
        <color rgb="FFF8696B"/>
        <color rgb="FFFFEB84"/>
        <color rgb="FF63BE7B"/>
      </colorScale>
    </cfRule>
  </conditionalFormatting>
  <conditionalFormatting sqref="P65">
    <cfRule type="colorScale" priority="2197">
      <colorScale>
        <cfvo type="min"/>
        <cfvo type="percentile" val="50"/>
        <cfvo type="max"/>
        <color rgb="FFF8696B"/>
        <color rgb="FFFFEB84"/>
        <color rgb="FF63BE7B"/>
      </colorScale>
    </cfRule>
  </conditionalFormatting>
  <conditionalFormatting sqref="P65">
    <cfRule type="colorScale" priority="2196">
      <colorScale>
        <cfvo type="min"/>
        <cfvo type="percentile" val="50"/>
        <cfvo type="max"/>
        <color rgb="FFF8696B"/>
        <color rgb="FFFFEB84"/>
        <color rgb="FF63BE7B"/>
      </colorScale>
    </cfRule>
  </conditionalFormatting>
  <conditionalFormatting sqref="P63">
    <cfRule type="colorScale" priority="2195">
      <colorScale>
        <cfvo type="min"/>
        <cfvo type="percentile" val="50"/>
        <cfvo type="max"/>
        <color rgb="FFF8696B"/>
        <color rgb="FFFFEB84"/>
        <color rgb="FF63BE7B"/>
      </colorScale>
    </cfRule>
  </conditionalFormatting>
  <conditionalFormatting sqref="P61:P65">
    <cfRule type="colorScale" priority="2194">
      <colorScale>
        <cfvo type="min"/>
        <cfvo type="percentile" val="50"/>
        <cfvo type="max"/>
        <color rgb="FFF8696B"/>
        <color rgb="FFFFEB84"/>
        <color rgb="FF63BE7B"/>
      </colorScale>
    </cfRule>
  </conditionalFormatting>
  <conditionalFormatting sqref="P62">
    <cfRule type="colorScale" priority="2193">
      <colorScale>
        <cfvo type="min"/>
        <cfvo type="percentile" val="50"/>
        <cfvo type="max"/>
        <color rgb="FFF8696B"/>
        <color rgb="FFFFEB84"/>
        <color rgb="FF63BE7B"/>
      </colorScale>
    </cfRule>
  </conditionalFormatting>
  <conditionalFormatting sqref="P63">
    <cfRule type="colorScale" priority="2192">
      <colorScale>
        <cfvo type="min"/>
        <cfvo type="percentile" val="50"/>
        <cfvo type="max"/>
        <color rgb="FFF8696B"/>
        <color rgb="FFFFEB84"/>
        <color rgb="FF63BE7B"/>
      </colorScale>
    </cfRule>
  </conditionalFormatting>
  <conditionalFormatting sqref="P64">
    <cfRule type="colorScale" priority="2191">
      <colorScale>
        <cfvo type="min"/>
        <cfvo type="percentile" val="50"/>
        <cfvo type="max"/>
        <color rgb="FFF8696B"/>
        <color rgb="FFFFEB84"/>
        <color rgb="FF63BE7B"/>
      </colorScale>
    </cfRule>
  </conditionalFormatting>
  <conditionalFormatting sqref="P65">
    <cfRule type="colorScale" priority="2190">
      <colorScale>
        <cfvo type="min"/>
        <cfvo type="percentile" val="50"/>
        <cfvo type="max"/>
        <color rgb="FFF8696B"/>
        <color rgb="FFFFEB84"/>
        <color rgb="FF63BE7B"/>
      </colorScale>
    </cfRule>
  </conditionalFormatting>
  <conditionalFormatting sqref="P61:P65">
    <cfRule type="colorScale" priority="2189">
      <colorScale>
        <cfvo type="min"/>
        <cfvo type="percentile" val="50"/>
        <cfvo type="max"/>
        <color rgb="FFF8696B"/>
        <color rgb="FFFFEB84"/>
        <color rgb="FF63BE7B"/>
      </colorScale>
    </cfRule>
  </conditionalFormatting>
  <conditionalFormatting sqref="P64">
    <cfRule type="colorScale" priority="2188">
      <colorScale>
        <cfvo type="min"/>
        <cfvo type="percentile" val="50"/>
        <cfvo type="max"/>
        <color rgb="FFF8696B"/>
        <color rgb="FFFFEB84"/>
        <color rgb="FF63BE7B"/>
      </colorScale>
    </cfRule>
  </conditionalFormatting>
  <conditionalFormatting sqref="P62">
    <cfRule type="colorScale" priority="2187">
      <colorScale>
        <cfvo type="min"/>
        <cfvo type="percentile" val="50"/>
        <cfvo type="max"/>
        <color rgb="FFF8696B"/>
        <color rgb="FFFFEB84"/>
        <color rgb="FF63BE7B"/>
      </colorScale>
    </cfRule>
  </conditionalFormatting>
  <conditionalFormatting sqref="P63">
    <cfRule type="colorScale" priority="2186">
      <colorScale>
        <cfvo type="min"/>
        <cfvo type="percentile" val="50"/>
        <cfvo type="max"/>
        <color rgb="FFF8696B"/>
        <color rgb="FFFFEB84"/>
        <color rgb="FF63BE7B"/>
      </colorScale>
    </cfRule>
  </conditionalFormatting>
  <conditionalFormatting sqref="P64">
    <cfRule type="colorScale" priority="2185">
      <colorScale>
        <cfvo type="min"/>
        <cfvo type="percentile" val="50"/>
        <cfvo type="max"/>
        <color rgb="FFF8696B"/>
        <color rgb="FFFFEB84"/>
        <color rgb="FF63BE7B"/>
      </colorScale>
    </cfRule>
  </conditionalFormatting>
  <conditionalFormatting sqref="P65">
    <cfRule type="colorScale" priority="2184">
      <colorScale>
        <cfvo type="min"/>
        <cfvo type="percentile" val="50"/>
        <cfvo type="max"/>
        <color rgb="FFF8696B"/>
        <color rgb="FFFFEB84"/>
        <color rgb="FF63BE7B"/>
      </colorScale>
    </cfRule>
  </conditionalFormatting>
  <conditionalFormatting sqref="P65">
    <cfRule type="colorScale" priority="2183">
      <colorScale>
        <cfvo type="min"/>
        <cfvo type="percentile" val="50"/>
        <cfvo type="max"/>
        <color rgb="FFF8696B"/>
        <color rgb="FFFFEB84"/>
        <color rgb="FF63BE7B"/>
      </colorScale>
    </cfRule>
  </conditionalFormatting>
  <conditionalFormatting sqref="P66">
    <cfRule type="colorScale" priority="2181">
      <colorScale>
        <cfvo type="min"/>
        <cfvo type="percentile" val="50"/>
        <cfvo type="max"/>
        <color rgb="FFF8696B"/>
        <color rgb="FFFFEB84"/>
        <color rgb="FF63BE7B"/>
      </colorScale>
    </cfRule>
  </conditionalFormatting>
  <conditionalFormatting sqref="P69">
    <cfRule type="colorScale" priority="2180">
      <colorScale>
        <cfvo type="min"/>
        <cfvo type="percentile" val="50"/>
        <cfvo type="max"/>
        <color rgb="FFF8696B"/>
        <color rgb="FFFFEB84"/>
        <color rgb="FF63BE7B"/>
      </colorScale>
    </cfRule>
  </conditionalFormatting>
  <conditionalFormatting sqref="P67">
    <cfRule type="colorScale" priority="2182">
      <colorScale>
        <cfvo type="min"/>
        <cfvo type="percentile" val="50"/>
        <cfvo type="max"/>
        <color rgb="FFF8696B"/>
        <color rgb="FFFFEB84"/>
        <color rgb="FF63BE7B"/>
      </colorScale>
    </cfRule>
  </conditionalFormatting>
  <conditionalFormatting sqref="P68">
    <cfRule type="colorScale" priority="2179">
      <colorScale>
        <cfvo type="min"/>
        <cfvo type="percentile" val="50"/>
        <cfvo type="max"/>
        <color rgb="FFF8696B"/>
        <color rgb="FFFFEB84"/>
        <color rgb="FF63BE7B"/>
      </colorScale>
    </cfRule>
  </conditionalFormatting>
  <conditionalFormatting sqref="P69">
    <cfRule type="colorScale" priority="2178">
      <colorScale>
        <cfvo type="min"/>
        <cfvo type="percentile" val="50"/>
        <cfvo type="max"/>
        <color rgb="FFF8696B"/>
        <color rgb="FFFFEB84"/>
        <color rgb="FF63BE7B"/>
      </colorScale>
    </cfRule>
  </conditionalFormatting>
  <conditionalFormatting sqref="P70">
    <cfRule type="colorScale" priority="2177">
      <colorScale>
        <cfvo type="min"/>
        <cfvo type="percentile" val="50"/>
        <cfvo type="max"/>
        <color rgb="FFF8696B"/>
        <color rgb="FFFFEB84"/>
        <color rgb="FF63BE7B"/>
      </colorScale>
    </cfRule>
  </conditionalFormatting>
  <conditionalFormatting sqref="P70">
    <cfRule type="colorScale" priority="2176">
      <colorScale>
        <cfvo type="min"/>
        <cfvo type="percentile" val="50"/>
        <cfvo type="max"/>
        <color rgb="FFF8696B"/>
        <color rgb="FFFFEB84"/>
        <color rgb="FF63BE7B"/>
      </colorScale>
    </cfRule>
  </conditionalFormatting>
  <conditionalFormatting sqref="P67">
    <cfRule type="colorScale" priority="2175">
      <colorScale>
        <cfvo type="min"/>
        <cfvo type="percentile" val="50"/>
        <cfvo type="max"/>
        <color rgb="FFF8696B"/>
        <color rgb="FFFFEB84"/>
        <color rgb="FF63BE7B"/>
      </colorScale>
    </cfRule>
  </conditionalFormatting>
  <conditionalFormatting sqref="P70">
    <cfRule type="colorScale" priority="2174">
      <colorScale>
        <cfvo type="min"/>
        <cfvo type="percentile" val="50"/>
        <cfvo type="max"/>
        <color rgb="FFF8696B"/>
        <color rgb="FFFFEB84"/>
        <color rgb="FF63BE7B"/>
      </colorScale>
    </cfRule>
  </conditionalFormatting>
  <conditionalFormatting sqref="P66:P70">
    <cfRule type="colorScale" priority="2173">
      <colorScale>
        <cfvo type="min"/>
        <cfvo type="percentile" val="50"/>
        <cfvo type="max"/>
        <color rgb="FFF8696B"/>
        <color rgb="FFFFEB84"/>
        <color rgb="FF63BE7B"/>
      </colorScale>
    </cfRule>
  </conditionalFormatting>
  <conditionalFormatting sqref="P67">
    <cfRule type="colorScale" priority="2172">
      <colorScale>
        <cfvo type="min"/>
        <cfvo type="percentile" val="50"/>
        <cfvo type="max"/>
        <color rgb="FFF8696B"/>
        <color rgb="FFFFEB84"/>
        <color rgb="FF63BE7B"/>
      </colorScale>
    </cfRule>
  </conditionalFormatting>
  <conditionalFormatting sqref="P67">
    <cfRule type="colorScale" priority="2171">
      <colorScale>
        <cfvo type="min"/>
        <cfvo type="percentile" val="50"/>
        <cfvo type="max"/>
        <color rgb="FFF8696B"/>
        <color rgb="FFFFEB84"/>
        <color rgb="FF63BE7B"/>
      </colorScale>
    </cfRule>
  </conditionalFormatting>
  <conditionalFormatting sqref="P68">
    <cfRule type="colorScale" priority="2170">
      <colorScale>
        <cfvo type="min"/>
        <cfvo type="percentile" val="50"/>
        <cfvo type="max"/>
        <color rgb="FFF8696B"/>
        <color rgb="FFFFEB84"/>
        <color rgb="FF63BE7B"/>
      </colorScale>
    </cfRule>
  </conditionalFormatting>
  <conditionalFormatting sqref="P69">
    <cfRule type="colorScale" priority="2169">
      <colorScale>
        <cfvo type="min"/>
        <cfvo type="percentile" val="50"/>
        <cfvo type="max"/>
        <color rgb="FFF8696B"/>
        <color rgb="FFFFEB84"/>
        <color rgb="FF63BE7B"/>
      </colorScale>
    </cfRule>
  </conditionalFormatting>
  <conditionalFormatting sqref="P70">
    <cfRule type="colorScale" priority="2168">
      <colorScale>
        <cfvo type="min"/>
        <cfvo type="percentile" val="50"/>
        <cfvo type="max"/>
        <color rgb="FFF8696B"/>
        <color rgb="FFFFEB84"/>
        <color rgb="FF63BE7B"/>
      </colorScale>
    </cfRule>
  </conditionalFormatting>
  <conditionalFormatting sqref="P70">
    <cfRule type="colorScale" priority="2167">
      <colorScale>
        <cfvo type="min"/>
        <cfvo type="percentile" val="50"/>
        <cfvo type="max"/>
        <color rgb="FFF8696B"/>
        <color rgb="FFFFEB84"/>
        <color rgb="FF63BE7B"/>
      </colorScale>
    </cfRule>
  </conditionalFormatting>
  <conditionalFormatting sqref="P68">
    <cfRule type="colorScale" priority="2166">
      <colorScale>
        <cfvo type="min"/>
        <cfvo type="percentile" val="50"/>
        <cfvo type="max"/>
        <color rgb="FFF8696B"/>
        <color rgb="FFFFEB84"/>
        <color rgb="FF63BE7B"/>
      </colorScale>
    </cfRule>
  </conditionalFormatting>
  <conditionalFormatting sqref="P66:P70">
    <cfRule type="colorScale" priority="2165">
      <colorScale>
        <cfvo type="min"/>
        <cfvo type="percentile" val="50"/>
        <cfvo type="max"/>
        <color rgb="FFF8696B"/>
        <color rgb="FFFFEB84"/>
        <color rgb="FF63BE7B"/>
      </colorScale>
    </cfRule>
  </conditionalFormatting>
  <conditionalFormatting sqref="P67">
    <cfRule type="colorScale" priority="2164">
      <colorScale>
        <cfvo type="min"/>
        <cfvo type="percentile" val="50"/>
        <cfvo type="max"/>
        <color rgb="FFF8696B"/>
        <color rgb="FFFFEB84"/>
        <color rgb="FF63BE7B"/>
      </colorScale>
    </cfRule>
  </conditionalFormatting>
  <conditionalFormatting sqref="P68">
    <cfRule type="colorScale" priority="2163">
      <colorScale>
        <cfvo type="min"/>
        <cfvo type="percentile" val="50"/>
        <cfvo type="max"/>
        <color rgb="FFF8696B"/>
        <color rgb="FFFFEB84"/>
        <color rgb="FF63BE7B"/>
      </colorScale>
    </cfRule>
  </conditionalFormatting>
  <conditionalFormatting sqref="P69">
    <cfRule type="colorScale" priority="2162">
      <colorScale>
        <cfvo type="min"/>
        <cfvo type="percentile" val="50"/>
        <cfvo type="max"/>
        <color rgb="FFF8696B"/>
        <color rgb="FFFFEB84"/>
        <color rgb="FF63BE7B"/>
      </colorScale>
    </cfRule>
  </conditionalFormatting>
  <conditionalFormatting sqref="P70">
    <cfRule type="colorScale" priority="2161">
      <colorScale>
        <cfvo type="min"/>
        <cfvo type="percentile" val="50"/>
        <cfvo type="max"/>
        <color rgb="FFF8696B"/>
        <color rgb="FFFFEB84"/>
        <color rgb="FF63BE7B"/>
      </colorScale>
    </cfRule>
  </conditionalFormatting>
  <conditionalFormatting sqref="P66:P70">
    <cfRule type="colorScale" priority="2160">
      <colorScale>
        <cfvo type="min"/>
        <cfvo type="percentile" val="50"/>
        <cfvo type="max"/>
        <color rgb="FFF8696B"/>
        <color rgb="FFFFEB84"/>
        <color rgb="FF63BE7B"/>
      </colorScale>
    </cfRule>
  </conditionalFormatting>
  <conditionalFormatting sqref="P69">
    <cfRule type="colorScale" priority="2159">
      <colorScale>
        <cfvo type="min"/>
        <cfvo type="percentile" val="50"/>
        <cfvo type="max"/>
        <color rgb="FFF8696B"/>
        <color rgb="FFFFEB84"/>
        <color rgb="FF63BE7B"/>
      </colorScale>
    </cfRule>
  </conditionalFormatting>
  <conditionalFormatting sqref="P67">
    <cfRule type="colorScale" priority="2158">
      <colorScale>
        <cfvo type="min"/>
        <cfvo type="percentile" val="50"/>
        <cfvo type="max"/>
        <color rgb="FFF8696B"/>
        <color rgb="FFFFEB84"/>
        <color rgb="FF63BE7B"/>
      </colorScale>
    </cfRule>
  </conditionalFormatting>
  <conditionalFormatting sqref="P68">
    <cfRule type="colorScale" priority="2157">
      <colorScale>
        <cfvo type="min"/>
        <cfvo type="percentile" val="50"/>
        <cfvo type="max"/>
        <color rgb="FFF8696B"/>
        <color rgb="FFFFEB84"/>
        <color rgb="FF63BE7B"/>
      </colorScale>
    </cfRule>
  </conditionalFormatting>
  <conditionalFormatting sqref="P69">
    <cfRule type="colorScale" priority="2156">
      <colorScale>
        <cfvo type="min"/>
        <cfvo type="percentile" val="50"/>
        <cfvo type="max"/>
        <color rgb="FFF8696B"/>
        <color rgb="FFFFEB84"/>
        <color rgb="FF63BE7B"/>
      </colorScale>
    </cfRule>
  </conditionalFormatting>
  <conditionalFormatting sqref="P70">
    <cfRule type="colorScale" priority="2155">
      <colorScale>
        <cfvo type="min"/>
        <cfvo type="percentile" val="50"/>
        <cfvo type="max"/>
        <color rgb="FFF8696B"/>
        <color rgb="FFFFEB84"/>
        <color rgb="FF63BE7B"/>
      </colorScale>
    </cfRule>
  </conditionalFormatting>
  <conditionalFormatting sqref="P70">
    <cfRule type="colorScale" priority="2154">
      <colorScale>
        <cfvo type="min"/>
        <cfvo type="percentile" val="50"/>
        <cfvo type="max"/>
        <color rgb="FFF8696B"/>
        <color rgb="FFFFEB84"/>
        <color rgb="FF63BE7B"/>
      </colorScale>
    </cfRule>
  </conditionalFormatting>
  <conditionalFormatting sqref="P66">
    <cfRule type="colorScale" priority="2153">
      <colorScale>
        <cfvo type="min"/>
        <cfvo type="percentile" val="50"/>
        <cfvo type="max"/>
        <color rgb="FFF8696B"/>
        <color rgb="FFFFEB84"/>
        <color rgb="FF63BE7B"/>
      </colorScale>
    </cfRule>
  </conditionalFormatting>
  <conditionalFormatting sqref="P69">
    <cfRule type="colorScale" priority="2152">
      <colorScale>
        <cfvo type="min"/>
        <cfvo type="percentile" val="50"/>
        <cfvo type="max"/>
        <color rgb="FFF8696B"/>
        <color rgb="FFFFEB84"/>
        <color rgb="FF63BE7B"/>
      </colorScale>
    </cfRule>
  </conditionalFormatting>
  <conditionalFormatting sqref="P66:P70">
    <cfRule type="colorScale" priority="2151">
      <colorScale>
        <cfvo type="min"/>
        <cfvo type="percentile" val="50"/>
        <cfvo type="max"/>
        <color rgb="FFF8696B"/>
        <color rgb="FFFFEB84"/>
        <color rgb="FF63BE7B"/>
      </colorScale>
    </cfRule>
  </conditionalFormatting>
  <conditionalFormatting sqref="P66">
    <cfRule type="colorScale" priority="2150">
      <colorScale>
        <cfvo type="min"/>
        <cfvo type="percentile" val="50"/>
        <cfvo type="max"/>
        <color rgb="FFF8696B"/>
        <color rgb="FFFFEB84"/>
        <color rgb="FF63BE7B"/>
      </colorScale>
    </cfRule>
  </conditionalFormatting>
  <conditionalFormatting sqref="P66">
    <cfRule type="colorScale" priority="2149">
      <colorScale>
        <cfvo type="min"/>
        <cfvo type="percentile" val="50"/>
        <cfvo type="max"/>
        <color rgb="FFF8696B"/>
        <color rgb="FFFFEB84"/>
        <color rgb="FF63BE7B"/>
      </colorScale>
    </cfRule>
  </conditionalFormatting>
  <conditionalFormatting sqref="P66">
    <cfRule type="colorScale" priority="2148">
      <colorScale>
        <cfvo type="min"/>
        <cfvo type="percentile" val="50"/>
        <cfvo type="max"/>
        <color rgb="FFF8696B"/>
        <color rgb="FFFFEB84"/>
        <color rgb="FF63BE7B"/>
      </colorScale>
    </cfRule>
  </conditionalFormatting>
  <conditionalFormatting sqref="P67">
    <cfRule type="colorScale" priority="2147">
      <colorScale>
        <cfvo type="min"/>
        <cfvo type="percentile" val="50"/>
        <cfvo type="max"/>
        <color rgb="FFF8696B"/>
        <color rgb="FFFFEB84"/>
        <color rgb="FF63BE7B"/>
      </colorScale>
    </cfRule>
  </conditionalFormatting>
  <conditionalFormatting sqref="P68">
    <cfRule type="colorScale" priority="2146">
      <colorScale>
        <cfvo type="min"/>
        <cfvo type="percentile" val="50"/>
        <cfvo type="max"/>
        <color rgb="FFF8696B"/>
        <color rgb="FFFFEB84"/>
        <color rgb="FF63BE7B"/>
      </colorScale>
    </cfRule>
  </conditionalFormatting>
  <conditionalFormatting sqref="P69">
    <cfRule type="colorScale" priority="2145">
      <colorScale>
        <cfvo type="min"/>
        <cfvo type="percentile" val="50"/>
        <cfvo type="max"/>
        <color rgb="FFF8696B"/>
        <color rgb="FFFFEB84"/>
        <color rgb="FF63BE7B"/>
      </colorScale>
    </cfRule>
  </conditionalFormatting>
  <conditionalFormatting sqref="P69">
    <cfRule type="colorScale" priority="2144">
      <colorScale>
        <cfvo type="min"/>
        <cfvo type="percentile" val="50"/>
        <cfvo type="max"/>
        <color rgb="FFF8696B"/>
        <color rgb="FFFFEB84"/>
        <color rgb="FF63BE7B"/>
      </colorScale>
    </cfRule>
  </conditionalFormatting>
  <conditionalFormatting sqref="P69">
    <cfRule type="colorScale" priority="2143">
      <colorScale>
        <cfvo type="min"/>
        <cfvo type="percentile" val="50"/>
        <cfvo type="max"/>
        <color rgb="FFF8696B"/>
        <color rgb="FFFFEB84"/>
        <color rgb="FF63BE7B"/>
      </colorScale>
    </cfRule>
  </conditionalFormatting>
  <conditionalFormatting sqref="P70">
    <cfRule type="colorScale" priority="2142">
      <colorScale>
        <cfvo type="min"/>
        <cfvo type="percentile" val="50"/>
        <cfvo type="max"/>
        <color rgb="FFF8696B"/>
        <color rgb="FFFFEB84"/>
        <color rgb="FF63BE7B"/>
      </colorScale>
    </cfRule>
  </conditionalFormatting>
  <conditionalFormatting sqref="P66">
    <cfRule type="colorScale" priority="2141">
      <colorScale>
        <cfvo type="min"/>
        <cfvo type="percentile" val="50"/>
        <cfvo type="max"/>
        <color rgb="FFF8696B"/>
        <color rgb="FFFFEB84"/>
        <color rgb="FF63BE7B"/>
      </colorScale>
    </cfRule>
  </conditionalFormatting>
  <conditionalFormatting sqref="P66">
    <cfRule type="colorScale" priority="2140">
      <colorScale>
        <cfvo type="min"/>
        <cfvo type="percentile" val="50"/>
        <cfvo type="max"/>
        <color rgb="FFF8696B"/>
        <color rgb="FFFFEB84"/>
        <color rgb="FF63BE7B"/>
      </colorScale>
    </cfRule>
  </conditionalFormatting>
  <conditionalFormatting sqref="P66">
    <cfRule type="colorScale" priority="2139">
      <colorScale>
        <cfvo type="min"/>
        <cfvo type="percentile" val="50"/>
        <cfvo type="max"/>
        <color rgb="FFF8696B"/>
        <color rgb="FFFFEB84"/>
        <color rgb="FF63BE7B"/>
      </colorScale>
    </cfRule>
  </conditionalFormatting>
  <conditionalFormatting sqref="P68">
    <cfRule type="colorScale" priority="2138">
      <colorScale>
        <cfvo type="min"/>
        <cfvo type="percentile" val="50"/>
        <cfvo type="max"/>
        <color rgb="FFF8696B"/>
        <color rgb="FFFFEB84"/>
        <color rgb="FF63BE7B"/>
      </colorScale>
    </cfRule>
  </conditionalFormatting>
  <conditionalFormatting sqref="P67">
    <cfRule type="colorScale" priority="2137">
      <colorScale>
        <cfvo type="min"/>
        <cfvo type="percentile" val="50"/>
        <cfvo type="max"/>
        <color rgb="FFF8696B"/>
        <color rgb="FFFFEB84"/>
        <color rgb="FF63BE7B"/>
      </colorScale>
    </cfRule>
  </conditionalFormatting>
  <conditionalFormatting sqref="P68">
    <cfRule type="colorScale" priority="2136">
      <colorScale>
        <cfvo type="min"/>
        <cfvo type="percentile" val="50"/>
        <cfvo type="max"/>
        <color rgb="FFF8696B"/>
        <color rgb="FFFFEB84"/>
        <color rgb="FF63BE7B"/>
      </colorScale>
    </cfRule>
  </conditionalFormatting>
  <conditionalFormatting sqref="P68">
    <cfRule type="colorScale" priority="2135">
      <colorScale>
        <cfvo type="min"/>
        <cfvo type="percentile" val="50"/>
        <cfvo type="max"/>
        <color rgb="FFF8696B"/>
        <color rgb="FFFFEB84"/>
        <color rgb="FF63BE7B"/>
      </colorScale>
    </cfRule>
  </conditionalFormatting>
  <conditionalFormatting sqref="P69">
    <cfRule type="colorScale" priority="2134">
      <colorScale>
        <cfvo type="min"/>
        <cfvo type="percentile" val="50"/>
        <cfvo type="max"/>
        <color rgb="FFF8696B"/>
        <color rgb="FFFFEB84"/>
        <color rgb="FF63BE7B"/>
      </colorScale>
    </cfRule>
  </conditionalFormatting>
  <conditionalFormatting sqref="P70">
    <cfRule type="colorScale" priority="2133">
      <colorScale>
        <cfvo type="min"/>
        <cfvo type="percentile" val="50"/>
        <cfvo type="max"/>
        <color rgb="FFF8696B"/>
        <color rgb="FFFFEB84"/>
        <color rgb="FF63BE7B"/>
      </colorScale>
    </cfRule>
  </conditionalFormatting>
  <conditionalFormatting sqref="P67">
    <cfRule type="colorScale" priority="2132">
      <colorScale>
        <cfvo type="min"/>
        <cfvo type="percentile" val="50"/>
        <cfvo type="max"/>
        <color rgb="FFF8696B"/>
        <color rgb="FFFFEB84"/>
        <color rgb="FF63BE7B"/>
      </colorScale>
    </cfRule>
  </conditionalFormatting>
  <conditionalFormatting sqref="P70">
    <cfRule type="colorScale" priority="2131">
      <colorScale>
        <cfvo type="min"/>
        <cfvo type="percentile" val="50"/>
        <cfvo type="max"/>
        <color rgb="FFF8696B"/>
        <color rgb="FFFFEB84"/>
        <color rgb="FF63BE7B"/>
      </colorScale>
    </cfRule>
  </conditionalFormatting>
  <conditionalFormatting sqref="P68">
    <cfRule type="colorScale" priority="2130">
      <colorScale>
        <cfvo type="min"/>
        <cfvo type="percentile" val="50"/>
        <cfvo type="max"/>
        <color rgb="FFF8696B"/>
        <color rgb="FFFFEB84"/>
        <color rgb="FF63BE7B"/>
      </colorScale>
    </cfRule>
  </conditionalFormatting>
  <conditionalFormatting sqref="P69">
    <cfRule type="colorScale" priority="2129">
      <colorScale>
        <cfvo type="min"/>
        <cfvo type="percentile" val="50"/>
        <cfvo type="max"/>
        <color rgb="FFF8696B"/>
        <color rgb="FFFFEB84"/>
        <color rgb="FF63BE7B"/>
      </colorScale>
    </cfRule>
  </conditionalFormatting>
  <conditionalFormatting sqref="P70">
    <cfRule type="colorScale" priority="2128">
      <colorScale>
        <cfvo type="min"/>
        <cfvo type="percentile" val="50"/>
        <cfvo type="max"/>
        <color rgb="FFF8696B"/>
        <color rgb="FFFFEB84"/>
        <color rgb="FF63BE7B"/>
      </colorScale>
    </cfRule>
  </conditionalFormatting>
  <conditionalFormatting sqref="P68">
    <cfRule type="colorScale" priority="2127">
      <colorScale>
        <cfvo type="min"/>
        <cfvo type="percentile" val="50"/>
        <cfvo type="max"/>
        <color rgb="FFF8696B"/>
        <color rgb="FFFFEB84"/>
        <color rgb="FF63BE7B"/>
      </colorScale>
    </cfRule>
  </conditionalFormatting>
  <conditionalFormatting sqref="P66">
    <cfRule type="colorScale" priority="2126">
      <colorScale>
        <cfvo type="min"/>
        <cfvo type="percentile" val="50"/>
        <cfvo type="max"/>
        <color rgb="FFF8696B"/>
        <color rgb="FFFFEB84"/>
        <color rgb="FF63BE7B"/>
      </colorScale>
    </cfRule>
  </conditionalFormatting>
  <conditionalFormatting sqref="P67">
    <cfRule type="colorScale" priority="2125">
      <colorScale>
        <cfvo type="min"/>
        <cfvo type="percentile" val="50"/>
        <cfvo type="max"/>
        <color rgb="FFF8696B"/>
        <color rgb="FFFFEB84"/>
        <color rgb="FF63BE7B"/>
      </colorScale>
    </cfRule>
  </conditionalFormatting>
  <conditionalFormatting sqref="P68">
    <cfRule type="colorScale" priority="2124">
      <colorScale>
        <cfvo type="min"/>
        <cfvo type="percentile" val="50"/>
        <cfvo type="max"/>
        <color rgb="FFF8696B"/>
        <color rgb="FFFFEB84"/>
        <color rgb="FF63BE7B"/>
      </colorScale>
    </cfRule>
  </conditionalFormatting>
  <conditionalFormatting sqref="P68">
    <cfRule type="colorScale" priority="2123">
      <colorScale>
        <cfvo type="min"/>
        <cfvo type="percentile" val="50"/>
        <cfvo type="max"/>
        <color rgb="FFF8696B"/>
        <color rgb="FFFFEB84"/>
        <color rgb="FF63BE7B"/>
      </colorScale>
    </cfRule>
  </conditionalFormatting>
  <conditionalFormatting sqref="P68">
    <cfRule type="colorScale" priority="2122">
      <colorScale>
        <cfvo type="min"/>
        <cfvo type="percentile" val="50"/>
        <cfvo type="max"/>
        <color rgb="FFF8696B"/>
        <color rgb="FFFFEB84"/>
        <color rgb="FF63BE7B"/>
      </colorScale>
    </cfRule>
  </conditionalFormatting>
  <conditionalFormatting sqref="P69">
    <cfRule type="colorScale" priority="2121">
      <colorScale>
        <cfvo type="min"/>
        <cfvo type="percentile" val="50"/>
        <cfvo type="max"/>
        <color rgb="FFF8696B"/>
        <color rgb="FFFFEB84"/>
        <color rgb="FF63BE7B"/>
      </colorScale>
    </cfRule>
  </conditionalFormatting>
  <conditionalFormatting sqref="P70">
    <cfRule type="colorScale" priority="2120">
      <colorScale>
        <cfvo type="min"/>
        <cfvo type="percentile" val="50"/>
        <cfvo type="max"/>
        <color rgb="FFF8696B"/>
        <color rgb="FFFFEB84"/>
        <color rgb="FF63BE7B"/>
      </colorScale>
    </cfRule>
  </conditionalFormatting>
  <conditionalFormatting sqref="P67">
    <cfRule type="colorScale" priority="2119">
      <colorScale>
        <cfvo type="min"/>
        <cfvo type="percentile" val="50"/>
        <cfvo type="max"/>
        <color rgb="FFF8696B"/>
        <color rgb="FFFFEB84"/>
        <color rgb="FF63BE7B"/>
      </colorScale>
    </cfRule>
  </conditionalFormatting>
  <conditionalFormatting sqref="P66">
    <cfRule type="colorScale" priority="2118">
      <colorScale>
        <cfvo type="min"/>
        <cfvo type="percentile" val="50"/>
        <cfvo type="max"/>
        <color rgb="FFF8696B"/>
        <color rgb="FFFFEB84"/>
        <color rgb="FF63BE7B"/>
      </colorScale>
    </cfRule>
  </conditionalFormatting>
  <conditionalFormatting sqref="P67">
    <cfRule type="colorScale" priority="2117">
      <colorScale>
        <cfvo type="min"/>
        <cfvo type="percentile" val="50"/>
        <cfvo type="max"/>
        <color rgb="FFF8696B"/>
        <color rgb="FFFFEB84"/>
        <color rgb="FF63BE7B"/>
      </colorScale>
    </cfRule>
  </conditionalFormatting>
  <conditionalFormatting sqref="P69">
    <cfRule type="colorScale" priority="2116">
      <colorScale>
        <cfvo type="min"/>
        <cfvo type="percentile" val="50"/>
        <cfvo type="max"/>
        <color rgb="FFF8696B"/>
        <color rgb="FFFFEB84"/>
        <color rgb="FF63BE7B"/>
      </colorScale>
    </cfRule>
  </conditionalFormatting>
  <conditionalFormatting sqref="P68">
    <cfRule type="colorScale" priority="2115">
      <colorScale>
        <cfvo type="min"/>
        <cfvo type="percentile" val="50"/>
        <cfvo type="max"/>
        <color rgb="FFF8696B"/>
        <color rgb="FFFFEB84"/>
        <color rgb="FF63BE7B"/>
      </colorScale>
    </cfRule>
  </conditionalFormatting>
  <conditionalFormatting sqref="P69">
    <cfRule type="colorScale" priority="2114">
      <colorScale>
        <cfvo type="min"/>
        <cfvo type="percentile" val="50"/>
        <cfvo type="max"/>
        <color rgb="FFF8696B"/>
        <color rgb="FFFFEB84"/>
        <color rgb="FF63BE7B"/>
      </colorScale>
    </cfRule>
  </conditionalFormatting>
  <conditionalFormatting sqref="P69">
    <cfRule type="colorScale" priority="2113">
      <colorScale>
        <cfvo type="min"/>
        <cfvo type="percentile" val="50"/>
        <cfvo type="max"/>
        <color rgb="FFF8696B"/>
        <color rgb="FFFFEB84"/>
        <color rgb="FF63BE7B"/>
      </colorScale>
    </cfRule>
  </conditionalFormatting>
  <conditionalFormatting sqref="P70">
    <cfRule type="colorScale" priority="2112">
      <colorScale>
        <cfvo type="min"/>
        <cfvo type="percentile" val="50"/>
        <cfvo type="max"/>
        <color rgb="FFF8696B"/>
        <color rgb="FFFFEB84"/>
        <color rgb="FF63BE7B"/>
      </colorScale>
    </cfRule>
  </conditionalFormatting>
  <conditionalFormatting sqref="P68">
    <cfRule type="colorScale" priority="2111">
      <colorScale>
        <cfvo type="min"/>
        <cfvo type="percentile" val="50"/>
        <cfvo type="max"/>
        <color rgb="FFF8696B"/>
        <color rgb="FFFFEB84"/>
        <color rgb="FF63BE7B"/>
      </colorScale>
    </cfRule>
  </conditionalFormatting>
  <conditionalFormatting sqref="P69">
    <cfRule type="colorScale" priority="2110">
      <colorScale>
        <cfvo type="min"/>
        <cfvo type="percentile" val="50"/>
        <cfvo type="max"/>
        <color rgb="FFF8696B"/>
        <color rgb="FFFFEB84"/>
        <color rgb="FF63BE7B"/>
      </colorScale>
    </cfRule>
  </conditionalFormatting>
  <conditionalFormatting sqref="P70">
    <cfRule type="colorScale" priority="2109">
      <colorScale>
        <cfvo type="min"/>
        <cfvo type="percentile" val="50"/>
        <cfvo type="max"/>
        <color rgb="FFF8696B"/>
        <color rgb="FFFFEB84"/>
        <color rgb="FF63BE7B"/>
      </colorScale>
    </cfRule>
  </conditionalFormatting>
  <conditionalFormatting sqref="P66">
    <cfRule type="colorScale" priority="2108">
      <colorScale>
        <cfvo type="min"/>
        <cfvo type="percentile" val="50"/>
        <cfvo type="max"/>
        <color rgb="FFF8696B"/>
        <color rgb="FFFFEB84"/>
        <color rgb="FF63BE7B"/>
      </colorScale>
    </cfRule>
  </conditionalFormatting>
  <conditionalFormatting sqref="P69">
    <cfRule type="colorScale" priority="2107">
      <colorScale>
        <cfvo type="min"/>
        <cfvo type="percentile" val="50"/>
        <cfvo type="max"/>
        <color rgb="FFF8696B"/>
        <color rgb="FFFFEB84"/>
        <color rgb="FF63BE7B"/>
      </colorScale>
    </cfRule>
  </conditionalFormatting>
  <conditionalFormatting sqref="P67">
    <cfRule type="colorScale" priority="2106">
      <colorScale>
        <cfvo type="min"/>
        <cfvo type="percentile" val="50"/>
        <cfvo type="max"/>
        <color rgb="FFF8696B"/>
        <color rgb="FFFFEB84"/>
        <color rgb="FF63BE7B"/>
      </colorScale>
    </cfRule>
  </conditionalFormatting>
  <conditionalFormatting sqref="P68">
    <cfRule type="colorScale" priority="2105">
      <colorScale>
        <cfvo type="min"/>
        <cfvo type="percentile" val="50"/>
        <cfvo type="max"/>
        <color rgb="FFF8696B"/>
        <color rgb="FFFFEB84"/>
        <color rgb="FF63BE7B"/>
      </colorScale>
    </cfRule>
  </conditionalFormatting>
  <conditionalFormatting sqref="P69">
    <cfRule type="colorScale" priority="2104">
      <colorScale>
        <cfvo type="min"/>
        <cfvo type="percentile" val="50"/>
        <cfvo type="max"/>
        <color rgb="FFF8696B"/>
        <color rgb="FFFFEB84"/>
        <color rgb="FF63BE7B"/>
      </colorScale>
    </cfRule>
  </conditionalFormatting>
  <conditionalFormatting sqref="P70">
    <cfRule type="colorScale" priority="2103">
      <colorScale>
        <cfvo type="min"/>
        <cfvo type="percentile" val="50"/>
        <cfvo type="max"/>
        <color rgb="FFF8696B"/>
        <color rgb="FFFFEB84"/>
        <color rgb="FF63BE7B"/>
      </colorScale>
    </cfRule>
  </conditionalFormatting>
  <conditionalFormatting sqref="P70">
    <cfRule type="colorScale" priority="2102">
      <colorScale>
        <cfvo type="min"/>
        <cfvo type="percentile" val="50"/>
        <cfvo type="max"/>
        <color rgb="FFF8696B"/>
        <color rgb="FFFFEB84"/>
        <color rgb="FF63BE7B"/>
      </colorScale>
    </cfRule>
  </conditionalFormatting>
  <conditionalFormatting sqref="P67">
    <cfRule type="colorScale" priority="2101">
      <colorScale>
        <cfvo type="min"/>
        <cfvo type="percentile" val="50"/>
        <cfvo type="max"/>
        <color rgb="FFF8696B"/>
        <color rgb="FFFFEB84"/>
        <color rgb="FF63BE7B"/>
      </colorScale>
    </cfRule>
  </conditionalFormatting>
  <conditionalFormatting sqref="P70">
    <cfRule type="colorScale" priority="2100">
      <colorScale>
        <cfvo type="min"/>
        <cfvo type="percentile" val="50"/>
        <cfvo type="max"/>
        <color rgb="FFF8696B"/>
        <color rgb="FFFFEB84"/>
        <color rgb="FF63BE7B"/>
      </colorScale>
    </cfRule>
  </conditionalFormatting>
  <conditionalFormatting sqref="P66:P70">
    <cfRule type="colorScale" priority="2099">
      <colorScale>
        <cfvo type="min"/>
        <cfvo type="percentile" val="50"/>
        <cfvo type="max"/>
        <color rgb="FFF8696B"/>
        <color rgb="FFFFEB84"/>
        <color rgb="FF63BE7B"/>
      </colorScale>
    </cfRule>
  </conditionalFormatting>
  <conditionalFormatting sqref="P67">
    <cfRule type="colorScale" priority="2098">
      <colorScale>
        <cfvo type="min"/>
        <cfvo type="percentile" val="50"/>
        <cfvo type="max"/>
        <color rgb="FFF8696B"/>
        <color rgb="FFFFEB84"/>
        <color rgb="FF63BE7B"/>
      </colorScale>
    </cfRule>
  </conditionalFormatting>
  <conditionalFormatting sqref="P67">
    <cfRule type="colorScale" priority="2097">
      <colorScale>
        <cfvo type="min"/>
        <cfvo type="percentile" val="50"/>
        <cfvo type="max"/>
        <color rgb="FFF8696B"/>
        <color rgb="FFFFEB84"/>
        <color rgb="FF63BE7B"/>
      </colorScale>
    </cfRule>
  </conditionalFormatting>
  <conditionalFormatting sqref="P68">
    <cfRule type="colorScale" priority="2096">
      <colorScale>
        <cfvo type="min"/>
        <cfvo type="percentile" val="50"/>
        <cfvo type="max"/>
        <color rgb="FFF8696B"/>
        <color rgb="FFFFEB84"/>
        <color rgb="FF63BE7B"/>
      </colorScale>
    </cfRule>
  </conditionalFormatting>
  <conditionalFormatting sqref="P69">
    <cfRule type="colorScale" priority="2095">
      <colorScale>
        <cfvo type="min"/>
        <cfvo type="percentile" val="50"/>
        <cfvo type="max"/>
        <color rgb="FFF8696B"/>
        <color rgb="FFFFEB84"/>
        <color rgb="FF63BE7B"/>
      </colorScale>
    </cfRule>
  </conditionalFormatting>
  <conditionalFormatting sqref="P70">
    <cfRule type="colorScale" priority="2094">
      <colorScale>
        <cfvo type="min"/>
        <cfvo type="percentile" val="50"/>
        <cfvo type="max"/>
        <color rgb="FFF8696B"/>
        <color rgb="FFFFEB84"/>
        <color rgb="FF63BE7B"/>
      </colorScale>
    </cfRule>
  </conditionalFormatting>
  <conditionalFormatting sqref="P70">
    <cfRule type="colorScale" priority="2093">
      <colorScale>
        <cfvo type="min"/>
        <cfvo type="percentile" val="50"/>
        <cfvo type="max"/>
        <color rgb="FFF8696B"/>
        <color rgb="FFFFEB84"/>
        <color rgb="FF63BE7B"/>
      </colorScale>
    </cfRule>
  </conditionalFormatting>
  <conditionalFormatting sqref="P68">
    <cfRule type="colorScale" priority="2092">
      <colorScale>
        <cfvo type="min"/>
        <cfvo type="percentile" val="50"/>
        <cfvo type="max"/>
        <color rgb="FFF8696B"/>
        <color rgb="FFFFEB84"/>
        <color rgb="FF63BE7B"/>
      </colorScale>
    </cfRule>
  </conditionalFormatting>
  <conditionalFormatting sqref="P66:P70">
    <cfRule type="colorScale" priority="2091">
      <colorScale>
        <cfvo type="min"/>
        <cfvo type="percentile" val="50"/>
        <cfvo type="max"/>
        <color rgb="FFF8696B"/>
        <color rgb="FFFFEB84"/>
        <color rgb="FF63BE7B"/>
      </colorScale>
    </cfRule>
  </conditionalFormatting>
  <conditionalFormatting sqref="P67">
    <cfRule type="colorScale" priority="2090">
      <colorScale>
        <cfvo type="min"/>
        <cfvo type="percentile" val="50"/>
        <cfvo type="max"/>
        <color rgb="FFF8696B"/>
        <color rgb="FFFFEB84"/>
        <color rgb="FF63BE7B"/>
      </colorScale>
    </cfRule>
  </conditionalFormatting>
  <conditionalFormatting sqref="P68">
    <cfRule type="colorScale" priority="2089">
      <colorScale>
        <cfvo type="min"/>
        <cfvo type="percentile" val="50"/>
        <cfvo type="max"/>
        <color rgb="FFF8696B"/>
        <color rgb="FFFFEB84"/>
        <color rgb="FF63BE7B"/>
      </colorScale>
    </cfRule>
  </conditionalFormatting>
  <conditionalFormatting sqref="P69">
    <cfRule type="colorScale" priority="2088">
      <colorScale>
        <cfvo type="min"/>
        <cfvo type="percentile" val="50"/>
        <cfvo type="max"/>
        <color rgb="FFF8696B"/>
        <color rgb="FFFFEB84"/>
        <color rgb="FF63BE7B"/>
      </colorScale>
    </cfRule>
  </conditionalFormatting>
  <conditionalFormatting sqref="P70">
    <cfRule type="colorScale" priority="2087">
      <colorScale>
        <cfvo type="min"/>
        <cfvo type="percentile" val="50"/>
        <cfvo type="max"/>
        <color rgb="FFF8696B"/>
        <color rgb="FFFFEB84"/>
        <color rgb="FF63BE7B"/>
      </colorScale>
    </cfRule>
  </conditionalFormatting>
  <conditionalFormatting sqref="P66:P70">
    <cfRule type="colorScale" priority="2086">
      <colorScale>
        <cfvo type="min"/>
        <cfvo type="percentile" val="50"/>
        <cfvo type="max"/>
        <color rgb="FFF8696B"/>
        <color rgb="FFFFEB84"/>
        <color rgb="FF63BE7B"/>
      </colorScale>
    </cfRule>
  </conditionalFormatting>
  <conditionalFormatting sqref="P69">
    <cfRule type="colorScale" priority="2085">
      <colorScale>
        <cfvo type="min"/>
        <cfvo type="percentile" val="50"/>
        <cfvo type="max"/>
        <color rgb="FFF8696B"/>
        <color rgb="FFFFEB84"/>
        <color rgb="FF63BE7B"/>
      </colorScale>
    </cfRule>
  </conditionalFormatting>
  <conditionalFormatting sqref="P67">
    <cfRule type="colorScale" priority="2084">
      <colorScale>
        <cfvo type="min"/>
        <cfvo type="percentile" val="50"/>
        <cfvo type="max"/>
        <color rgb="FFF8696B"/>
        <color rgb="FFFFEB84"/>
        <color rgb="FF63BE7B"/>
      </colorScale>
    </cfRule>
  </conditionalFormatting>
  <conditionalFormatting sqref="P68">
    <cfRule type="colorScale" priority="2083">
      <colorScale>
        <cfvo type="min"/>
        <cfvo type="percentile" val="50"/>
        <cfvo type="max"/>
        <color rgb="FFF8696B"/>
        <color rgb="FFFFEB84"/>
        <color rgb="FF63BE7B"/>
      </colorScale>
    </cfRule>
  </conditionalFormatting>
  <conditionalFormatting sqref="P69">
    <cfRule type="colorScale" priority="2082">
      <colorScale>
        <cfvo type="min"/>
        <cfvo type="percentile" val="50"/>
        <cfvo type="max"/>
        <color rgb="FFF8696B"/>
        <color rgb="FFFFEB84"/>
        <color rgb="FF63BE7B"/>
      </colorScale>
    </cfRule>
  </conditionalFormatting>
  <conditionalFormatting sqref="P70">
    <cfRule type="colorScale" priority="2081">
      <colorScale>
        <cfvo type="min"/>
        <cfvo type="percentile" val="50"/>
        <cfvo type="max"/>
        <color rgb="FFF8696B"/>
        <color rgb="FFFFEB84"/>
        <color rgb="FF63BE7B"/>
      </colorScale>
    </cfRule>
  </conditionalFormatting>
  <conditionalFormatting sqref="P70">
    <cfRule type="colorScale" priority="2080">
      <colorScale>
        <cfvo type="min"/>
        <cfvo type="percentile" val="50"/>
        <cfvo type="max"/>
        <color rgb="FFF8696B"/>
        <color rgb="FFFFEB84"/>
        <color rgb="FF63BE7B"/>
      </colorScale>
    </cfRule>
  </conditionalFormatting>
  <conditionalFormatting sqref="P71">
    <cfRule type="colorScale" priority="2078">
      <colorScale>
        <cfvo type="min"/>
        <cfvo type="percentile" val="50"/>
        <cfvo type="max"/>
        <color rgb="FFF8696B"/>
        <color rgb="FFFFEB84"/>
        <color rgb="FF63BE7B"/>
      </colorScale>
    </cfRule>
  </conditionalFormatting>
  <conditionalFormatting sqref="P74">
    <cfRule type="colorScale" priority="2077">
      <colorScale>
        <cfvo type="min"/>
        <cfvo type="percentile" val="50"/>
        <cfvo type="max"/>
        <color rgb="FFF8696B"/>
        <color rgb="FFFFEB84"/>
        <color rgb="FF63BE7B"/>
      </colorScale>
    </cfRule>
  </conditionalFormatting>
  <conditionalFormatting sqref="P72">
    <cfRule type="colorScale" priority="2079">
      <colorScale>
        <cfvo type="min"/>
        <cfvo type="percentile" val="50"/>
        <cfvo type="max"/>
        <color rgb="FFF8696B"/>
        <color rgb="FFFFEB84"/>
        <color rgb="FF63BE7B"/>
      </colorScale>
    </cfRule>
  </conditionalFormatting>
  <conditionalFormatting sqref="P73">
    <cfRule type="colorScale" priority="2076">
      <colorScale>
        <cfvo type="min"/>
        <cfvo type="percentile" val="50"/>
        <cfvo type="max"/>
        <color rgb="FFF8696B"/>
        <color rgb="FFFFEB84"/>
        <color rgb="FF63BE7B"/>
      </colorScale>
    </cfRule>
  </conditionalFormatting>
  <conditionalFormatting sqref="P74">
    <cfRule type="colorScale" priority="2075">
      <colorScale>
        <cfvo type="min"/>
        <cfvo type="percentile" val="50"/>
        <cfvo type="max"/>
        <color rgb="FFF8696B"/>
        <color rgb="FFFFEB84"/>
        <color rgb="FF63BE7B"/>
      </colorScale>
    </cfRule>
  </conditionalFormatting>
  <conditionalFormatting sqref="P75">
    <cfRule type="colorScale" priority="2074">
      <colorScale>
        <cfvo type="min"/>
        <cfvo type="percentile" val="50"/>
        <cfvo type="max"/>
        <color rgb="FFF8696B"/>
        <color rgb="FFFFEB84"/>
        <color rgb="FF63BE7B"/>
      </colorScale>
    </cfRule>
  </conditionalFormatting>
  <conditionalFormatting sqref="P75">
    <cfRule type="colorScale" priority="2073">
      <colorScale>
        <cfvo type="min"/>
        <cfvo type="percentile" val="50"/>
        <cfvo type="max"/>
        <color rgb="FFF8696B"/>
        <color rgb="FFFFEB84"/>
        <color rgb="FF63BE7B"/>
      </colorScale>
    </cfRule>
  </conditionalFormatting>
  <conditionalFormatting sqref="P72">
    <cfRule type="colorScale" priority="2072">
      <colorScale>
        <cfvo type="min"/>
        <cfvo type="percentile" val="50"/>
        <cfvo type="max"/>
        <color rgb="FFF8696B"/>
        <color rgb="FFFFEB84"/>
        <color rgb="FF63BE7B"/>
      </colorScale>
    </cfRule>
  </conditionalFormatting>
  <conditionalFormatting sqref="P75">
    <cfRule type="colorScale" priority="2071">
      <colorScale>
        <cfvo type="min"/>
        <cfvo type="percentile" val="50"/>
        <cfvo type="max"/>
        <color rgb="FFF8696B"/>
        <color rgb="FFFFEB84"/>
        <color rgb="FF63BE7B"/>
      </colorScale>
    </cfRule>
  </conditionalFormatting>
  <conditionalFormatting sqref="P71:P75">
    <cfRule type="colorScale" priority="2070">
      <colorScale>
        <cfvo type="min"/>
        <cfvo type="percentile" val="50"/>
        <cfvo type="max"/>
        <color rgb="FFF8696B"/>
        <color rgb="FFFFEB84"/>
        <color rgb="FF63BE7B"/>
      </colorScale>
    </cfRule>
  </conditionalFormatting>
  <conditionalFormatting sqref="P72">
    <cfRule type="colorScale" priority="2069">
      <colorScale>
        <cfvo type="min"/>
        <cfvo type="percentile" val="50"/>
        <cfvo type="max"/>
        <color rgb="FFF8696B"/>
        <color rgb="FFFFEB84"/>
        <color rgb="FF63BE7B"/>
      </colorScale>
    </cfRule>
  </conditionalFormatting>
  <conditionalFormatting sqref="P72">
    <cfRule type="colorScale" priority="2068">
      <colorScale>
        <cfvo type="min"/>
        <cfvo type="percentile" val="50"/>
        <cfvo type="max"/>
        <color rgb="FFF8696B"/>
        <color rgb="FFFFEB84"/>
        <color rgb="FF63BE7B"/>
      </colorScale>
    </cfRule>
  </conditionalFormatting>
  <conditionalFormatting sqref="P73">
    <cfRule type="colorScale" priority="2067">
      <colorScale>
        <cfvo type="min"/>
        <cfvo type="percentile" val="50"/>
        <cfvo type="max"/>
        <color rgb="FFF8696B"/>
        <color rgb="FFFFEB84"/>
        <color rgb="FF63BE7B"/>
      </colorScale>
    </cfRule>
  </conditionalFormatting>
  <conditionalFormatting sqref="P74">
    <cfRule type="colorScale" priority="2066">
      <colorScale>
        <cfvo type="min"/>
        <cfvo type="percentile" val="50"/>
        <cfvo type="max"/>
        <color rgb="FFF8696B"/>
        <color rgb="FFFFEB84"/>
        <color rgb="FF63BE7B"/>
      </colorScale>
    </cfRule>
  </conditionalFormatting>
  <conditionalFormatting sqref="P75">
    <cfRule type="colorScale" priority="2065">
      <colorScale>
        <cfvo type="min"/>
        <cfvo type="percentile" val="50"/>
        <cfvo type="max"/>
        <color rgb="FFF8696B"/>
        <color rgb="FFFFEB84"/>
        <color rgb="FF63BE7B"/>
      </colorScale>
    </cfRule>
  </conditionalFormatting>
  <conditionalFormatting sqref="P75">
    <cfRule type="colorScale" priority="2064">
      <colorScale>
        <cfvo type="min"/>
        <cfvo type="percentile" val="50"/>
        <cfvo type="max"/>
        <color rgb="FFF8696B"/>
        <color rgb="FFFFEB84"/>
        <color rgb="FF63BE7B"/>
      </colorScale>
    </cfRule>
  </conditionalFormatting>
  <conditionalFormatting sqref="P73">
    <cfRule type="colorScale" priority="2063">
      <colorScale>
        <cfvo type="min"/>
        <cfvo type="percentile" val="50"/>
        <cfvo type="max"/>
        <color rgb="FFF8696B"/>
        <color rgb="FFFFEB84"/>
        <color rgb="FF63BE7B"/>
      </colorScale>
    </cfRule>
  </conditionalFormatting>
  <conditionalFormatting sqref="P71:P75">
    <cfRule type="colorScale" priority="2062">
      <colorScale>
        <cfvo type="min"/>
        <cfvo type="percentile" val="50"/>
        <cfvo type="max"/>
        <color rgb="FFF8696B"/>
        <color rgb="FFFFEB84"/>
        <color rgb="FF63BE7B"/>
      </colorScale>
    </cfRule>
  </conditionalFormatting>
  <conditionalFormatting sqref="P72">
    <cfRule type="colorScale" priority="2061">
      <colorScale>
        <cfvo type="min"/>
        <cfvo type="percentile" val="50"/>
        <cfvo type="max"/>
        <color rgb="FFF8696B"/>
        <color rgb="FFFFEB84"/>
        <color rgb="FF63BE7B"/>
      </colorScale>
    </cfRule>
  </conditionalFormatting>
  <conditionalFormatting sqref="P73">
    <cfRule type="colorScale" priority="2060">
      <colorScale>
        <cfvo type="min"/>
        <cfvo type="percentile" val="50"/>
        <cfvo type="max"/>
        <color rgb="FFF8696B"/>
        <color rgb="FFFFEB84"/>
        <color rgb="FF63BE7B"/>
      </colorScale>
    </cfRule>
  </conditionalFormatting>
  <conditionalFormatting sqref="P74">
    <cfRule type="colorScale" priority="2059">
      <colorScale>
        <cfvo type="min"/>
        <cfvo type="percentile" val="50"/>
        <cfvo type="max"/>
        <color rgb="FFF8696B"/>
        <color rgb="FFFFEB84"/>
        <color rgb="FF63BE7B"/>
      </colorScale>
    </cfRule>
  </conditionalFormatting>
  <conditionalFormatting sqref="P75">
    <cfRule type="colorScale" priority="2058">
      <colorScale>
        <cfvo type="min"/>
        <cfvo type="percentile" val="50"/>
        <cfvo type="max"/>
        <color rgb="FFF8696B"/>
        <color rgb="FFFFEB84"/>
        <color rgb="FF63BE7B"/>
      </colorScale>
    </cfRule>
  </conditionalFormatting>
  <conditionalFormatting sqref="P71:P75">
    <cfRule type="colorScale" priority="2057">
      <colorScale>
        <cfvo type="min"/>
        <cfvo type="percentile" val="50"/>
        <cfvo type="max"/>
        <color rgb="FFF8696B"/>
        <color rgb="FFFFEB84"/>
        <color rgb="FF63BE7B"/>
      </colorScale>
    </cfRule>
  </conditionalFormatting>
  <conditionalFormatting sqref="P74">
    <cfRule type="colorScale" priority="2056">
      <colorScale>
        <cfvo type="min"/>
        <cfvo type="percentile" val="50"/>
        <cfvo type="max"/>
        <color rgb="FFF8696B"/>
        <color rgb="FFFFEB84"/>
        <color rgb="FF63BE7B"/>
      </colorScale>
    </cfRule>
  </conditionalFormatting>
  <conditionalFormatting sqref="P72">
    <cfRule type="colorScale" priority="2055">
      <colorScale>
        <cfvo type="min"/>
        <cfvo type="percentile" val="50"/>
        <cfvo type="max"/>
        <color rgb="FFF8696B"/>
        <color rgb="FFFFEB84"/>
        <color rgb="FF63BE7B"/>
      </colorScale>
    </cfRule>
  </conditionalFormatting>
  <conditionalFormatting sqref="P73">
    <cfRule type="colorScale" priority="2054">
      <colorScale>
        <cfvo type="min"/>
        <cfvo type="percentile" val="50"/>
        <cfvo type="max"/>
        <color rgb="FFF8696B"/>
        <color rgb="FFFFEB84"/>
        <color rgb="FF63BE7B"/>
      </colorScale>
    </cfRule>
  </conditionalFormatting>
  <conditionalFormatting sqref="P74">
    <cfRule type="colorScale" priority="2053">
      <colorScale>
        <cfvo type="min"/>
        <cfvo type="percentile" val="50"/>
        <cfvo type="max"/>
        <color rgb="FFF8696B"/>
        <color rgb="FFFFEB84"/>
        <color rgb="FF63BE7B"/>
      </colorScale>
    </cfRule>
  </conditionalFormatting>
  <conditionalFormatting sqref="P75">
    <cfRule type="colorScale" priority="2052">
      <colorScale>
        <cfvo type="min"/>
        <cfvo type="percentile" val="50"/>
        <cfvo type="max"/>
        <color rgb="FFF8696B"/>
        <color rgb="FFFFEB84"/>
        <color rgb="FF63BE7B"/>
      </colorScale>
    </cfRule>
  </conditionalFormatting>
  <conditionalFormatting sqref="P75">
    <cfRule type="colorScale" priority="2051">
      <colorScale>
        <cfvo type="min"/>
        <cfvo type="percentile" val="50"/>
        <cfvo type="max"/>
        <color rgb="FFF8696B"/>
        <color rgb="FFFFEB84"/>
        <color rgb="FF63BE7B"/>
      </colorScale>
    </cfRule>
  </conditionalFormatting>
  <conditionalFormatting sqref="P71">
    <cfRule type="colorScale" priority="2050">
      <colorScale>
        <cfvo type="min"/>
        <cfvo type="percentile" val="50"/>
        <cfvo type="max"/>
        <color rgb="FFF8696B"/>
        <color rgb="FFFFEB84"/>
        <color rgb="FF63BE7B"/>
      </colorScale>
    </cfRule>
  </conditionalFormatting>
  <conditionalFormatting sqref="P74">
    <cfRule type="colorScale" priority="2049">
      <colorScale>
        <cfvo type="min"/>
        <cfvo type="percentile" val="50"/>
        <cfvo type="max"/>
        <color rgb="FFF8696B"/>
        <color rgb="FFFFEB84"/>
        <color rgb="FF63BE7B"/>
      </colorScale>
    </cfRule>
  </conditionalFormatting>
  <conditionalFormatting sqref="P71:P75">
    <cfRule type="colorScale" priority="2048">
      <colorScale>
        <cfvo type="min"/>
        <cfvo type="percentile" val="50"/>
        <cfvo type="max"/>
        <color rgb="FFF8696B"/>
        <color rgb="FFFFEB84"/>
        <color rgb="FF63BE7B"/>
      </colorScale>
    </cfRule>
  </conditionalFormatting>
  <conditionalFormatting sqref="P71">
    <cfRule type="colorScale" priority="2047">
      <colorScale>
        <cfvo type="min"/>
        <cfvo type="percentile" val="50"/>
        <cfvo type="max"/>
        <color rgb="FFF8696B"/>
        <color rgb="FFFFEB84"/>
        <color rgb="FF63BE7B"/>
      </colorScale>
    </cfRule>
  </conditionalFormatting>
  <conditionalFormatting sqref="P71">
    <cfRule type="colorScale" priority="2046">
      <colorScale>
        <cfvo type="min"/>
        <cfvo type="percentile" val="50"/>
        <cfvo type="max"/>
        <color rgb="FFF8696B"/>
        <color rgb="FFFFEB84"/>
        <color rgb="FF63BE7B"/>
      </colorScale>
    </cfRule>
  </conditionalFormatting>
  <conditionalFormatting sqref="P71">
    <cfRule type="colorScale" priority="2045">
      <colorScale>
        <cfvo type="min"/>
        <cfvo type="percentile" val="50"/>
        <cfvo type="max"/>
        <color rgb="FFF8696B"/>
        <color rgb="FFFFEB84"/>
        <color rgb="FF63BE7B"/>
      </colorScale>
    </cfRule>
  </conditionalFormatting>
  <conditionalFormatting sqref="P72">
    <cfRule type="colorScale" priority="2044">
      <colorScale>
        <cfvo type="min"/>
        <cfvo type="percentile" val="50"/>
        <cfvo type="max"/>
        <color rgb="FFF8696B"/>
        <color rgb="FFFFEB84"/>
        <color rgb="FF63BE7B"/>
      </colorScale>
    </cfRule>
  </conditionalFormatting>
  <conditionalFormatting sqref="P73">
    <cfRule type="colorScale" priority="2043">
      <colorScale>
        <cfvo type="min"/>
        <cfvo type="percentile" val="50"/>
        <cfvo type="max"/>
        <color rgb="FFF8696B"/>
        <color rgb="FFFFEB84"/>
        <color rgb="FF63BE7B"/>
      </colorScale>
    </cfRule>
  </conditionalFormatting>
  <conditionalFormatting sqref="P74">
    <cfRule type="colorScale" priority="2042">
      <colorScale>
        <cfvo type="min"/>
        <cfvo type="percentile" val="50"/>
        <cfvo type="max"/>
        <color rgb="FFF8696B"/>
        <color rgb="FFFFEB84"/>
        <color rgb="FF63BE7B"/>
      </colorScale>
    </cfRule>
  </conditionalFormatting>
  <conditionalFormatting sqref="P74">
    <cfRule type="colorScale" priority="2041">
      <colorScale>
        <cfvo type="min"/>
        <cfvo type="percentile" val="50"/>
        <cfvo type="max"/>
        <color rgb="FFF8696B"/>
        <color rgb="FFFFEB84"/>
        <color rgb="FF63BE7B"/>
      </colorScale>
    </cfRule>
  </conditionalFormatting>
  <conditionalFormatting sqref="P74">
    <cfRule type="colorScale" priority="2040">
      <colorScale>
        <cfvo type="min"/>
        <cfvo type="percentile" val="50"/>
        <cfvo type="max"/>
        <color rgb="FFF8696B"/>
        <color rgb="FFFFEB84"/>
        <color rgb="FF63BE7B"/>
      </colorScale>
    </cfRule>
  </conditionalFormatting>
  <conditionalFormatting sqref="P75">
    <cfRule type="colorScale" priority="2039">
      <colorScale>
        <cfvo type="min"/>
        <cfvo type="percentile" val="50"/>
        <cfvo type="max"/>
        <color rgb="FFF8696B"/>
        <color rgb="FFFFEB84"/>
        <color rgb="FF63BE7B"/>
      </colorScale>
    </cfRule>
  </conditionalFormatting>
  <conditionalFormatting sqref="P71">
    <cfRule type="colorScale" priority="2038">
      <colorScale>
        <cfvo type="min"/>
        <cfvo type="percentile" val="50"/>
        <cfvo type="max"/>
        <color rgb="FFF8696B"/>
        <color rgb="FFFFEB84"/>
        <color rgb="FF63BE7B"/>
      </colorScale>
    </cfRule>
  </conditionalFormatting>
  <conditionalFormatting sqref="P71">
    <cfRule type="colorScale" priority="2037">
      <colorScale>
        <cfvo type="min"/>
        <cfvo type="percentile" val="50"/>
        <cfvo type="max"/>
        <color rgb="FFF8696B"/>
        <color rgb="FFFFEB84"/>
        <color rgb="FF63BE7B"/>
      </colorScale>
    </cfRule>
  </conditionalFormatting>
  <conditionalFormatting sqref="P71">
    <cfRule type="colorScale" priority="2036">
      <colorScale>
        <cfvo type="min"/>
        <cfvo type="percentile" val="50"/>
        <cfvo type="max"/>
        <color rgb="FFF8696B"/>
        <color rgb="FFFFEB84"/>
        <color rgb="FF63BE7B"/>
      </colorScale>
    </cfRule>
  </conditionalFormatting>
  <conditionalFormatting sqref="P73">
    <cfRule type="colorScale" priority="2035">
      <colorScale>
        <cfvo type="min"/>
        <cfvo type="percentile" val="50"/>
        <cfvo type="max"/>
        <color rgb="FFF8696B"/>
        <color rgb="FFFFEB84"/>
        <color rgb="FF63BE7B"/>
      </colorScale>
    </cfRule>
  </conditionalFormatting>
  <conditionalFormatting sqref="P72">
    <cfRule type="colorScale" priority="2034">
      <colorScale>
        <cfvo type="min"/>
        <cfvo type="percentile" val="50"/>
        <cfvo type="max"/>
        <color rgb="FFF8696B"/>
        <color rgb="FFFFEB84"/>
        <color rgb="FF63BE7B"/>
      </colorScale>
    </cfRule>
  </conditionalFormatting>
  <conditionalFormatting sqref="P73">
    <cfRule type="colorScale" priority="2033">
      <colorScale>
        <cfvo type="min"/>
        <cfvo type="percentile" val="50"/>
        <cfvo type="max"/>
        <color rgb="FFF8696B"/>
        <color rgb="FFFFEB84"/>
        <color rgb="FF63BE7B"/>
      </colorScale>
    </cfRule>
  </conditionalFormatting>
  <conditionalFormatting sqref="P73">
    <cfRule type="colorScale" priority="2032">
      <colorScale>
        <cfvo type="min"/>
        <cfvo type="percentile" val="50"/>
        <cfvo type="max"/>
        <color rgb="FFF8696B"/>
        <color rgb="FFFFEB84"/>
        <color rgb="FF63BE7B"/>
      </colorScale>
    </cfRule>
  </conditionalFormatting>
  <conditionalFormatting sqref="P74">
    <cfRule type="colorScale" priority="2031">
      <colorScale>
        <cfvo type="min"/>
        <cfvo type="percentile" val="50"/>
        <cfvo type="max"/>
        <color rgb="FFF8696B"/>
        <color rgb="FFFFEB84"/>
        <color rgb="FF63BE7B"/>
      </colorScale>
    </cfRule>
  </conditionalFormatting>
  <conditionalFormatting sqref="P75">
    <cfRule type="colorScale" priority="2030">
      <colorScale>
        <cfvo type="min"/>
        <cfvo type="percentile" val="50"/>
        <cfvo type="max"/>
        <color rgb="FFF8696B"/>
        <color rgb="FFFFEB84"/>
        <color rgb="FF63BE7B"/>
      </colorScale>
    </cfRule>
  </conditionalFormatting>
  <conditionalFormatting sqref="P72">
    <cfRule type="colorScale" priority="2029">
      <colorScale>
        <cfvo type="min"/>
        <cfvo type="percentile" val="50"/>
        <cfvo type="max"/>
        <color rgb="FFF8696B"/>
        <color rgb="FFFFEB84"/>
        <color rgb="FF63BE7B"/>
      </colorScale>
    </cfRule>
  </conditionalFormatting>
  <conditionalFormatting sqref="P75">
    <cfRule type="colorScale" priority="2028">
      <colorScale>
        <cfvo type="min"/>
        <cfvo type="percentile" val="50"/>
        <cfvo type="max"/>
        <color rgb="FFF8696B"/>
        <color rgb="FFFFEB84"/>
        <color rgb="FF63BE7B"/>
      </colorScale>
    </cfRule>
  </conditionalFormatting>
  <conditionalFormatting sqref="P73">
    <cfRule type="colorScale" priority="2027">
      <colorScale>
        <cfvo type="min"/>
        <cfvo type="percentile" val="50"/>
        <cfvo type="max"/>
        <color rgb="FFF8696B"/>
        <color rgb="FFFFEB84"/>
        <color rgb="FF63BE7B"/>
      </colorScale>
    </cfRule>
  </conditionalFormatting>
  <conditionalFormatting sqref="P74">
    <cfRule type="colorScale" priority="2026">
      <colorScale>
        <cfvo type="min"/>
        <cfvo type="percentile" val="50"/>
        <cfvo type="max"/>
        <color rgb="FFF8696B"/>
        <color rgb="FFFFEB84"/>
        <color rgb="FF63BE7B"/>
      </colorScale>
    </cfRule>
  </conditionalFormatting>
  <conditionalFormatting sqref="P75">
    <cfRule type="colorScale" priority="2025">
      <colorScale>
        <cfvo type="min"/>
        <cfvo type="percentile" val="50"/>
        <cfvo type="max"/>
        <color rgb="FFF8696B"/>
        <color rgb="FFFFEB84"/>
        <color rgb="FF63BE7B"/>
      </colorScale>
    </cfRule>
  </conditionalFormatting>
  <conditionalFormatting sqref="P73">
    <cfRule type="colorScale" priority="2024">
      <colorScale>
        <cfvo type="min"/>
        <cfvo type="percentile" val="50"/>
        <cfvo type="max"/>
        <color rgb="FFF8696B"/>
        <color rgb="FFFFEB84"/>
        <color rgb="FF63BE7B"/>
      </colorScale>
    </cfRule>
  </conditionalFormatting>
  <conditionalFormatting sqref="P71">
    <cfRule type="colorScale" priority="2023">
      <colorScale>
        <cfvo type="min"/>
        <cfvo type="percentile" val="50"/>
        <cfvo type="max"/>
        <color rgb="FFF8696B"/>
        <color rgb="FFFFEB84"/>
        <color rgb="FF63BE7B"/>
      </colorScale>
    </cfRule>
  </conditionalFormatting>
  <conditionalFormatting sqref="P72">
    <cfRule type="colorScale" priority="2022">
      <colorScale>
        <cfvo type="min"/>
        <cfvo type="percentile" val="50"/>
        <cfvo type="max"/>
        <color rgb="FFF8696B"/>
        <color rgb="FFFFEB84"/>
        <color rgb="FF63BE7B"/>
      </colorScale>
    </cfRule>
  </conditionalFormatting>
  <conditionalFormatting sqref="P73">
    <cfRule type="colorScale" priority="2021">
      <colorScale>
        <cfvo type="min"/>
        <cfvo type="percentile" val="50"/>
        <cfvo type="max"/>
        <color rgb="FFF8696B"/>
        <color rgb="FFFFEB84"/>
        <color rgb="FF63BE7B"/>
      </colorScale>
    </cfRule>
  </conditionalFormatting>
  <conditionalFormatting sqref="P73">
    <cfRule type="colorScale" priority="2020">
      <colorScale>
        <cfvo type="min"/>
        <cfvo type="percentile" val="50"/>
        <cfvo type="max"/>
        <color rgb="FFF8696B"/>
        <color rgb="FFFFEB84"/>
        <color rgb="FF63BE7B"/>
      </colorScale>
    </cfRule>
  </conditionalFormatting>
  <conditionalFormatting sqref="P73">
    <cfRule type="colorScale" priority="2019">
      <colorScale>
        <cfvo type="min"/>
        <cfvo type="percentile" val="50"/>
        <cfvo type="max"/>
        <color rgb="FFF8696B"/>
        <color rgb="FFFFEB84"/>
        <color rgb="FF63BE7B"/>
      </colorScale>
    </cfRule>
  </conditionalFormatting>
  <conditionalFormatting sqref="P74">
    <cfRule type="colorScale" priority="2018">
      <colorScale>
        <cfvo type="min"/>
        <cfvo type="percentile" val="50"/>
        <cfvo type="max"/>
        <color rgb="FFF8696B"/>
        <color rgb="FFFFEB84"/>
        <color rgb="FF63BE7B"/>
      </colorScale>
    </cfRule>
  </conditionalFormatting>
  <conditionalFormatting sqref="P75">
    <cfRule type="colorScale" priority="2017">
      <colorScale>
        <cfvo type="min"/>
        <cfvo type="percentile" val="50"/>
        <cfvo type="max"/>
        <color rgb="FFF8696B"/>
        <color rgb="FFFFEB84"/>
        <color rgb="FF63BE7B"/>
      </colorScale>
    </cfRule>
  </conditionalFormatting>
  <conditionalFormatting sqref="P72">
    <cfRule type="colorScale" priority="2016">
      <colorScale>
        <cfvo type="min"/>
        <cfvo type="percentile" val="50"/>
        <cfvo type="max"/>
        <color rgb="FFF8696B"/>
        <color rgb="FFFFEB84"/>
        <color rgb="FF63BE7B"/>
      </colorScale>
    </cfRule>
  </conditionalFormatting>
  <conditionalFormatting sqref="P71">
    <cfRule type="colorScale" priority="2015">
      <colorScale>
        <cfvo type="min"/>
        <cfvo type="percentile" val="50"/>
        <cfvo type="max"/>
        <color rgb="FFF8696B"/>
        <color rgb="FFFFEB84"/>
        <color rgb="FF63BE7B"/>
      </colorScale>
    </cfRule>
  </conditionalFormatting>
  <conditionalFormatting sqref="P72">
    <cfRule type="colorScale" priority="2014">
      <colorScale>
        <cfvo type="min"/>
        <cfvo type="percentile" val="50"/>
        <cfvo type="max"/>
        <color rgb="FFF8696B"/>
        <color rgb="FFFFEB84"/>
        <color rgb="FF63BE7B"/>
      </colorScale>
    </cfRule>
  </conditionalFormatting>
  <conditionalFormatting sqref="P74">
    <cfRule type="colorScale" priority="2013">
      <colorScale>
        <cfvo type="min"/>
        <cfvo type="percentile" val="50"/>
        <cfvo type="max"/>
        <color rgb="FFF8696B"/>
        <color rgb="FFFFEB84"/>
        <color rgb="FF63BE7B"/>
      </colorScale>
    </cfRule>
  </conditionalFormatting>
  <conditionalFormatting sqref="P73">
    <cfRule type="colorScale" priority="2012">
      <colorScale>
        <cfvo type="min"/>
        <cfvo type="percentile" val="50"/>
        <cfvo type="max"/>
        <color rgb="FFF8696B"/>
        <color rgb="FFFFEB84"/>
        <color rgb="FF63BE7B"/>
      </colorScale>
    </cfRule>
  </conditionalFormatting>
  <conditionalFormatting sqref="P74">
    <cfRule type="colorScale" priority="2011">
      <colorScale>
        <cfvo type="min"/>
        <cfvo type="percentile" val="50"/>
        <cfvo type="max"/>
        <color rgb="FFF8696B"/>
        <color rgb="FFFFEB84"/>
        <color rgb="FF63BE7B"/>
      </colorScale>
    </cfRule>
  </conditionalFormatting>
  <conditionalFormatting sqref="P74">
    <cfRule type="colorScale" priority="2010">
      <colorScale>
        <cfvo type="min"/>
        <cfvo type="percentile" val="50"/>
        <cfvo type="max"/>
        <color rgb="FFF8696B"/>
        <color rgb="FFFFEB84"/>
        <color rgb="FF63BE7B"/>
      </colorScale>
    </cfRule>
  </conditionalFormatting>
  <conditionalFormatting sqref="P75">
    <cfRule type="colorScale" priority="2009">
      <colorScale>
        <cfvo type="min"/>
        <cfvo type="percentile" val="50"/>
        <cfvo type="max"/>
        <color rgb="FFF8696B"/>
        <color rgb="FFFFEB84"/>
        <color rgb="FF63BE7B"/>
      </colorScale>
    </cfRule>
  </conditionalFormatting>
  <conditionalFormatting sqref="P73">
    <cfRule type="colorScale" priority="2008">
      <colorScale>
        <cfvo type="min"/>
        <cfvo type="percentile" val="50"/>
        <cfvo type="max"/>
        <color rgb="FFF8696B"/>
        <color rgb="FFFFEB84"/>
        <color rgb="FF63BE7B"/>
      </colorScale>
    </cfRule>
  </conditionalFormatting>
  <conditionalFormatting sqref="P74">
    <cfRule type="colorScale" priority="2007">
      <colorScale>
        <cfvo type="min"/>
        <cfvo type="percentile" val="50"/>
        <cfvo type="max"/>
        <color rgb="FFF8696B"/>
        <color rgb="FFFFEB84"/>
        <color rgb="FF63BE7B"/>
      </colorScale>
    </cfRule>
  </conditionalFormatting>
  <conditionalFormatting sqref="P75">
    <cfRule type="colorScale" priority="2006">
      <colorScale>
        <cfvo type="min"/>
        <cfvo type="percentile" val="50"/>
        <cfvo type="max"/>
        <color rgb="FFF8696B"/>
        <color rgb="FFFFEB84"/>
        <color rgb="FF63BE7B"/>
      </colorScale>
    </cfRule>
  </conditionalFormatting>
  <conditionalFormatting sqref="P71">
    <cfRule type="colorScale" priority="2005">
      <colorScale>
        <cfvo type="min"/>
        <cfvo type="percentile" val="50"/>
        <cfvo type="max"/>
        <color rgb="FFF8696B"/>
        <color rgb="FFFFEB84"/>
        <color rgb="FF63BE7B"/>
      </colorScale>
    </cfRule>
  </conditionalFormatting>
  <conditionalFormatting sqref="P74">
    <cfRule type="colorScale" priority="2004">
      <colorScale>
        <cfvo type="min"/>
        <cfvo type="percentile" val="50"/>
        <cfvo type="max"/>
        <color rgb="FFF8696B"/>
        <color rgb="FFFFEB84"/>
        <color rgb="FF63BE7B"/>
      </colorScale>
    </cfRule>
  </conditionalFormatting>
  <conditionalFormatting sqref="P72">
    <cfRule type="colorScale" priority="2003">
      <colorScale>
        <cfvo type="min"/>
        <cfvo type="percentile" val="50"/>
        <cfvo type="max"/>
        <color rgb="FFF8696B"/>
        <color rgb="FFFFEB84"/>
        <color rgb="FF63BE7B"/>
      </colorScale>
    </cfRule>
  </conditionalFormatting>
  <conditionalFormatting sqref="P73">
    <cfRule type="colorScale" priority="2002">
      <colorScale>
        <cfvo type="min"/>
        <cfvo type="percentile" val="50"/>
        <cfvo type="max"/>
        <color rgb="FFF8696B"/>
        <color rgb="FFFFEB84"/>
        <color rgb="FF63BE7B"/>
      </colorScale>
    </cfRule>
  </conditionalFormatting>
  <conditionalFormatting sqref="P74">
    <cfRule type="colorScale" priority="2001">
      <colorScale>
        <cfvo type="min"/>
        <cfvo type="percentile" val="50"/>
        <cfvo type="max"/>
        <color rgb="FFF8696B"/>
        <color rgb="FFFFEB84"/>
        <color rgb="FF63BE7B"/>
      </colorScale>
    </cfRule>
  </conditionalFormatting>
  <conditionalFormatting sqref="P75">
    <cfRule type="colorScale" priority="2000">
      <colorScale>
        <cfvo type="min"/>
        <cfvo type="percentile" val="50"/>
        <cfvo type="max"/>
        <color rgb="FFF8696B"/>
        <color rgb="FFFFEB84"/>
        <color rgb="FF63BE7B"/>
      </colorScale>
    </cfRule>
  </conditionalFormatting>
  <conditionalFormatting sqref="P75">
    <cfRule type="colorScale" priority="1999">
      <colorScale>
        <cfvo type="min"/>
        <cfvo type="percentile" val="50"/>
        <cfvo type="max"/>
        <color rgb="FFF8696B"/>
        <color rgb="FFFFEB84"/>
        <color rgb="FF63BE7B"/>
      </colorScale>
    </cfRule>
  </conditionalFormatting>
  <conditionalFormatting sqref="P72">
    <cfRule type="colorScale" priority="1998">
      <colorScale>
        <cfvo type="min"/>
        <cfvo type="percentile" val="50"/>
        <cfvo type="max"/>
        <color rgb="FFF8696B"/>
        <color rgb="FFFFEB84"/>
        <color rgb="FF63BE7B"/>
      </colorScale>
    </cfRule>
  </conditionalFormatting>
  <conditionalFormatting sqref="P75">
    <cfRule type="colorScale" priority="1997">
      <colorScale>
        <cfvo type="min"/>
        <cfvo type="percentile" val="50"/>
        <cfvo type="max"/>
        <color rgb="FFF8696B"/>
        <color rgb="FFFFEB84"/>
        <color rgb="FF63BE7B"/>
      </colorScale>
    </cfRule>
  </conditionalFormatting>
  <conditionalFormatting sqref="P71:P75">
    <cfRule type="colorScale" priority="1996">
      <colorScale>
        <cfvo type="min"/>
        <cfvo type="percentile" val="50"/>
        <cfvo type="max"/>
        <color rgb="FFF8696B"/>
        <color rgb="FFFFEB84"/>
        <color rgb="FF63BE7B"/>
      </colorScale>
    </cfRule>
  </conditionalFormatting>
  <conditionalFormatting sqref="P72">
    <cfRule type="colorScale" priority="1995">
      <colorScale>
        <cfvo type="min"/>
        <cfvo type="percentile" val="50"/>
        <cfvo type="max"/>
        <color rgb="FFF8696B"/>
        <color rgb="FFFFEB84"/>
        <color rgb="FF63BE7B"/>
      </colorScale>
    </cfRule>
  </conditionalFormatting>
  <conditionalFormatting sqref="P72">
    <cfRule type="colorScale" priority="1994">
      <colorScale>
        <cfvo type="min"/>
        <cfvo type="percentile" val="50"/>
        <cfvo type="max"/>
        <color rgb="FFF8696B"/>
        <color rgb="FFFFEB84"/>
        <color rgb="FF63BE7B"/>
      </colorScale>
    </cfRule>
  </conditionalFormatting>
  <conditionalFormatting sqref="P73">
    <cfRule type="colorScale" priority="1993">
      <colorScale>
        <cfvo type="min"/>
        <cfvo type="percentile" val="50"/>
        <cfvo type="max"/>
        <color rgb="FFF8696B"/>
        <color rgb="FFFFEB84"/>
        <color rgb="FF63BE7B"/>
      </colorScale>
    </cfRule>
  </conditionalFormatting>
  <conditionalFormatting sqref="P74">
    <cfRule type="colorScale" priority="1992">
      <colorScale>
        <cfvo type="min"/>
        <cfvo type="percentile" val="50"/>
        <cfvo type="max"/>
        <color rgb="FFF8696B"/>
        <color rgb="FFFFEB84"/>
        <color rgb="FF63BE7B"/>
      </colorScale>
    </cfRule>
  </conditionalFormatting>
  <conditionalFormatting sqref="P75">
    <cfRule type="colorScale" priority="1991">
      <colorScale>
        <cfvo type="min"/>
        <cfvo type="percentile" val="50"/>
        <cfvo type="max"/>
        <color rgb="FFF8696B"/>
        <color rgb="FFFFEB84"/>
        <color rgb="FF63BE7B"/>
      </colorScale>
    </cfRule>
  </conditionalFormatting>
  <conditionalFormatting sqref="P75">
    <cfRule type="colorScale" priority="1990">
      <colorScale>
        <cfvo type="min"/>
        <cfvo type="percentile" val="50"/>
        <cfvo type="max"/>
        <color rgb="FFF8696B"/>
        <color rgb="FFFFEB84"/>
        <color rgb="FF63BE7B"/>
      </colorScale>
    </cfRule>
  </conditionalFormatting>
  <conditionalFormatting sqref="P73">
    <cfRule type="colorScale" priority="1989">
      <colorScale>
        <cfvo type="min"/>
        <cfvo type="percentile" val="50"/>
        <cfvo type="max"/>
        <color rgb="FFF8696B"/>
        <color rgb="FFFFEB84"/>
        <color rgb="FF63BE7B"/>
      </colorScale>
    </cfRule>
  </conditionalFormatting>
  <conditionalFormatting sqref="P71:P75">
    <cfRule type="colorScale" priority="1988">
      <colorScale>
        <cfvo type="min"/>
        <cfvo type="percentile" val="50"/>
        <cfvo type="max"/>
        <color rgb="FFF8696B"/>
        <color rgb="FFFFEB84"/>
        <color rgb="FF63BE7B"/>
      </colorScale>
    </cfRule>
  </conditionalFormatting>
  <conditionalFormatting sqref="P72">
    <cfRule type="colorScale" priority="1987">
      <colorScale>
        <cfvo type="min"/>
        <cfvo type="percentile" val="50"/>
        <cfvo type="max"/>
        <color rgb="FFF8696B"/>
        <color rgb="FFFFEB84"/>
        <color rgb="FF63BE7B"/>
      </colorScale>
    </cfRule>
  </conditionalFormatting>
  <conditionalFormatting sqref="P73">
    <cfRule type="colorScale" priority="1986">
      <colorScale>
        <cfvo type="min"/>
        <cfvo type="percentile" val="50"/>
        <cfvo type="max"/>
        <color rgb="FFF8696B"/>
        <color rgb="FFFFEB84"/>
        <color rgb="FF63BE7B"/>
      </colorScale>
    </cfRule>
  </conditionalFormatting>
  <conditionalFormatting sqref="P74">
    <cfRule type="colorScale" priority="1985">
      <colorScale>
        <cfvo type="min"/>
        <cfvo type="percentile" val="50"/>
        <cfvo type="max"/>
        <color rgb="FFF8696B"/>
        <color rgb="FFFFEB84"/>
        <color rgb="FF63BE7B"/>
      </colorScale>
    </cfRule>
  </conditionalFormatting>
  <conditionalFormatting sqref="P75">
    <cfRule type="colorScale" priority="1984">
      <colorScale>
        <cfvo type="min"/>
        <cfvo type="percentile" val="50"/>
        <cfvo type="max"/>
        <color rgb="FFF8696B"/>
        <color rgb="FFFFEB84"/>
        <color rgb="FF63BE7B"/>
      </colorScale>
    </cfRule>
  </conditionalFormatting>
  <conditionalFormatting sqref="P71:P75">
    <cfRule type="colorScale" priority="1983">
      <colorScale>
        <cfvo type="min"/>
        <cfvo type="percentile" val="50"/>
        <cfvo type="max"/>
        <color rgb="FFF8696B"/>
        <color rgb="FFFFEB84"/>
        <color rgb="FF63BE7B"/>
      </colorScale>
    </cfRule>
  </conditionalFormatting>
  <conditionalFormatting sqref="P74">
    <cfRule type="colorScale" priority="1982">
      <colorScale>
        <cfvo type="min"/>
        <cfvo type="percentile" val="50"/>
        <cfvo type="max"/>
        <color rgb="FFF8696B"/>
        <color rgb="FFFFEB84"/>
        <color rgb="FF63BE7B"/>
      </colorScale>
    </cfRule>
  </conditionalFormatting>
  <conditionalFormatting sqref="P72">
    <cfRule type="colorScale" priority="1981">
      <colorScale>
        <cfvo type="min"/>
        <cfvo type="percentile" val="50"/>
        <cfvo type="max"/>
        <color rgb="FFF8696B"/>
        <color rgb="FFFFEB84"/>
        <color rgb="FF63BE7B"/>
      </colorScale>
    </cfRule>
  </conditionalFormatting>
  <conditionalFormatting sqref="P73">
    <cfRule type="colorScale" priority="1980">
      <colorScale>
        <cfvo type="min"/>
        <cfvo type="percentile" val="50"/>
        <cfvo type="max"/>
        <color rgb="FFF8696B"/>
        <color rgb="FFFFEB84"/>
        <color rgb="FF63BE7B"/>
      </colorScale>
    </cfRule>
  </conditionalFormatting>
  <conditionalFormatting sqref="P74">
    <cfRule type="colorScale" priority="1979">
      <colorScale>
        <cfvo type="min"/>
        <cfvo type="percentile" val="50"/>
        <cfvo type="max"/>
        <color rgb="FFF8696B"/>
        <color rgb="FFFFEB84"/>
        <color rgb="FF63BE7B"/>
      </colorScale>
    </cfRule>
  </conditionalFormatting>
  <conditionalFormatting sqref="P75">
    <cfRule type="colorScale" priority="1978">
      <colorScale>
        <cfvo type="min"/>
        <cfvo type="percentile" val="50"/>
        <cfvo type="max"/>
        <color rgb="FFF8696B"/>
        <color rgb="FFFFEB84"/>
        <color rgb="FF63BE7B"/>
      </colorScale>
    </cfRule>
  </conditionalFormatting>
  <conditionalFormatting sqref="P75">
    <cfRule type="colorScale" priority="1977">
      <colorScale>
        <cfvo type="min"/>
        <cfvo type="percentile" val="50"/>
        <cfvo type="max"/>
        <color rgb="FFF8696B"/>
        <color rgb="FFFFEB84"/>
        <color rgb="FF63BE7B"/>
      </colorScale>
    </cfRule>
  </conditionalFormatting>
  <conditionalFormatting sqref="P76">
    <cfRule type="colorScale" priority="1975">
      <colorScale>
        <cfvo type="min"/>
        <cfvo type="percentile" val="50"/>
        <cfvo type="max"/>
        <color rgb="FFF8696B"/>
        <color rgb="FFFFEB84"/>
        <color rgb="FF63BE7B"/>
      </colorScale>
    </cfRule>
  </conditionalFormatting>
  <conditionalFormatting sqref="P79">
    <cfRule type="colorScale" priority="1974">
      <colorScale>
        <cfvo type="min"/>
        <cfvo type="percentile" val="50"/>
        <cfvo type="max"/>
        <color rgb="FFF8696B"/>
        <color rgb="FFFFEB84"/>
        <color rgb="FF63BE7B"/>
      </colorScale>
    </cfRule>
  </conditionalFormatting>
  <conditionalFormatting sqref="P77">
    <cfRule type="colorScale" priority="1976">
      <colorScale>
        <cfvo type="min"/>
        <cfvo type="percentile" val="50"/>
        <cfvo type="max"/>
        <color rgb="FFF8696B"/>
        <color rgb="FFFFEB84"/>
        <color rgb="FF63BE7B"/>
      </colorScale>
    </cfRule>
  </conditionalFormatting>
  <conditionalFormatting sqref="P78">
    <cfRule type="colorScale" priority="1973">
      <colorScale>
        <cfvo type="min"/>
        <cfvo type="percentile" val="50"/>
        <cfvo type="max"/>
        <color rgb="FFF8696B"/>
        <color rgb="FFFFEB84"/>
        <color rgb="FF63BE7B"/>
      </colorScale>
    </cfRule>
  </conditionalFormatting>
  <conditionalFormatting sqref="P79">
    <cfRule type="colorScale" priority="1972">
      <colorScale>
        <cfvo type="min"/>
        <cfvo type="percentile" val="50"/>
        <cfvo type="max"/>
        <color rgb="FFF8696B"/>
        <color rgb="FFFFEB84"/>
        <color rgb="FF63BE7B"/>
      </colorScale>
    </cfRule>
  </conditionalFormatting>
  <conditionalFormatting sqref="P80">
    <cfRule type="colorScale" priority="1971">
      <colorScale>
        <cfvo type="min"/>
        <cfvo type="percentile" val="50"/>
        <cfvo type="max"/>
        <color rgb="FFF8696B"/>
        <color rgb="FFFFEB84"/>
        <color rgb="FF63BE7B"/>
      </colorScale>
    </cfRule>
  </conditionalFormatting>
  <conditionalFormatting sqref="P80">
    <cfRule type="colorScale" priority="1970">
      <colorScale>
        <cfvo type="min"/>
        <cfvo type="percentile" val="50"/>
        <cfvo type="max"/>
        <color rgb="FFF8696B"/>
        <color rgb="FFFFEB84"/>
        <color rgb="FF63BE7B"/>
      </colorScale>
    </cfRule>
  </conditionalFormatting>
  <conditionalFormatting sqref="P77">
    <cfRule type="colorScale" priority="1969">
      <colorScale>
        <cfvo type="min"/>
        <cfvo type="percentile" val="50"/>
        <cfvo type="max"/>
        <color rgb="FFF8696B"/>
        <color rgb="FFFFEB84"/>
        <color rgb="FF63BE7B"/>
      </colorScale>
    </cfRule>
  </conditionalFormatting>
  <conditionalFormatting sqref="P80">
    <cfRule type="colorScale" priority="1968">
      <colorScale>
        <cfvo type="min"/>
        <cfvo type="percentile" val="50"/>
        <cfvo type="max"/>
        <color rgb="FFF8696B"/>
        <color rgb="FFFFEB84"/>
        <color rgb="FF63BE7B"/>
      </colorScale>
    </cfRule>
  </conditionalFormatting>
  <conditionalFormatting sqref="P76:P80">
    <cfRule type="colorScale" priority="1967">
      <colorScale>
        <cfvo type="min"/>
        <cfvo type="percentile" val="50"/>
        <cfvo type="max"/>
        <color rgb="FFF8696B"/>
        <color rgb="FFFFEB84"/>
        <color rgb="FF63BE7B"/>
      </colorScale>
    </cfRule>
  </conditionalFormatting>
  <conditionalFormatting sqref="P77">
    <cfRule type="colorScale" priority="1966">
      <colorScale>
        <cfvo type="min"/>
        <cfvo type="percentile" val="50"/>
        <cfvo type="max"/>
        <color rgb="FFF8696B"/>
        <color rgb="FFFFEB84"/>
        <color rgb="FF63BE7B"/>
      </colorScale>
    </cfRule>
  </conditionalFormatting>
  <conditionalFormatting sqref="P77">
    <cfRule type="colorScale" priority="1965">
      <colorScale>
        <cfvo type="min"/>
        <cfvo type="percentile" val="50"/>
        <cfvo type="max"/>
        <color rgb="FFF8696B"/>
        <color rgb="FFFFEB84"/>
        <color rgb="FF63BE7B"/>
      </colorScale>
    </cfRule>
  </conditionalFormatting>
  <conditionalFormatting sqref="P78">
    <cfRule type="colorScale" priority="1964">
      <colorScale>
        <cfvo type="min"/>
        <cfvo type="percentile" val="50"/>
        <cfvo type="max"/>
        <color rgb="FFF8696B"/>
        <color rgb="FFFFEB84"/>
        <color rgb="FF63BE7B"/>
      </colorScale>
    </cfRule>
  </conditionalFormatting>
  <conditionalFormatting sqref="P79">
    <cfRule type="colorScale" priority="1963">
      <colorScale>
        <cfvo type="min"/>
        <cfvo type="percentile" val="50"/>
        <cfvo type="max"/>
        <color rgb="FFF8696B"/>
        <color rgb="FFFFEB84"/>
        <color rgb="FF63BE7B"/>
      </colorScale>
    </cfRule>
  </conditionalFormatting>
  <conditionalFormatting sqref="P80">
    <cfRule type="colorScale" priority="1962">
      <colorScale>
        <cfvo type="min"/>
        <cfvo type="percentile" val="50"/>
        <cfvo type="max"/>
        <color rgb="FFF8696B"/>
        <color rgb="FFFFEB84"/>
        <color rgb="FF63BE7B"/>
      </colorScale>
    </cfRule>
  </conditionalFormatting>
  <conditionalFormatting sqref="P80">
    <cfRule type="colorScale" priority="1961">
      <colorScale>
        <cfvo type="min"/>
        <cfvo type="percentile" val="50"/>
        <cfvo type="max"/>
        <color rgb="FFF8696B"/>
        <color rgb="FFFFEB84"/>
        <color rgb="FF63BE7B"/>
      </colorScale>
    </cfRule>
  </conditionalFormatting>
  <conditionalFormatting sqref="P78">
    <cfRule type="colorScale" priority="1960">
      <colorScale>
        <cfvo type="min"/>
        <cfvo type="percentile" val="50"/>
        <cfvo type="max"/>
        <color rgb="FFF8696B"/>
        <color rgb="FFFFEB84"/>
        <color rgb="FF63BE7B"/>
      </colorScale>
    </cfRule>
  </conditionalFormatting>
  <conditionalFormatting sqref="P76:P80">
    <cfRule type="colorScale" priority="1959">
      <colorScale>
        <cfvo type="min"/>
        <cfvo type="percentile" val="50"/>
        <cfvo type="max"/>
        <color rgb="FFF8696B"/>
        <color rgb="FFFFEB84"/>
        <color rgb="FF63BE7B"/>
      </colorScale>
    </cfRule>
  </conditionalFormatting>
  <conditionalFormatting sqref="P77">
    <cfRule type="colorScale" priority="1958">
      <colorScale>
        <cfvo type="min"/>
        <cfvo type="percentile" val="50"/>
        <cfvo type="max"/>
        <color rgb="FFF8696B"/>
        <color rgb="FFFFEB84"/>
        <color rgb="FF63BE7B"/>
      </colorScale>
    </cfRule>
  </conditionalFormatting>
  <conditionalFormatting sqref="P78">
    <cfRule type="colorScale" priority="1957">
      <colorScale>
        <cfvo type="min"/>
        <cfvo type="percentile" val="50"/>
        <cfvo type="max"/>
        <color rgb="FFF8696B"/>
        <color rgb="FFFFEB84"/>
        <color rgb="FF63BE7B"/>
      </colorScale>
    </cfRule>
  </conditionalFormatting>
  <conditionalFormatting sqref="P79">
    <cfRule type="colorScale" priority="1956">
      <colorScale>
        <cfvo type="min"/>
        <cfvo type="percentile" val="50"/>
        <cfvo type="max"/>
        <color rgb="FFF8696B"/>
        <color rgb="FFFFEB84"/>
        <color rgb="FF63BE7B"/>
      </colorScale>
    </cfRule>
  </conditionalFormatting>
  <conditionalFormatting sqref="P80">
    <cfRule type="colorScale" priority="1955">
      <colorScale>
        <cfvo type="min"/>
        <cfvo type="percentile" val="50"/>
        <cfvo type="max"/>
        <color rgb="FFF8696B"/>
        <color rgb="FFFFEB84"/>
        <color rgb="FF63BE7B"/>
      </colorScale>
    </cfRule>
  </conditionalFormatting>
  <conditionalFormatting sqref="P76:P80">
    <cfRule type="colorScale" priority="1954">
      <colorScale>
        <cfvo type="min"/>
        <cfvo type="percentile" val="50"/>
        <cfvo type="max"/>
        <color rgb="FFF8696B"/>
        <color rgb="FFFFEB84"/>
        <color rgb="FF63BE7B"/>
      </colorScale>
    </cfRule>
  </conditionalFormatting>
  <conditionalFormatting sqref="P79">
    <cfRule type="colorScale" priority="1953">
      <colorScale>
        <cfvo type="min"/>
        <cfvo type="percentile" val="50"/>
        <cfvo type="max"/>
        <color rgb="FFF8696B"/>
        <color rgb="FFFFEB84"/>
        <color rgb="FF63BE7B"/>
      </colorScale>
    </cfRule>
  </conditionalFormatting>
  <conditionalFormatting sqref="P77">
    <cfRule type="colorScale" priority="1952">
      <colorScale>
        <cfvo type="min"/>
        <cfvo type="percentile" val="50"/>
        <cfvo type="max"/>
        <color rgb="FFF8696B"/>
        <color rgb="FFFFEB84"/>
        <color rgb="FF63BE7B"/>
      </colorScale>
    </cfRule>
  </conditionalFormatting>
  <conditionalFormatting sqref="P78">
    <cfRule type="colorScale" priority="1951">
      <colorScale>
        <cfvo type="min"/>
        <cfvo type="percentile" val="50"/>
        <cfvo type="max"/>
        <color rgb="FFF8696B"/>
        <color rgb="FFFFEB84"/>
        <color rgb="FF63BE7B"/>
      </colorScale>
    </cfRule>
  </conditionalFormatting>
  <conditionalFormatting sqref="P79">
    <cfRule type="colorScale" priority="1950">
      <colorScale>
        <cfvo type="min"/>
        <cfvo type="percentile" val="50"/>
        <cfvo type="max"/>
        <color rgb="FFF8696B"/>
        <color rgb="FFFFEB84"/>
        <color rgb="FF63BE7B"/>
      </colorScale>
    </cfRule>
  </conditionalFormatting>
  <conditionalFormatting sqref="P80">
    <cfRule type="colorScale" priority="1949">
      <colorScale>
        <cfvo type="min"/>
        <cfvo type="percentile" val="50"/>
        <cfvo type="max"/>
        <color rgb="FFF8696B"/>
        <color rgb="FFFFEB84"/>
        <color rgb="FF63BE7B"/>
      </colorScale>
    </cfRule>
  </conditionalFormatting>
  <conditionalFormatting sqref="P80">
    <cfRule type="colorScale" priority="1948">
      <colorScale>
        <cfvo type="min"/>
        <cfvo type="percentile" val="50"/>
        <cfvo type="max"/>
        <color rgb="FFF8696B"/>
        <color rgb="FFFFEB84"/>
        <color rgb="FF63BE7B"/>
      </colorScale>
    </cfRule>
  </conditionalFormatting>
  <conditionalFormatting sqref="P76">
    <cfRule type="colorScale" priority="1947">
      <colorScale>
        <cfvo type="min"/>
        <cfvo type="percentile" val="50"/>
        <cfvo type="max"/>
        <color rgb="FFF8696B"/>
        <color rgb="FFFFEB84"/>
        <color rgb="FF63BE7B"/>
      </colorScale>
    </cfRule>
  </conditionalFormatting>
  <conditionalFormatting sqref="P79">
    <cfRule type="colorScale" priority="1946">
      <colorScale>
        <cfvo type="min"/>
        <cfvo type="percentile" val="50"/>
        <cfvo type="max"/>
        <color rgb="FFF8696B"/>
        <color rgb="FFFFEB84"/>
        <color rgb="FF63BE7B"/>
      </colorScale>
    </cfRule>
  </conditionalFormatting>
  <conditionalFormatting sqref="P76:P80">
    <cfRule type="colorScale" priority="1945">
      <colorScale>
        <cfvo type="min"/>
        <cfvo type="percentile" val="50"/>
        <cfvo type="max"/>
        <color rgb="FFF8696B"/>
        <color rgb="FFFFEB84"/>
        <color rgb="FF63BE7B"/>
      </colorScale>
    </cfRule>
  </conditionalFormatting>
  <conditionalFormatting sqref="P76">
    <cfRule type="colorScale" priority="1944">
      <colorScale>
        <cfvo type="min"/>
        <cfvo type="percentile" val="50"/>
        <cfvo type="max"/>
        <color rgb="FFF8696B"/>
        <color rgb="FFFFEB84"/>
        <color rgb="FF63BE7B"/>
      </colorScale>
    </cfRule>
  </conditionalFormatting>
  <conditionalFormatting sqref="P76">
    <cfRule type="colorScale" priority="1943">
      <colorScale>
        <cfvo type="min"/>
        <cfvo type="percentile" val="50"/>
        <cfvo type="max"/>
        <color rgb="FFF8696B"/>
        <color rgb="FFFFEB84"/>
        <color rgb="FF63BE7B"/>
      </colorScale>
    </cfRule>
  </conditionalFormatting>
  <conditionalFormatting sqref="P76">
    <cfRule type="colorScale" priority="1942">
      <colorScale>
        <cfvo type="min"/>
        <cfvo type="percentile" val="50"/>
        <cfvo type="max"/>
        <color rgb="FFF8696B"/>
        <color rgb="FFFFEB84"/>
        <color rgb="FF63BE7B"/>
      </colorScale>
    </cfRule>
  </conditionalFormatting>
  <conditionalFormatting sqref="P77">
    <cfRule type="colorScale" priority="1941">
      <colorScale>
        <cfvo type="min"/>
        <cfvo type="percentile" val="50"/>
        <cfvo type="max"/>
        <color rgb="FFF8696B"/>
        <color rgb="FFFFEB84"/>
        <color rgb="FF63BE7B"/>
      </colorScale>
    </cfRule>
  </conditionalFormatting>
  <conditionalFormatting sqref="P78">
    <cfRule type="colorScale" priority="1940">
      <colorScale>
        <cfvo type="min"/>
        <cfvo type="percentile" val="50"/>
        <cfvo type="max"/>
        <color rgb="FFF8696B"/>
        <color rgb="FFFFEB84"/>
        <color rgb="FF63BE7B"/>
      </colorScale>
    </cfRule>
  </conditionalFormatting>
  <conditionalFormatting sqref="P79">
    <cfRule type="colorScale" priority="1939">
      <colorScale>
        <cfvo type="min"/>
        <cfvo type="percentile" val="50"/>
        <cfvo type="max"/>
        <color rgb="FFF8696B"/>
        <color rgb="FFFFEB84"/>
        <color rgb="FF63BE7B"/>
      </colorScale>
    </cfRule>
  </conditionalFormatting>
  <conditionalFormatting sqref="P79">
    <cfRule type="colorScale" priority="1938">
      <colorScale>
        <cfvo type="min"/>
        <cfvo type="percentile" val="50"/>
        <cfvo type="max"/>
        <color rgb="FFF8696B"/>
        <color rgb="FFFFEB84"/>
        <color rgb="FF63BE7B"/>
      </colorScale>
    </cfRule>
  </conditionalFormatting>
  <conditionalFormatting sqref="P79">
    <cfRule type="colorScale" priority="1937">
      <colorScale>
        <cfvo type="min"/>
        <cfvo type="percentile" val="50"/>
        <cfvo type="max"/>
        <color rgb="FFF8696B"/>
        <color rgb="FFFFEB84"/>
        <color rgb="FF63BE7B"/>
      </colorScale>
    </cfRule>
  </conditionalFormatting>
  <conditionalFormatting sqref="P80">
    <cfRule type="colorScale" priority="1936">
      <colorScale>
        <cfvo type="min"/>
        <cfvo type="percentile" val="50"/>
        <cfvo type="max"/>
        <color rgb="FFF8696B"/>
        <color rgb="FFFFEB84"/>
        <color rgb="FF63BE7B"/>
      </colorScale>
    </cfRule>
  </conditionalFormatting>
  <conditionalFormatting sqref="P76">
    <cfRule type="colorScale" priority="1935">
      <colorScale>
        <cfvo type="min"/>
        <cfvo type="percentile" val="50"/>
        <cfvo type="max"/>
        <color rgb="FFF8696B"/>
        <color rgb="FFFFEB84"/>
        <color rgb="FF63BE7B"/>
      </colorScale>
    </cfRule>
  </conditionalFormatting>
  <conditionalFormatting sqref="P76">
    <cfRule type="colorScale" priority="1934">
      <colorScale>
        <cfvo type="min"/>
        <cfvo type="percentile" val="50"/>
        <cfvo type="max"/>
        <color rgb="FFF8696B"/>
        <color rgb="FFFFEB84"/>
        <color rgb="FF63BE7B"/>
      </colorScale>
    </cfRule>
  </conditionalFormatting>
  <conditionalFormatting sqref="P76">
    <cfRule type="colorScale" priority="1933">
      <colorScale>
        <cfvo type="min"/>
        <cfvo type="percentile" val="50"/>
        <cfvo type="max"/>
        <color rgb="FFF8696B"/>
        <color rgb="FFFFEB84"/>
        <color rgb="FF63BE7B"/>
      </colorScale>
    </cfRule>
  </conditionalFormatting>
  <conditionalFormatting sqref="P78">
    <cfRule type="colorScale" priority="1932">
      <colorScale>
        <cfvo type="min"/>
        <cfvo type="percentile" val="50"/>
        <cfvo type="max"/>
        <color rgb="FFF8696B"/>
        <color rgb="FFFFEB84"/>
        <color rgb="FF63BE7B"/>
      </colorScale>
    </cfRule>
  </conditionalFormatting>
  <conditionalFormatting sqref="P77">
    <cfRule type="colorScale" priority="1931">
      <colorScale>
        <cfvo type="min"/>
        <cfvo type="percentile" val="50"/>
        <cfvo type="max"/>
        <color rgb="FFF8696B"/>
        <color rgb="FFFFEB84"/>
        <color rgb="FF63BE7B"/>
      </colorScale>
    </cfRule>
  </conditionalFormatting>
  <conditionalFormatting sqref="P78">
    <cfRule type="colorScale" priority="1930">
      <colorScale>
        <cfvo type="min"/>
        <cfvo type="percentile" val="50"/>
        <cfvo type="max"/>
        <color rgb="FFF8696B"/>
        <color rgb="FFFFEB84"/>
        <color rgb="FF63BE7B"/>
      </colorScale>
    </cfRule>
  </conditionalFormatting>
  <conditionalFormatting sqref="P78">
    <cfRule type="colorScale" priority="1929">
      <colorScale>
        <cfvo type="min"/>
        <cfvo type="percentile" val="50"/>
        <cfvo type="max"/>
        <color rgb="FFF8696B"/>
        <color rgb="FFFFEB84"/>
        <color rgb="FF63BE7B"/>
      </colorScale>
    </cfRule>
  </conditionalFormatting>
  <conditionalFormatting sqref="P79">
    <cfRule type="colorScale" priority="1928">
      <colorScale>
        <cfvo type="min"/>
        <cfvo type="percentile" val="50"/>
        <cfvo type="max"/>
        <color rgb="FFF8696B"/>
        <color rgb="FFFFEB84"/>
        <color rgb="FF63BE7B"/>
      </colorScale>
    </cfRule>
  </conditionalFormatting>
  <conditionalFormatting sqref="P80">
    <cfRule type="colorScale" priority="1927">
      <colorScale>
        <cfvo type="min"/>
        <cfvo type="percentile" val="50"/>
        <cfvo type="max"/>
        <color rgb="FFF8696B"/>
        <color rgb="FFFFEB84"/>
        <color rgb="FF63BE7B"/>
      </colorScale>
    </cfRule>
  </conditionalFormatting>
  <conditionalFormatting sqref="P77">
    <cfRule type="colorScale" priority="1926">
      <colorScale>
        <cfvo type="min"/>
        <cfvo type="percentile" val="50"/>
        <cfvo type="max"/>
        <color rgb="FFF8696B"/>
        <color rgb="FFFFEB84"/>
        <color rgb="FF63BE7B"/>
      </colorScale>
    </cfRule>
  </conditionalFormatting>
  <conditionalFormatting sqref="P80">
    <cfRule type="colorScale" priority="1925">
      <colorScale>
        <cfvo type="min"/>
        <cfvo type="percentile" val="50"/>
        <cfvo type="max"/>
        <color rgb="FFF8696B"/>
        <color rgb="FFFFEB84"/>
        <color rgb="FF63BE7B"/>
      </colorScale>
    </cfRule>
  </conditionalFormatting>
  <conditionalFormatting sqref="P78">
    <cfRule type="colorScale" priority="1924">
      <colorScale>
        <cfvo type="min"/>
        <cfvo type="percentile" val="50"/>
        <cfvo type="max"/>
        <color rgb="FFF8696B"/>
        <color rgb="FFFFEB84"/>
        <color rgb="FF63BE7B"/>
      </colorScale>
    </cfRule>
  </conditionalFormatting>
  <conditionalFormatting sqref="P79">
    <cfRule type="colorScale" priority="1923">
      <colorScale>
        <cfvo type="min"/>
        <cfvo type="percentile" val="50"/>
        <cfvo type="max"/>
        <color rgb="FFF8696B"/>
        <color rgb="FFFFEB84"/>
        <color rgb="FF63BE7B"/>
      </colorScale>
    </cfRule>
  </conditionalFormatting>
  <conditionalFormatting sqref="P80">
    <cfRule type="colorScale" priority="1922">
      <colorScale>
        <cfvo type="min"/>
        <cfvo type="percentile" val="50"/>
        <cfvo type="max"/>
        <color rgb="FFF8696B"/>
        <color rgb="FFFFEB84"/>
        <color rgb="FF63BE7B"/>
      </colorScale>
    </cfRule>
  </conditionalFormatting>
  <conditionalFormatting sqref="P78">
    <cfRule type="colorScale" priority="1921">
      <colorScale>
        <cfvo type="min"/>
        <cfvo type="percentile" val="50"/>
        <cfvo type="max"/>
        <color rgb="FFF8696B"/>
        <color rgb="FFFFEB84"/>
        <color rgb="FF63BE7B"/>
      </colorScale>
    </cfRule>
  </conditionalFormatting>
  <conditionalFormatting sqref="P76">
    <cfRule type="colorScale" priority="1920">
      <colorScale>
        <cfvo type="min"/>
        <cfvo type="percentile" val="50"/>
        <cfvo type="max"/>
        <color rgb="FFF8696B"/>
        <color rgb="FFFFEB84"/>
        <color rgb="FF63BE7B"/>
      </colorScale>
    </cfRule>
  </conditionalFormatting>
  <conditionalFormatting sqref="P77">
    <cfRule type="colorScale" priority="1919">
      <colorScale>
        <cfvo type="min"/>
        <cfvo type="percentile" val="50"/>
        <cfvo type="max"/>
        <color rgb="FFF8696B"/>
        <color rgb="FFFFEB84"/>
        <color rgb="FF63BE7B"/>
      </colorScale>
    </cfRule>
  </conditionalFormatting>
  <conditionalFormatting sqref="P78">
    <cfRule type="colorScale" priority="1918">
      <colorScale>
        <cfvo type="min"/>
        <cfvo type="percentile" val="50"/>
        <cfvo type="max"/>
        <color rgb="FFF8696B"/>
        <color rgb="FFFFEB84"/>
        <color rgb="FF63BE7B"/>
      </colorScale>
    </cfRule>
  </conditionalFormatting>
  <conditionalFormatting sqref="P78">
    <cfRule type="colorScale" priority="1917">
      <colorScale>
        <cfvo type="min"/>
        <cfvo type="percentile" val="50"/>
        <cfvo type="max"/>
        <color rgb="FFF8696B"/>
        <color rgb="FFFFEB84"/>
        <color rgb="FF63BE7B"/>
      </colorScale>
    </cfRule>
  </conditionalFormatting>
  <conditionalFormatting sqref="P78">
    <cfRule type="colorScale" priority="1916">
      <colorScale>
        <cfvo type="min"/>
        <cfvo type="percentile" val="50"/>
        <cfvo type="max"/>
        <color rgb="FFF8696B"/>
        <color rgb="FFFFEB84"/>
        <color rgb="FF63BE7B"/>
      </colorScale>
    </cfRule>
  </conditionalFormatting>
  <conditionalFormatting sqref="P79">
    <cfRule type="colorScale" priority="1915">
      <colorScale>
        <cfvo type="min"/>
        <cfvo type="percentile" val="50"/>
        <cfvo type="max"/>
        <color rgb="FFF8696B"/>
        <color rgb="FFFFEB84"/>
        <color rgb="FF63BE7B"/>
      </colorScale>
    </cfRule>
  </conditionalFormatting>
  <conditionalFormatting sqref="P80">
    <cfRule type="colorScale" priority="1914">
      <colorScale>
        <cfvo type="min"/>
        <cfvo type="percentile" val="50"/>
        <cfvo type="max"/>
        <color rgb="FFF8696B"/>
        <color rgb="FFFFEB84"/>
        <color rgb="FF63BE7B"/>
      </colorScale>
    </cfRule>
  </conditionalFormatting>
  <conditionalFormatting sqref="P77">
    <cfRule type="colorScale" priority="1913">
      <colorScale>
        <cfvo type="min"/>
        <cfvo type="percentile" val="50"/>
        <cfvo type="max"/>
        <color rgb="FFF8696B"/>
        <color rgb="FFFFEB84"/>
        <color rgb="FF63BE7B"/>
      </colorScale>
    </cfRule>
  </conditionalFormatting>
  <conditionalFormatting sqref="P76">
    <cfRule type="colorScale" priority="1912">
      <colorScale>
        <cfvo type="min"/>
        <cfvo type="percentile" val="50"/>
        <cfvo type="max"/>
        <color rgb="FFF8696B"/>
        <color rgb="FFFFEB84"/>
        <color rgb="FF63BE7B"/>
      </colorScale>
    </cfRule>
  </conditionalFormatting>
  <conditionalFormatting sqref="P77">
    <cfRule type="colorScale" priority="1911">
      <colorScale>
        <cfvo type="min"/>
        <cfvo type="percentile" val="50"/>
        <cfvo type="max"/>
        <color rgb="FFF8696B"/>
        <color rgb="FFFFEB84"/>
        <color rgb="FF63BE7B"/>
      </colorScale>
    </cfRule>
  </conditionalFormatting>
  <conditionalFormatting sqref="P79">
    <cfRule type="colorScale" priority="1910">
      <colorScale>
        <cfvo type="min"/>
        <cfvo type="percentile" val="50"/>
        <cfvo type="max"/>
        <color rgb="FFF8696B"/>
        <color rgb="FFFFEB84"/>
        <color rgb="FF63BE7B"/>
      </colorScale>
    </cfRule>
  </conditionalFormatting>
  <conditionalFormatting sqref="P78">
    <cfRule type="colorScale" priority="1909">
      <colorScale>
        <cfvo type="min"/>
        <cfvo type="percentile" val="50"/>
        <cfvo type="max"/>
        <color rgb="FFF8696B"/>
        <color rgb="FFFFEB84"/>
        <color rgb="FF63BE7B"/>
      </colorScale>
    </cfRule>
  </conditionalFormatting>
  <conditionalFormatting sqref="P79">
    <cfRule type="colorScale" priority="1908">
      <colorScale>
        <cfvo type="min"/>
        <cfvo type="percentile" val="50"/>
        <cfvo type="max"/>
        <color rgb="FFF8696B"/>
        <color rgb="FFFFEB84"/>
        <color rgb="FF63BE7B"/>
      </colorScale>
    </cfRule>
  </conditionalFormatting>
  <conditionalFormatting sqref="P79">
    <cfRule type="colorScale" priority="1907">
      <colorScale>
        <cfvo type="min"/>
        <cfvo type="percentile" val="50"/>
        <cfvo type="max"/>
        <color rgb="FFF8696B"/>
        <color rgb="FFFFEB84"/>
        <color rgb="FF63BE7B"/>
      </colorScale>
    </cfRule>
  </conditionalFormatting>
  <conditionalFormatting sqref="P80">
    <cfRule type="colorScale" priority="1906">
      <colorScale>
        <cfvo type="min"/>
        <cfvo type="percentile" val="50"/>
        <cfvo type="max"/>
        <color rgb="FFF8696B"/>
        <color rgb="FFFFEB84"/>
        <color rgb="FF63BE7B"/>
      </colorScale>
    </cfRule>
  </conditionalFormatting>
  <conditionalFormatting sqref="P78">
    <cfRule type="colorScale" priority="1905">
      <colorScale>
        <cfvo type="min"/>
        <cfvo type="percentile" val="50"/>
        <cfvo type="max"/>
        <color rgb="FFF8696B"/>
        <color rgb="FFFFEB84"/>
        <color rgb="FF63BE7B"/>
      </colorScale>
    </cfRule>
  </conditionalFormatting>
  <conditionalFormatting sqref="P79">
    <cfRule type="colorScale" priority="1904">
      <colorScale>
        <cfvo type="min"/>
        <cfvo type="percentile" val="50"/>
        <cfvo type="max"/>
        <color rgb="FFF8696B"/>
        <color rgb="FFFFEB84"/>
        <color rgb="FF63BE7B"/>
      </colorScale>
    </cfRule>
  </conditionalFormatting>
  <conditionalFormatting sqref="P80">
    <cfRule type="colorScale" priority="1903">
      <colorScale>
        <cfvo type="min"/>
        <cfvo type="percentile" val="50"/>
        <cfvo type="max"/>
        <color rgb="FFF8696B"/>
        <color rgb="FFFFEB84"/>
        <color rgb="FF63BE7B"/>
      </colorScale>
    </cfRule>
  </conditionalFormatting>
  <conditionalFormatting sqref="P76">
    <cfRule type="colorScale" priority="1902">
      <colorScale>
        <cfvo type="min"/>
        <cfvo type="percentile" val="50"/>
        <cfvo type="max"/>
        <color rgb="FFF8696B"/>
        <color rgb="FFFFEB84"/>
        <color rgb="FF63BE7B"/>
      </colorScale>
    </cfRule>
  </conditionalFormatting>
  <conditionalFormatting sqref="P79">
    <cfRule type="colorScale" priority="1901">
      <colorScale>
        <cfvo type="min"/>
        <cfvo type="percentile" val="50"/>
        <cfvo type="max"/>
        <color rgb="FFF8696B"/>
        <color rgb="FFFFEB84"/>
        <color rgb="FF63BE7B"/>
      </colorScale>
    </cfRule>
  </conditionalFormatting>
  <conditionalFormatting sqref="P77">
    <cfRule type="colorScale" priority="1900">
      <colorScale>
        <cfvo type="min"/>
        <cfvo type="percentile" val="50"/>
        <cfvo type="max"/>
        <color rgb="FFF8696B"/>
        <color rgb="FFFFEB84"/>
        <color rgb="FF63BE7B"/>
      </colorScale>
    </cfRule>
  </conditionalFormatting>
  <conditionalFormatting sqref="P78">
    <cfRule type="colorScale" priority="1899">
      <colorScale>
        <cfvo type="min"/>
        <cfvo type="percentile" val="50"/>
        <cfvo type="max"/>
        <color rgb="FFF8696B"/>
        <color rgb="FFFFEB84"/>
        <color rgb="FF63BE7B"/>
      </colorScale>
    </cfRule>
  </conditionalFormatting>
  <conditionalFormatting sqref="P79">
    <cfRule type="colorScale" priority="1898">
      <colorScale>
        <cfvo type="min"/>
        <cfvo type="percentile" val="50"/>
        <cfvo type="max"/>
        <color rgb="FFF8696B"/>
        <color rgb="FFFFEB84"/>
        <color rgb="FF63BE7B"/>
      </colorScale>
    </cfRule>
  </conditionalFormatting>
  <conditionalFormatting sqref="P80">
    <cfRule type="colorScale" priority="1897">
      <colorScale>
        <cfvo type="min"/>
        <cfvo type="percentile" val="50"/>
        <cfvo type="max"/>
        <color rgb="FFF8696B"/>
        <color rgb="FFFFEB84"/>
        <color rgb="FF63BE7B"/>
      </colorScale>
    </cfRule>
  </conditionalFormatting>
  <conditionalFormatting sqref="P80">
    <cfRule type="colorScale" priority="1896">
      <colorScale>
        <cfvo type="min"/>
        <cfvo type="percentile" val="50"/>
        <cfvo type="max"/>
        <color rgb="FFF8696B"/>
        <color rgb="FFFFEB84"/>
        <color rgb="FF63BE7B"/>
      </colorScale>
    </cfRule>
  </conditionalFormatting>
  <conditionalFormatting sqref="P77">
    <cfRule type="colorScale" priority="1895">
      <colorScale>
        <cfvo type="min"/>
        <cfvo type="percentile" val="50"/>
        <cfvo type="max"/>
        <color rgb="FFF8696B"/>
        <color rgb="FFFFEB84"/>
        <color rgb="FF63BE7B"/>
      </colorScale>
    </cfRule>
  </conditionalFormatting>
  <conditionalFormatting sqref="P80">
    <cfRule type="colorScale" priority="1894">
      <colorScale>
        <cfvo type="min"/>
        <cfvo type="percentile" val="50"/>
        <cfvo type="max"/>
        <color rgb="FFF8696B"/>
        <color rgb="FFFFEB84"/>
        <color rgb="FF63BE7B"/>
      </colorScale>
    </cfRule>
  </conditionalFormatting>
  <conditionalFormatting sqref="P76:P80">
    <cfRule type="colorScale" priority="1893">
      <colorScale>
        <cfvo type="min"/>
        <cfvo type="percentile" val="50"/>
        <cfvo type="max"/>
        <color rgb="FFF8696B"/>
        <color rgb="FFFFEB84"/>
        <color rgb="FF63BE7B"/>
      </colorScale>
    </cfRule>
  </conditionalFormatting>
  <conditionalFormatting sqref="P77">
    <cfRule type="colorScale" priority="1892">
      <colorScale>
        <cfvo type="min"/>
        <cfvo type="percentile" val="50"/>
        <cfvo type="max"/>
        <color rgb="FFF8696B"/>
        <color rgb="FFFFEB84"/>
        <color rgb="FF63BE7B"/>
      </colorScale>
    </cfRule>
  </conditionalFormatting>
  <conditionalFormatting sqref="P77">
    <cfRule type="colorScale" priority="1891">
      <colorScale>
        <cfvo type="min"/>
        <cfvo type="percentile" val="50"/>
        <cfvo type="max"/>
        <color rgb="FFF8696B"/>
        <color rgb="FFFFEB84"/>
        <color rgb="FF63BE7B"/>
      </colorScale>
    </cfRule>
  </conditionalFormatting>
  <conditionalFormatting sqref="P78">
    <cfRule type="colorScale" priority="1890">
      <colorScale>
        <cfvo type="min"/>
        <cfvo type="percentile" val="50"/>
        <cfvo type="max"/>
        <color rgb="FFF8696B"/>
        <color rgb="FFFFEB84"/>
        <color rgb="FF63BE7B"/>
      </colorScale>
    </cfRule>
  </conditionalFormatting>
  <conditionalFormatting sqref="P79">
    <cfRule type="colorScale" priority="1889">
      <colorScale>
        <cfvo type="min"/>
        <cfvo type="percentile" val="50"/>
        <cfvo type="max"/>
        <color rgb="FFF8696B"/>
        <color rgb="FFFFEB84"/>
        <color rgb="FF63BE7B"/>
      </colorScale>
    </cfRule>
  </conditionalFormatting>
  <conditionalFormatting sqref="P80">
    <cfRule type="colorScale" priority="1888">
      <colorScale>
        <cfvo type="min"/>
        <cfvo type="percentile" val="50"/>
        <cfvo type="max"/>
        <color rgb="FFF8696B"/>
        <color rgb="FFFFEB84"/>
        <color rgb="FF63BE7B"/>
      </colorScale>
    </cfRule>
  </conditionalFormatting>
  <conditionalFormatting sqref="P80">
    <cfRule type="colorScale" priority="1887">
      <colorScale>
        <cfvo type="min"/>
        <cfvo type="percentile" val="50"/>
        <cfvo type="max"/>
        <color rgb="FFF8696B"/>
        <color rgb="FFFFEB84"/>
        <color rgb="FF63BE7B"/>
      </colorScale>
    </cfRule>
  </conditionalFormatting>
  <conditionalFormatting sqref="P78">
    <cfRule type="colorScale" priority="1886">
      <colorScale>
        <cfvo type="min"/>
        <cfvo type="percentile" val="50"/>
        <cfvo type="max"/>
        <color rgb="FFF8696B"/>
        <color rgb="FFFFEB84"/>
        <color rgb="FF63BE7B"/>
      </colorScale>
    </cfRule>
  </conditionalFormatting>
  <conditionalFormatting sqref="P76:P80">
    <cfRule type="colorScale" priority="1885">
      <colorScale>
        <cfvo type="min"/>
        <cfvo type="percentile" val="50"/>
        <cfvo type="max"/>
        <color rgb="FFF8696B"/>
        <color rgb="FFFFEB84"/>
        <color rgb="FF63BE7B"/>
      </colorScale>
    </cfRule>
  </conditionalFormatting>
  <conditionalFormatting sqref="P77">
    <cfRule type="colorScale" priority="1884">
      <colorScale>
        <cfvo type="min"/>
        <cfvo type="percentile" val="50"/>
        <cfvo type="max"/>
        <color rgb="FFF8696B"/>
        <color rgb="FFFFEB84"/>
        <color rgb="FF63BE7B"/>
      </colorScale>
    </cfRule>
  </conditionalFormatting>
  <conditionalFormatting sqref="P78">
    <cfRule type="colorScale" priority="1883">
      <colorScale>
        <cfvo type="min"/>
        <cfvo type="percentile" val="50"/>
        <cfvo type="max"/>
        <color rgb="FFF8696B"/>
        <color rgb="FFFFEB84"/>
        <color rgb="FF63BE7B"/>
      </colorScale>
    </cfRule>
  </conditionalFormatting>
  <conditionalFormatting sqref="P79">
    <cfRule type="colorScale" priority="1882">
      <colorScale>
        <cfvo type="min"/>
        <cfvo type="percentile" val="50"/>
        <cfvo type="max"/>
        <color rgb="FFF8696B"/>
        <color rgb="FFFFEB84"/>
        <color rgb="FF63BE7B"/>
      </colorScale>
    </cfRule>
  </conditionalFormatting>
  <conditionalFormatting sqref="P80">
    <cfRule type="colorScale" priority="1881">
      <colorScale>
        <cfvo type="min"/>
        <cfvo type="percentile" val="50"/>
        <cfvo type="max"/>
        <color rgb="FFF8696B"/>
        <color rgb="FFFFEB84"/>
        <color rgb="FF63BE7B"/>
      </colorScale>
    </cfRule>
  </conditionalFormatting>
  <conditionalFormatting sqref="P76:P80">
    <cfRule type="colorScale" priority="1880">
      <colorScale>
        <cfvo type="min"/>
        <cfvo type="percentile" val="50"/>
        <cfvo type="max"/>
        <color rgb="FFF8696B"/>
        <color rgb="FFFFEB84"/>
        <color rgb="FF63BE7B"/>
      </colorScale>
    </cfRule>
  </conditionalFormatting>
  <conditionalFormatting sqref="P79">
    <cfRule type="colorScale" priority="1879">
      <colorScale>
        <cfvo type="min"/>
        <cfvo type="percentile" val="50"/>
        <cfvo type="max"/>
        <color rgb="FFF8696B"/>
        <color rgb="FFFFEB84"/>
        <color rgb="FF63BE7B"/>
      </colorScale>
    </cfRule>
  </conditionalFormatting>
  <conditionalFormatting sqref="P77">
    <cfRule type="colorScale" priority="1878">
      <colorScale>
        <cfvo type="min"/>
        <cfvo type="percentile" val="50"/>
        <cfvo type="max"/>
        <color rgb="FFF8696B"/>
        <color rgb="FFFFEB84"/>
        <color rgb="FF63BE7B"/>
      </colorScale>
    </cfRule>
  </conditionalFormatting>
  <conditionalFormatting sqref="P78">
    <cfRule type="colorScale" priority="1877">
      <colorScale>
        <cfvo type="min"/>
        <cfvo type="percentile" val="50"/>
        <cfvo type="max"/>
        <color rgb="FFF8696B"/>
        <color rgb="FFFFEB84"/>
        <color rgb="FF63BE7B"/>
      </colorScale>
    </cfRule>
  </conditionalFormatting>
  <conditionalFormatting sqref="P79">
    <cfRule type="colorScale" priority="1876">
      <colorScale>
        <cfvo type="min"/>
        <cfvo type="percentile" val="50"/>
        <cfvo type="max"/>
        <color rgb="FFF8696B"/>
        <color rgb="FFFFEB84"/>
        <color rgb="FF63BE7B"/>
      </colorScale>
    </cfRule>
  </conditionalFormatting>
  <conditionalFormatting sqref="P80">
    <cfRule type="colorScale" priority="1875">
      <colorScale>
        <cfvo type="min"/>
        <cfvo type="percentile" val="50"/>
        <cfvo type="max"/>
        <color rgb="FFF8696B"/>
        <color rgb="FFFFEB84"/>
        <color rgb="FF63BE7B"/>
      </colorScale>
    </cfRule>
  </conditionalFormatting>
  <conditionalFormatting sqref="P80">
    <cfRule type="colorScale" priority="1874">
      <colorScale>
        <cfvo type="min"/>
        <cfvo type="percentile" val="50"/>
        <cfvo type="max"/>
        <color rgb="FFF8696B"/>
        <color rgb="FFFFEB84"/>
        <color rgb="FF63BE7B"/>
      </colorScale>
    </cfRule>
  </conditionalFormatting>
  <conditionalFormatting sqref="P81">
    <cfRule type="colorScale" priority="1872">
      <colorScale>
        <cfvo type="min"/>
        <cfvo type="percentile" val="50"/>
        <cfvo type="max"/>
        <color rgb="FFF8696B"/>
        <color rgb="FFFFEB84"/>
        <color rgb="FF63BE7B"/>
      </colorScale>
    </cfRule>
  </conditionalFormatting>
  <conditionalFormatting sqref="P84">
    <cfRule type="colorScale" priority="1871">
      <colorScale>
        <cfvo type="min"/>
        <cfvo type="percentile" val="50"/>
        <cfvo type="max"/>
        <color rgb="FFF8696B"/>
        <color rgb="FFFFEB84"/>
        <color rgb="FF63BE7B"/>
      </colorScale>
    </cfRule>
  </conditionalFormatting>
  <conditionalFormatting sqref="P81:P85">
    <cfRule type="colorScale" priority="1870">
      <colorScale>
        <cfvo type="min"/>
        <cfvo type="percentile" val="50"/>
        <cfvo type="max"/>
        <color rgb="FFF8696B"/>
        <color rgb="FFFFEB84"/>
        <color rgb="FF63BE7B"/>
      </colorScale>
    </cfRule>
  </conditionalFormatting>
  <conditionalFormatting sqref="P82">
    <cfRule type="colorScale" priority="1873">
      <colorScale>
        <cfvo type="min"/>
        <cfvo type="percentile" val="50"/>
        <cfvo type="max"/>
        <color rgb="FFF8696B"/>
        <color rgb="FFFFEB84"/>
        <color rgb="FF63BE7B"/>
      </colorScale>
    </cfRule>
  </conditionalFormatting>
  <conditionalFormatting sqref="P83">
    <cfRule type="colorScale" priority="1869">
      <colorScale>
        <cfvo type="min"/>
        <cfvo type="percentile" val="50"/>
        <cfvo type="max"/>
        <color rgb="FFF8696B"/>
        <color rgb="FFFFEB84"/>
        <color rgb="FF63BE7B"/>
      </colorScale>
    </cfRule>
  </conditionalFormatting>
  <conditionalFormatting sqref="P84">
    <cfRule type="colorScale" priority="1868">
      <colorScale>
        <cfvo type="min"/>
        <cfvo type="percentile" val="50"/>
        <cfvo type="max"/>
        <color rgb="FFF8696B"/>
        <color rgb="FFFFEB84"/>
        <color rgb="FF63BE7B"/>
      </colorScale>
    </cfRule>
  </conditionalFormatting>
  <conditionalFormatting sqref="P85">
    <cfRule type="colorScale" priority="1867">
      <colorScale>
        <cfvo type="min"/>
        <cfvo type="percentile" val="50"/>
        <cfvo type="max"/>
        <color rgb="FFF8696B"/>
        <color rgb="FFFFEB84"/>
        <color rgb="FF63BE7B"/>
      </colorScale>
    </cfRule>
  </conditionalFormatting>
  <conditionalFormatting sqref="P85">
    <cfRule type="colorScale" priority="1866">
      <colorScale>
        <cfvo type="min"/>
        <cfvo type="percentile" val="50"/>
        <cfvo type="max"/>
        <color rgb="FFF8696B"/>
        <color rgb="FFFFEB84"/>
        <color rgb="FF63BE7B"/>
      </colorScale>
    </cfRule>
  </conditionalFormatting>
  <conditionalFormatting sqref="P82">
    <cfRule type="colorScale" priority="1865">
      <colorScale>
        <cfvo type="min"/>
        <cfvo type="percentile" val="50"/>
        <cfvo type="max"/>
        <color rgb="FFF8696B"/>
        <color rgb="FFFFEB84"/>
        <color rgb="FF63BE7B"/>
      </colorScale>
    </cfRule>
  </conditionalFormatting>
  <conditionalFormatting sqref="P85">
    <cfRule type="colorScale" priority="1864">
      <colorScale>
        <cfvo type="min"/>
        <cfvo type="percentile" val="50"/>
        <cfvo type="max"/>
        <color rgb="FFF8696B"/>
        <color rgb="FFFFEB84"/>
        <color rgb="FF63BE7B"/>
      </colorScale>
    </cfRule>
  </conditionalFormatting>
  <conditionalFormatting sqref="P81:P85">
    <cfRule type="colorScale" priority="1863">
      <colorScale>
        <cfvo type="min"/>
        <cfvo type="percentile" val="50"/>
        <cfvo type="max"/>
        <color rgb="FFF8696B"/>
        <color rgb="FFFFEB84"/>
        <color rgb="FF63BE7B"/>
      </colorScale>
    </cfRule>
  </conditionalFormatting>
  <conditionalFormatting sqref="P82">
    <cfRule type="colorScale" priority="1862">
      <colorScale>
        <cfvo type="min"/>
        <cfvo type="percentile" val="50"/>
        <cfvo type="max"/>
        <color rgb="FFF8696B"/>
        <color rgb="FFFFEB84"/>
        <color rgb="FF63BE7B"/>
      </colorScale>
    </cfRule>
  </conditionalFormatting>
  <conditionalFormatting sqref="P82">
    <cfRule type="colorScale" priority="1861">
      <colorScale>
        <cfvo type="min"/>
        <cfvo type="percentile" val="50"/>
        <cfvo type="max"/>
        <color rgb="FFF8696B"/>
        <color rgb="FFFFEB84"/>
        <color rgb="FF63BE7B"/>
      </colorScale>
    </cfRule>
  </conditionalFormatting>
  <conditionalFormatting sqref="P83">
    <cfRule type="colorScale" priority="1860">
      <colorScale>
        <cfvo type="min"/>
        <cfvo type="percentile" val="50"/>
        <cfvo type="max"/>
        <color rgb="FFF8696B"/>
        <color rgb="FFFFEB84"/>
        <color rgb="FF63BE7B"/>
      </colorScale>
    </cfRule>
  </conditionalFormatting>
  <conditionalFormatting sqref="P84">
    <cfRule type="colorScale" priority="1859">
      <colorScale>
        <cfvo type="min"/>
        <cfvo type="percentile" val="50"/>
        <cfvo type="max"/>
        <color rgb="FFF8696B"/>
        <color rgb="FFFFEB84"/>
        <color rgb="FF63BE7B"/>
      </colorScale>
    </cfRule>
  </conditionalFormatting>
  <conditionalFormatting sqref="P85">
    <cfRule type="colorScale" priority="1858">
      <colorScale>
        <cfvo type="min"/>
        <cfvo type="percentile" val="50"/>
        <cfvo type="max"/>
        <color rgb="FFF8696B"/>
        <color rgb="FFFFEB84"/>
        <color rgb="FF63BE7B"/>
      </colorScale>
    </cfRule>
  </conditionalFormatting>
  <conditionalFormatting sqref="P85">
    <cfRule type="colorScale" priority="1857">
      <colorScale>
        <cfvo type="min"/>
        <cfvo type="percentile" val="50"/>
        <cfvo type="max"/>
        <color rgb="FFF8696B"/>
        <color rgb="FFFFEB84"/>
        <color rgb="FF63BE7B"/>
      </colorScale>
    </cfRule>
  </conditionalFormatting>
  <conditionalFormatting sqref="P83">
    <cfRule type="colorScale" priority="1856">
      <colorScale>
        <cfvo type="min"/>
        <cfvo type="percentile" val="50"/>
        <cfvo type="max"/>
        <color rgb="FFF8696B"/>
        <color rgb="FFFFEB84"/>
        <color rgb="FF63BE7B"/>
      </colorScale>
    </cfRule>
  </conditionalFormatting>
  <conditionalFormatting sqref="P81:P85">
    <cfRule type="colorScale" priority="1855">
      <colorScale>
        <cfvo type="min"/>
        <cfvo type="percentile" val="50"/>
        <cfvo type="max"/>
        <color rgb="FFF8696B"/>
        <color rgb="FFFFEB84"/>
        <color rgb="FF63BE7B"/>
      </colorScale>
    </cfRule>
  </conditionalFormatting>
  <conditionalFormatting sqref="P82">
    <cfRule type="colorScale" priority="1854">
      <colorScale>
        <cfvo type="min"/>
        <cfvo type="percentile" val="50"/>
        <cfvo type="max"/>
        <color rgb="FFF8696B"/>
        <color rgb="FFFFEB84"/>
        <color rgb="FF63BE7B"/>
      </colorScale>
    </cfRule>
  </conditionalFormatting>
  <conditionalFormatting sqref="P83">
    <cfRule type="colorScale" priority="1853">
      <colorScale>
        <cfvo type="min"/>
        <cfvo type="percentile" val="50"/>
        <cfvo type="max"/>
        <color rgb="FFF8696B"/>
        <color rgb="FFFFEB84"/>
        <color rgb="FF63BE7B"/>
      </colorScale>
    </cfRule>
  </conditionalFormatting>
  <conditionalFormatting sqref="P84">
    <cfRule type="colorScale" priority="1852">
      <colorScale>
        <cfvo type="min"/>
        <cfvo type="percentile" val="50"/>
        <cfvo type="max"/>
        <color rgb="FFF8696B"/>
        <color rgb="FFFFEB84"/>
        <color rgb="FF63BE7B"/>
      </colorScale>
    </cfRule>
  </conditionalFormatting>
  <conditionalFormatting sqref="P85">
    <cfRule type="colorScale" priority="1851">
      <colorScale>
        <cfvo type="min"/>
        <cfvo type="percentile" val="50"/>
        <cfvo type="max"/>
        <color rgb="FFF8696B"/>
        <color rgb="FFFFEB84"/>
        <color rgb="FF63BE7B"/>
      </colorScale>
    </cfRule>
  </conditionalFormatting>
  <conditionalFormatting sqref="P81:P85">
    <cfRule type="colorScale" priority="1850">
      <colorScale>
        <cfvo type="min"/>
        <cfvo type="percentile" val="50"/>
        <cfvo type="max"/>
        <color rgb="FFF8696B"/>
        <color rgb="FFFFEB84"/>
        <color rgb="FF63BE7B"/>
      </colorScale>
    </cfRule>
  </conditionalFormatting>
  <conditionalFormatting sqref="P84">
    <cfRule type="colorScale" priority="1849">
      <colorScale>
        <cfvo type="min"/>
        <cfvo type="percentile" val="50"/>
        <cfvo type="max"/>
        <color rgb="FFF8696B"/>
        <color rgb="FFFFEB84"/>
        <color rgb="FF63BE7B"/>
      </colorScale>
    </cfRule>
  </conditionalFormatting>
  <conditionalFormatting sqref="P82">
    <cfRule type="colorScale" priority="1848">
      <colorScale>
        <cfvo type="min"/>
        <cfvo type="percentile" val="50"/>
        <cfvo type="max"/>
        <color rgb="FFF8696B"/>
        <color rgb="FFFFEB84"/>
        <color rgb="FF63BE7B"/>
      </colorScale>
    </cfRule>
  </conditionalFormatting>
  <conditionalFormatting sqref="P83">
    <cfRule type="colorScale" priority="1847">
      <colorScale>
        <cfvo type="min"/>
        <cfvo type="percentile" val="50"/>
        <cfvo type="max"/>
        <color rgb="FFF8696B"/>
        <color rgb="FFFFEB84"/>
        <color rgb="FF63BE7B"/>
      </colorScale>
    </cfRule>
  </conditionalFormatting>
  <conditionalFormatting sqref="P84">
    <cfRule type="colorScale" priority="1846">
      <colorScale>
        <cfvo type="min"/>
        <cfvo type="percentile" val="50"/>
        <cfvo type="max"/>
        <color rgb="FFF8696B"/>
        <color rgb="FFFFEB84"/>
        <color rgb="FF63BE7B"/>
      </colorScale>
    </cfRule>
  </conditionalFormatting>
  <conditionalFormatting sqref="P85">
    <cfRule type="colorScale" priority="1845">
      <colorScale>
        <cfvo type="min"/>
        <cfvo type="percentile" val="50"/>
        <cfvo type="max"/>
        <color rgb="FFF8696B"/>
        <color rgb="FFFFEB84"/>
        <color rgb="FF63BE7B"/>
      </colorScale>
    </cfRule>
  </conditionalFormatting>
  <conditionalFormatting sqref="P85">
    <cfRule type="colorScale" priority="1844">
      <colorScale>
        <cfvo type="min"/>
        <cfvo type="percentile" val="50"/>
        <cfvo type="max"/>
        <color rgb="FFF8696B"/>
        <color rgb="FFFFEB84"/>
        <color rgb="FF63BE7B"/>
      </colorScale>
    </cfRule>
  </conditionalFormatting>
  <conditionalFormatting sqref="P81">
    <cfRule type="colorScale" priority="1843">
      <colorScale>
        <cfvo type="min"/>
        <cfvo type="percentile" val="50"/>
        <cfvo type="max"/>
        <color rgb="FFF8696B"/>
        <color rgb="FFFFEB84"/>
        <color rgb="FF63BE7B"/>
      </colorScale>
    </cfRule>
  </conditionalFormatting>
  <conditionalFormatting sqref="P84">
    <cfRule type="colorScale" priority="1842">
      <colorScale>
        <cfvo type="min"/>
        <cfvo type="percentile" val="50"/>
        <cfvo type="max"/>
        <color rgb="FFF8696B"/>
        <color rgb="FFFFEB84"/>
        <color rgb="FF63BE7B"/>
      </colorScale>
    </cfRule>
  </conditionalFormatting>
  <conditionalFormatting sqref="P81:P85">
    <cfRule type="colorScale" priority="1841">
      <colorScale>
        <cfvo type="min"/>
        <cfvo type="percentile" val="50"/>
        <cfvo type="max"/>
        <color rgb="FFF8696B"/>
        <color rgb="FFFFEB84"/>
        <color rgb="FF63BE7B"/>
      </colorScale>
    </cfRule>
  </conditionalFormatting>
  <conditionalFormatting sqref="P81">
    <cfRule type="colorScale" priority="1840">
      <colorScale>
        <cfvo type="min"/>
        <cfvo type="percentile" val="50"/>
        <cfvo type="max"/>
        <color rgb="FFF8696B"/>
        <color rgb="FFFFEB84"/>
        <color rgb="FF63BE7B"/>
      </colorScale>
    </cfRule>
  </conditionalFormatting>
  <conditionalFormatting sqref="P81">
    <cfRule type="colorScale" priority="1839">
      <colorScale>
        <cfvo type="min"/>
        <cfvo type="percentile" val="50"/>
        <cfvo type="max"/>
        <color rgb="FFF8696B"/>
        <color rgb="FFFFEB84"/>
        <color rgb="FF63BE7B"/>
      </colorScale>
    </cfRule>
  </conditionalFormatting>
  <conditionalFormatting sqref="P81">
    <cfRule type="colorScale" priority="1838">
      <colorScale>
        <cfvo type="min"/>
        <cfvo type="percentile" val="50"/>
        <cfvo type="max"/>
        <color rgb="FFF8696B"/>
        <color rgb="FFFFEB84"/>
        <color rgb="FF63BE7B"/>
      </colorScale>
    </cfRule>
  </conditionalFormatting>
  <conditionalFormatting sqref="P82">
    <cfRule type="colorScale" priority="1837">
      <colorScale>
        <cfvo type="min"/>
        <cfvo type="percentile" val="50"/>
        <cfvo type="max"/>
        <color rgb="FFF8696B"/>
        <color rgb="FFFFEB84"/>
        <color rgb="FF63BE7B"/>
      </colorScale>
    </cfRule>
  </conditionalFormatting>
  <conditionalFormatting sqref="P83">
    <cfRule type="colorScale" priority="1836">
      <colorScale>
        <cfvo type="min"/>
        <cfvo type="percentile" val="50"/>
        <cfvo type="max"/>
        <color rgb="FFF8696B"/>
        <color rgb="FFFFEB84"/>
        <color rgb="FF63BE7B"/>
      </colorScale>
    </cfRule>
  </conditionalFormatting>
  <conditionalFormatting sqref="P84">
    <cfRule type="colorScale" priority="1835">
      <colorScale>
        <cfvo type="min"/>
        <cfvo type="percentile" val="50"/>
        <cfvo type="max"/>
        <color rgb="FFF8696B"/>
        <color rgb="FFFFEB84"/>
        <color rgb="FF63BE7B"/>
      </colorScale>
    </cfRule>
  </conditionalFormatting>
  <conditionalFormatting sqref="P84">
    <cfRule type="colorScale" priority="1834">
      <colorScale>
        <cfvo type="min"/>
        <cfvo type="percentile" val="50"/>
        <cfvo type="max"/>
        <color rgb="FFF8696B"/>
        <color rgb="FFFFEB84"/>
        <color rgb="FF63BE7B"/>
      </colorScale>
    </cfRule>
  </conditionalFormatting>
  <conditionalFormatting sqref="P84">
    <cfRule type="colorScale" priority="1833">
      <colorScale>
        <cfvo type="min"/>
        <cfvo type="percentile" val="50"/>
        <cfvo type="max"/>
        <color rgb="FFF8696B"/>
        <color rgb="FFFFEB84"/>
        <color rgb="FF63BE7B"/>
      </colorScale>
    </cfRule>
  </conditionalFormatting>
  <conditionalFormatting sqref="P85">
    <cfRule type="colorScale" priority="1832">
      <colorScale>
        <cfvo type="min"/>
        <cfvo type="percentile" val="50"/>
        <cfvo type="max"/>
        <color rgb="FFF8696B"/>
        <color rgb="FFFFEB84"/>
        <color rgb="FF63BE7B"/>
      </colorScale>
    </cfRule>
  </conditionalFormatting>
  <conditionalFormatting sqref="P81">
    <cfRule type="colorScale" priority="1831">
      <colorScale>
        <cfvo type="min"/>
        <cfvo type="percentile" val="50"/>
        <cfvo type="max"/>
        <color rgb="FFF8696B"/>
        <color rgb="FFFFEB84"/>
        <color rgb="FF63BE7B"/>
      </colorScale>
    </cfRule>
  </conditionalFormatting>
  <conditionalFormatting sqref="P81">
    <cfRule type="colorScale" priority="1830">
      <colorScale>
        <cfvo type="min"/>
        <cfvo type="percentile" val="50"/>
        <cfvo type="max"/>
        <color rgb="FFF8696B"/>
        <color rgb="FFFFEB84"/>
        <color rgb="FF63BE7B"/>
      </colorScale>
    </cfRule>
  </conditionalFormatting>
  <conditionalFormatting sqref="P81">
    <cfRule type="colorScale" priority="1829">
      <colorScale>
        <cfvo type="min"/>
        <cfvo type="percentile" val="50"/>
        <cfvo type="max"/>
        <color rgb="FFF8696B"/>
        <color rgb="FFFFEB84"/>
        <color rgb="FF63BE7B"/>
      </colorScale>
    </cfRule>
  </conditionalFormatting>
  <conditionalFormatting sqref="P83">
    <cfRule type="colorScale" priority="1828">
      <colorScale>
        <cfvo type="min"/>
        <cfvo type="percentile" val="50"/>
        <cfvo type="max"/>
        <color rgb="FFF8696B"/>
        <color rgb="FFFFEB84"/>
        <color rgb="FF63BE7B"/>
      </colorScale>
    </cfRule>
  </conditionalFormatting>
  <conditionalFormatting sqref="P82">
    <cfRule type="colorScale" priority="1827">
      <colorScale>
        <cfvo type="min"/>
        <cfvo type="percentile" val="50"/>
        <cfvo type="max"/>
        <color rgb="FFF8696B"/>
        <color rgb="FFFFEB84"/>
        <color rgb="FF63BE7B"/>
      </colorScale>
    </cfRule>
  </conditionalFormatting>
  <conditionalFormatting sqref="P83">
    <cfRule type="colorScale" priority="1826">
      <colorScale>
        <cfvo type="min"/>
        <cfvo type="percentile" val="50"/>
        <cfvo type="max"/>
        <color rgb="FFF8696B"/>
        <color rgb="FFFFEB84"/>
        <color rgb="FF63BE7B"/>
      </colorScale>
    </cfRule>
  </conditionalFormatting>
  <conditionalFormatting sqref="P83">
    <cfRule type="colorScale" priority="1825">
      <colorScale>
        <cfvo type="min"/>
        <cfvo type="percentile" val="50"/>
        <cfvo type="max"/>
        <color rgb="FFF8696B"/>
        <color rgb="FFFFEB84"/>
        <color rgb="FF63BE7B"/>
      </colorScale>
    </cfRule>
  </conditionalFormatting>
  <conditionalFormatting sqref="P84">
    <cfRule type="colorScale" priority="1824">
      <colorScale>
        <cfvo type="min"/>
        <cfvo type="percentile" val="50"/>
        <cfvo type="max"/>
        <color rgb="FFF8696B"/>
        <color rgb="FFFFEB84"/>
        <color rgb="FF63BE7B"/>
      </colorScale>
    </cfRule>
  </conditionalFormatting>
  <conditionalFormatting sqref="P85">
    <cfRule type="colorScale" priority="1823">
      <colorScale>
        <cfvo type="min"/>
        <cfvo type="percentile" val="50"/>
        <cfvo type="max"/>
        <color rgb="FFF8696B"/>
        <color rgb="FFFFEB84"/>
        <color rgb="FF63BE7B"/>
      </colorScale>
    </cfRule>
  </conditionalFormatting>
  <conditionalFormatting sqref="P82">
    <cfRule type="colorScale" priority="1822">
      <colorScale>
        <cfvo type="min"/>
        <cfvo type="percentile" val="50"/>
        <cfvo type="max"/>
        <color rgb="FFF8696B"/>
        <color rgb="FFFFEB84"/>
        <color rgb="FF63BE7B"/>
      </colorScale>
    </cfRule>
  </conditionalFormatting>
  <conditionalFormatting sqref="P85">
    <cfRule type="colorScale" priority="1821">
      <colorScale>
        <cfvo type="min"/>
        <cfvo type="percentile" val="50"/>
        <cfvo type="max"/>
        <color rgb="FFF8696B"/>
        <color rgb="FFFFEB84"/>
        <color rgb="FF63BE7B"/>
      </colorScale>
    </cfRule>
  </conditionalFormatting>
  <conditionalFormatting sqref="P83">
    <cfRule type="colorScale" priority="1820">
      <colorScale>
        <cfvo type="min"/>
        <cfvo type="percentile" val="50"/>
        <cfvo type="max"/>
        <color rgb="FFF8696B"/>
        <color rgb="FFFFEB84"/>
        <color rgb="FF63BE7B"/>
      </colorScale>
    </cfRule>
  </conditionalFormatting>
  <conditionalFormatting sqref="P84">
    <cfRule type="colorScale" priority="1819">
      <colorScale>
        <cfvo type="min"/>
        <cfvo type="percentile" val="50"/>
        <cfvo type="max"/>
        <color rgb="FFF8696B"/>
        <color rgb="FFFFEB84"/>
        <color rgb="FF63BE7B"/>
      </colorScale>
    </cfRule>
  </conditionalFormatting>
  <conditionalFormatting sqref="P85">
    <cfRule type="colorScale" priority="1818">
      <colorScale>
        <cfvo type="min"/>
        <cfvo type="percentile" val="50"/>
        <cfvo type="max"/>
        <color rgb="FFF8696B"/>
        <color rgb="FFFFEB84"/>
        <color rgb="FF63BE7B"/>
      </colorScale>
    </cfRule>
  </conditionalFormatting>
  <conditionalFormatting sqref="P83">
    <cfRule type="colorScale" priority="1817">
      <colorScale>
        <cfvo type="min"/>
        <cfvo type="percentile" val="50"/>
        <cfvo type="max"/>
        <color rgb="FFF8696B"/>
        <color rgb="FFFFEB84"/>
        <color rgb="FF63BE7B"/>
      </colorScale>
    </cfRule>
  </conditionalFormatting>
  <conditionalFormatting sqref="P81">
    <cfRule type="colorScale" priority="1816">
      <colorScale>
        <cfvo type="min"/>
        <cfvo type="percentile" val="50"/>
        <cfvo type="max"/>
        <color rgb="FFF8696B"/>
        <color rgb="FFFFEB84"/>
        <color rgb="FF63BE7B"/>
      </colorScale>
    </cfRule>
  </conditionalFormatting>
  <conditionalFormatting sqref="P82">
    <cfRule type="colorScale" priority="1815">
      <colorScale>
        <cfvo type="min"/>
        <cfvo type="percentile" val="50"/>
        <cfvo type="max"/>
        <color rgb="FFF8696B"/>
        <color rgb="FFFFEB84"/>
        <color rgb="FF63BE7B"/>
      </colorScale>
    </cfRule>
  </conditionalFormatting>
  <conditionalFormatting sqref="P83">
    <cfRule type="colorScale" priority="1814">
      <colorScale>
        <cfvo type="min"/>
        <cfvo type="percentile" val="50"/>
        <cfvo type="max"/>
        <color rgb="FFF8696B"/>
        <color rgb="FFFFEB84"/>
        <color rgb="FF63BE7B"/>
      </colorScale>
    </cfRule>
  </conditionalFormatting>
  <conditionalFormatting sqref="P83">
    <cfRule type="colorScale" priority="1813">
      <colorScale>
        <cfvo type="min"/>
        <cfvo type="percentile" val="50"/>
        <cfvo type="max"/>
        <color rgb="FFF8696B"/>
        <color rgb="FFFFEB84"/>
        <color rgb="FF63BE7B"/>
      </colorScale>
    </cfRule>
  </conditionalFormatting>
  <conditionalFormatting sqref="P83">
    <cfRule type="colorScale" priority="1812">
      <colorScale>
        <cfvo type="min"/>
        <cfvo type="percentile" val="50"/>
        <cfvo type="max"/>
        <color rgb="FFF8696B"/>
        <color rgb="FFFFEB84"/>
        <color rgb="FF63BE7B"/>
      </colorScale>
    </cfRule>
  </conditionalFormatting>
  <conditionalFormatting sqref="P84">
    <cfRule type="colorScale" priority="1811">
      <colorScale>
        <cfvo type="min"/>
        <cfvo type="percentile" val="50"/>
        <cfvo type="max"/>
        <color rgb="FFF8696B"/>
        <color rgb="FFFFEB84"/>
        <color rgb="FF63BE7B"/>
      </colorScale>
    </cfRule>
  </conditionalFormatting>
  <conditionalFormatting sqref="P85">
    <cfRule type="colorScale" priority="1810">
      <colorScale>
        <cfvo type="min"/>
        <cfvo type="percentile" val="50"/>
        <cfvo type="max"/>
        <color rgb="FFF8696B"/>
        <color rgb="FFFFEB84"/>
        <color rgb="FF63BE7B"/>
      </colorScale>
    </cfRule>
  </conditionalFormatting>
  <conditionalFormatting sqref="P82">
    <cfRule type="colorScale" priority="1809">
      <colorScale>
        <cfvo type="min"/>
        <cfvo type="percentile" val="50"/>
        <cfvo type="max"/>
        <color rgb="FFF8696B"/>
        <color rgb="FFFFEB84"/>
        <color rgb="FF63BE7B"/>
      </colorScale>
    </cfRule>
  </conditionalFormatting>
  <conditionalFormatting sqref="P81">
    <cfRule type="colorScale" priority="1808">
      <colorScale>
        <cfvo type="min"/>
        <cfvo type="percentile" val="50"/>
        <cfvo type="max"/>
        <color rgb="FFF8696B"/>
        <color rgb="FFFFEB84"/>
        <color rgb="FF63BE7B"/>
      </colorScale>
    </cfRule>
  </conditionalFormatting>
  <conditionalFormatting sqref="P82">
    <cfRule type="colorScale" priority="1807">
      <colorScale>
        <cfvo type="min"/>
        <cfvo type="percentile" val="50"/>
        <cfvo type="max"/>
        <color rgb="FFF8696B"/>
        <color rgb="FFFFEB84"/>
        <color rgb="FF63BE7B"/>
      </colorScale>
    </cfRule>
  </conditionalFormatting>
  <conditionalFormatting sqref="P84">
    <cfRule type="colorScale" priority="1806">
      <colorScale>
        <cfvo type="min"/>
        <cfvo type="percentile" val="50"/>
        <cfvo type="max"/>
        <color rgb="FFF8696B"/>
        <color rgb="FFFFEB84"/>
        <color rgb="FF63BE7B"/>
      </colorScale>
    </cfRule>
  </conditionalFormatting>
  <conditionalFormatting sqref="P83">
    <cfRule type="colorScale" priority="1805">
      <colorScale>
        <cfvo type="min"/>
        <cfvo type="percentile" val="50"/>
        <cfvo type="max"/>
        <color rgb="FFF8696B"/>
        <color rgb="FFFFEB84"/>
        <color rgb="FF63BE7B"/>
      </colorScale>
    </cfRule>
  </conditionalFormatting>
  <conditionalFormatting sqref="P84">
    <cfRule type="colorScale" priority="1804">
      <colorScale>
        <cfvo type="min"/>
        <cfvo type="percentile" val="50"/>
        <cfvo type="max"/>
        <color rgb="FFF8696B"/>
        <color rgb="FFFFEB84"/>
        <color rgb="FF63BE7B"/>
      </colorScale>
    </cfRule>
  </conditionalFormatting>
  <conditionalFormatting sqref="P84">
    <cfRule type="colorScale" priority="1803">
      <colorScale>
        <cfvo type="min"/>
        <cfvo type="percentile" val="50"/>
        <cfvo type="max"/>
        <color rgb="FFF8696B"/>
        <color rgb="FFFFEB84"/>
        <color rgb="FF63BE7B"/>
      </colorScale>
    </cfRule>
  </conditionalFormatting>
  <conditionalFormatting sqref="P85">
    <cfRule type="colorScale" priority="1802">
      <colorScale>
        <cfvo type="min"/>
        <cfvo type="percentile" val="50"/>
        <cfvo type="max"/>
        <color rgb="FFF8696B"/>
        <color rgb="FFFFEB84"/>
        <color rgb="FF63BE7B"/>
      </colorScale>
    </cfRule>
  </conditionalFormatting>
  <conditionalFormatting sqref="P83">
    <cfRule type="colorScale" priority="1801">
      <colorScale>
        <cfvo type="min"/>
        <cfvo type="percentile" val="50"/>
        <cfvo type="max"/>
        <color rgb="FFF8696B"/>
        <color rgb="FFFFEB84"/>
        <color rgb="FF63BE7B"/>
      </colorScale>
    </cfRule>
  </conditionalFormatting>
  <conditionalFormatting sqref="P84">
    <cfRule type="colorScale" priority="1800">
      <colorScale>
        <cfvo type="min"/>
        <cfvo type="percentile" val="50"/>
        <cfvo type="max"/>
        <color rgb="FFF8696B"/>
        <color rgb="FFFFEB84"/>
        <color rgb="FF63BE7B"/>
      </colorScale>
    </cfRule>
  </conditionalFormatting>
  <conditionalFormatting sqref="P85">
    <cfRule type="colorScale" priority="1799">
      <colorScale>
        <cfvo type="min"/>
        <cfvo type="percentile" val="50"/>
        <cfvo type="max"/>
        <color rgb="FFF8696B"/>
        <color rgb="FFFFEB84"/>
        <color rgb="FF63BE7B"/>
      </colorScale>
    </cfRule>
  </conditionalFormatting>
  <conditionalFormatting sqref="P81">
    <cfRule type="colorScale" priority="1798">
      <colorScale>
        <cfvo type="min"/>
        <cfvo type="percentile" val="50"/>
        <cfvo type="max"/>
        <color rgb="FFF8696B"/>
        <color rgb="FFFFEB84"/>
        <color rgb="FF63BE7B"/>
      </colorScale>
    </cfRule>
  </conditionalFormatting>
  <conditionalFormatting sqref="P84">
    <cfRule type="colorScale" priority="1797">
      <colorScale>
        <cfvo type="min"/>
        <cfvo type="percentile" val="50"/>
        <cfvo type="max"/>
        <color rgb="FFF8696B"/>
        <color rgb="FFFFEB84"/>
        <color rgb="FF63BE7B"/>
      </colorScale>
    </cfRule>
  </conditionalFormatting>
  <conditionalFormatting sqref="P82">
    <cfRule type="colorScale" priority="1796">
      <colorScale>
        <cfvo type="min"/>
        <cfvo type="percentile" val="50"/>
        <cfvo type="max"/>
        <color rgb="FFF8696B"/>
        <color rgb="FFFFEB84"/>
        <color rgb="FF63BE7B"/>
      </colorScale>
    </cfRule>
  </conditionalFormatting>
  <conditionalFormatting sqref="P83">
    <cfRule type="colorScale" priority="1795">
      <colorScale>
        <cfvo type="min"/>
        <cfvo type="percentile" val="50"/>
        <cfvo type="max"/>
        <color rgb="FFF8696B"/>
        <color rgb="FFFFEB84"/>
        <color rgb="FF63BE7B"/>
      </colorScale>
    </cfRule>
  </conditionalFormatting>
  <conditionalFormatting sqref="P84">
    <cfRule type="colorScale" priority="1794">
      <colorScale>
        <cfvo type="min"/>
        <cfvo type="percentile" val="50"/>
        <cfvo type="max"/>
        <color rgb="FFF8696B"/>
        <color rgb="FFFFEB84"/>
        <color rgb="FF63BE7B"/>
      </colorScale>
    </cfRule>
  </conditionalFormatting>
  <conditionalFormatting sqref="P85">
    <cfRule type="colorScale" priority="1793">
      <colorScale>
        <cfvo type="min"/>
        <cfvo type="percentile" val="50"/>
        <cfvo type="max"/>
        <color rgb="FFF8696B"/>
        <color rgb="FFFFEB84"/>
        <color rgb="FF63BE7B"/>
      </colorScale>
    </cfRule>
  </conditionalFormatting>
  <conditionalFormatting sqref="P85">
    <cfRule type="colorScale" priority="1792">
      <colorScale>
        <cfvo type="min"/>
        <cfvo type="percentile" val="50"/>
        <cfvo type="max"/>
        <color rgb="FFF8696B"/>
        <color rgb="FFFFEB84"/>
        <color rgb="FF63BE7B"/>
      </colorScale>
    </cfRule>
  </conditionalFormatting>
  <conditionalFormatting sqref="P82">
    <cfRule type="colorScale" priority="1791">
      <colorScale>
        <cfvo type="min"/>
        <cfvo type="percentile" val="50"/>
        <cfvo type="max"/>
        <color rgb="FFF8696B"/>
        <color rgb="FFFFEB84"/>
        <color rgb="FF63BE7B"/>
      </colorScale>
    </cfRule>
  </conditionalFormatting>
  <conditionalFormatting sqref="P85">
    <cfRule type="colorScale" priority="1790">
      <colorScale>
        <cfvo type="min"/>
        <cfvo type="percentile" val="50"/>
        <cfvo type="max"/>
        <color rgb="FFF8696B"/>
        <color rgb="FFFFEB84"/>
        <color rgb="FF63BE7B"/>
      </colorScale>
    </cfRule>
  </conditionalFormatting>
  <conditionalFormatting sqref="P81:P85">
    <cfRule type="colorScale" priority="1789">
      <colorScale>
        <cfvo type="min"/>
        <cfvo type="percentile" val="50"/>
        <cfvo type="max"/>
        <color rgb="FFF8696B"/>
        <color rgb="FFFFEB84"/>
        <color rgb="FF63BE7B"/>
      </colorScale>
    </cfRule>
  </conditionalFormatting>
  <conditionalFormatting sqref="P82">
    <cfRule type="colorScale" priority="1788">
      <colorScale>
        <cfvo type="min"/>
        <cfvo type="percentile" val="50"/>
        <cfvo type="max"/>
        <color rgb="FFF8696B"/>
        <color rgb="FFFFEB84"/>
        <color rgb="FF63BE7B"/>
      </colorScale>
    </cfRule>
  </conditionalFormatting>
  <conditionalFormatting sqref="P82">
    <cfRule type="colorScale" priority="1787">
      <colorScale>
        <cfvo type="min"/>
        <cfvo type="percentile" val="50"/>
        <cfvo type="max"/>
        <color rgb="FFF8696B"/>
        <color rgb="FFFFEB84"/>
        <color rgb="FF63BE7B"/>
      </colorScale>
    </cfRule>
  </conditionalFormatting>
  <conditionalFormatting sqref="P83">
    <cfRule type="colorScale" priority="1786">
      <colorScale>
        <cfvo type="min"/>
        <cfvo type="percentile" val="50"/>
        <cfvo type="max"/>
        <color rgb="FFF8696B"/>
        <color rgb="FFFFEB84"/>
        <color rgb="FF63BE7B"/>
      </colorScale>
    </cfRule>
  </conditionalFormatting>
  <conditionalFormatting sqref="P84">
    <cfRule type="colorScale" priority="1785">
      <colorScale>
        <cfvo type="min"/>
        <cfvo type="percentile" val="50"/>
        <cfvo type="max"/>
        <color rgb="FFF8696B"/>
        <color rgb="FFFFEB84"/>
        <color rgb="FF63BE7B"/>
      </colorScale>
    </cfRule>
  </conditionalFormatting>
  <conditionalFormatting sqref="P85">
    <cfRule type="colorScale" priority="1784">
      <colorScale>
        <cfvo type="min"/>
        <cfvo type="percentile" val="50"/>
        <cfvo type="max"/>
        <color rgb="FFF8696B"/>
        <color rgb="FFFFEB84"/>
        <color rgb="FF63BE7B"/>
      </colorScale>
    </cfRule>
  </conditionalFormatting>
  <conditionalFormatting sqref="P85">
    <cfRule type="colorScale" priority="1783">
      <colorScale>
        <cfvo type="min"/>
        <cfvo type="percentile" val="50"/>
        <cfvo type="max"/>
        <color rgb="FFF8696B"/>
        <color rgb="FFFFEB84"/>
        <color rgb="FF63BE7B"/>
      </colorScale>
    </cfRule>
  </conditionalFormatting>
  <conditionalFormatting sqref="P83">
    <cfRule type="colorScale" priority="1782">
      <colorScale>
        <cfvo type="min"/>
        <cfvo type="percentile" val="50"/>
        <cfvo type="max"/>
        <color rgb="FFF8696B"/>
        <color rgb="FFFFEB84"/>
        <color rgb="FF63BE7B"/>
      </colorScale>
    </cfRule>
  </conditionalFormatting>
  <conditionalFormatting sqref="P81:P85">
    <cfRule type="colorScale" priority="1781">
      <colorScale>
        <cfvo type="min"/>
        <cfvo type="percentile" val="50"/>
        <cfvo type="max"/>
        <color rgb="FFF8696B"/>
        <color rgb="FFFFEB84"/>
        <color rgb="FF63BE7B"/>
      </colorScale>
    </cfRule>
  </conditionalFormatting>
  <conditionalFormatting sqref="P82">
    <cfRule type="colorScale" priority="1780">
      <colorScale>
        <cfvo type="min"/>
        <cfvo type="percentile" val="50"/>
        <cfvo type="max"/>
        <color rgb="FFF8696B"/>
        <color rgb="FFFFEB84"/>
        <color rgb="FF63BE7B"/>
      </colorScale>
    </cfRule>
  </conditionalFormatting>
  <conditionalFormatting sqref="P83">
    <cfRule type="colorScale" priority="1779">
      <colorScale>
        <cfvo type="min"/>
        <cfvo type="percentile" val="50"/>
        <cfvo type="max"/>
        <color rgb="FFF8696B"/>
        <color rgb="FFFFEB84"/>
        <color rgb="FF63BE7B"/>
      </colorScale>
    </cfRule>
  </conditionalFormatting>
  <conditionalFormatting sqref="P84">
    <cfRule type="colorScale" priority="1778">
      <colorScale>
        <cfvo type="min"/>
        <cfvo type="percentile" val="50"/>
        <cfvo type="max"/>
        <color rgb="FFF8696B"/>
        <color rgb="FFFFEB84"/>
        <color rgb="FF63BE7B"/>
      </colorScale>
    </cfRule>
  </conditionalFormatting>
  <conditionalFormatting sqref="P85">
    <cfRule type="colorScale" priority="1777">
      <colorScale>
        <cfvo type="min"/>
        <cfvo type="percentile" val="50"/>
        <cfvo type="max"/>
        <color rgb="FFF8696B"/>
        <color rgb="FFFFEB84"/>
        <color rgb="FF63BE7B"/>
      </colorScale>
    </cfRule>
  </conditionalFormatting>
  <conditionalFormatting sqref="P81:P85">
    <cfRule type="colorScale" priority="1776">
      <colorScale>
        <cfvo type="min"/>
        <cfvo type="percentile" val="50"/>
        <cfvo type="max"/>
        <color rgb="FFF8696B"/>
        <color rgb="FFFFEB84"/>
        <color rgb="FF63BE7B"/>
      </colorScale>
    </cfRule>
  </conditionalFormatting>
  <conditionalFormatting sqref="P84">
    <cfRule type="colorScale" priority="1775">
      <colorScale>
        <cfvo type="min"/>
        <cfvo type="percentile" val="50"/>
        <cfvo type="max"/>
        <color rgb="FFF8696B"/>
        <color rgb="FFFFEB84"/>
        <color rgb="FF63BE7B"/>
      </colorScale>
    </cfRule>
  </conditionalFormatting>
  <conditionalFormatting sqref="P82">
    <cfRule type="colorScale" priority="1774">
      <colorScale>
        <cfvo type="min"/>
        <cfvo type="percentile" val="50"/>
        <cfvo type="max"/>
        <color rgb="FFF8696B"/>
        <color rgb="FFFFEB84"/>
        <color rgb="FF63BE7B"/>
      </colorScale>
    </cfRule>
  </conditionalFormatting>
  <conditionalFormatting sqref="P83">
    <cfRule type="colorScale" priority="1773">
      <colorScale>
        <cfvo type="min"/>
        <cfvo type="percentile" val="50"/>
        <cfvo type="max"/>
        <color rgb="FFF8696B"/>
        <color rgb="FFFFEB84"/>
        <color rgb="FF63BE7B"/>
      </colorScale>
    </cfRule>
  </conditionalFormatting>
  <conditionalFormatting sqref="P84">
    <cfRule type="colorScale" priority="1772">
      <colorScale>
        <cfvo type="min"/>
        <cfvo type="percentile" val="50"/>
        <cfvo type="max"/>
        <color rgb="FFF8696B"/>
        <color rgb="FFFFEB84"/>
        <color rgb="FF63BE7B"/>
      </colorScale>
    </cfRule>
  </conditionalFormatting>
  <conditionalFormatting sqref="P85">
    <cfRule type="colorScale" priority="1771">
      <colorScale>
        <cfvo type="min"/>
        <cfvo type="percentile" val="50"/>
        <cfvo type="max"/>
        <color rgb="FFF8696B"/>
        <color rgb="FFFFEB84"/>
        <color rgb="FF63BE7B"/>
      </colorScale>
    </cfRule>
  </conditionalFormatting>
  <conditionalFormatting sqref="P85">
    <cfRule type="colorScale" priority="1770">
      <colorScale>
        <cfvo type="min"/>
        <cfvo type="percentile" val="50"/>
        <cfvo type="max"/>
        <color rgb="FFF8696B"/>
        <color rgb="FFFFEB84"/>
        <color rgb="FF63BE7B"/>
      </colorScale>
    </cfRule>
  </conditionalFormatting>
  <conditionalFormatting sqref="P86">
    <cfRule type="colorScale" priority="1768">
      <colorScale>
        <cfvo type="min"/>
        <cfvo type="percentile" val="50"/>
        <cfvo type="max"/>
        <color rgb="FFF8696B"/>
        <color rgb="FFFFEB84"/>
        <color rgb="FF63BE7B"/>
      </colorScale>
    </cfRule>
  </conditionalFormatting>
  <conditionalFormatting sqref="P89">
    <cfRule type="colorScale" priority="1767">
      <colorScale>
        <cfvo type="min"/>
        <cfvo type="percentile" val="50"/>
        <cfvo type="max"/>
        <color rgb="FFF8696B"/>
        <color rgb="FFFFEB84"/>
        <color rgb="FF63BE7B"/>
      </colorScale>
    </cfRule>
  </conditionalFormatting>
  <conditionalFormatting sqref="P86:P90">
    <cfRule type="colorScale" priority="1766">
      <colorScale>
        <cfvo type="min"/>
        <cfvo type="percentile" val="50"/>
        <cfvo type="max"/>
        <color rgb="FFF8696B"/>
        <color rgb="FFFFEB84"/>
        <color rgb="FF63BE7B"/>
      </colorScale>
    </cfRule>
  </conditionalFormatting>
  <conditionalFormatting sqref="P87">
    <cfRule type="colorScale" priority="1769">
      <colorScale>
        <cfvo type="min"/>
        <cfvo type="percentile" val="50"/>
        <cfvo type="max"/>
        <color rgb="FFF8696B"/>
        <color rgb="FFFFEB84"/>
        <color rgb="FF63BE7B"/>
      </colorScale>
    </cfRule>
  </conditionalFormatting>
  <conditionalFormatting sqref="P88">
    <cfRule type="colorScale" priority="1765">
      <colorScale>
        <cfvo type="min"/>
        <cfvo type="percentile" val="50"/>
        <cfvo type="max"/>
        <color rgb="FFF8696B"/>
        <color rgb="FFFFEB84"/>
        <color rgb="FF63BE7B"/>
      </colorScale>
    </cfRule>
  </conditionalFormatting>
  <conditionalFormatting sqref="P89">
    <cfRule type="colorScale" priority="1764">
      <colorScale>
        <cfvo type="min"/>
        <cfvo type="percentile" val="50"/>
        <cfvo type="max"/>
        <color rgb="FFF8696B"/>
        <color rgb="FFFFEB84"/>
        <color rgb="FF63BE7B"/>
      </colorScale>
    </cfRule>
  </conditionalFormatting>
  <conditionalFormatting sqref="P90">
    <cfRule type="colorScale" priority="1763">
      <colorScale>
        <cfvo type="min"/>
        <cfvo type="percentile" val="50"/>
        <cfvo type="max"/>
        <color rgb="FFF8696B"/>
        <color rgb="FFFFEB84"/>
        <color rgb="FF63BE7B"/>
      </colorScale>
    </cfRule>
  </conditionalFormatting>
  <conditionalFormatting sqref="P90">
    <cfRule type="colorScale" priority="1762">
      <colorScale>
        <cfvo type="min"/>
        <cfvo type="percentile" val="50"/>
        <cfvo type="max"/>
        <color rgb="FFF8696B"/>
        <color rgb="FFFFEB84"/>
        <color rgb="FF63BE7B"/>
      </colorScale>
    </cfRule>
  </conditionalFormatting>
  <conditionalFormatting sqref="P87">
    <cfRule type="colorScale" priority="1761">
      <colorScale>
        <cfvo type="min"/>
        <cfvo type="percentile" val="50"/>
        <cfvo type="max"/>
        <color rgb="FFF8696B"/>
        <color rgb="FFFFEB84"/>
        <color rgb="FF63BE7B"/>
      </colorScale>
    </cfRule>
  </conditionalFormatting>
  <conditionalFormatting sqref="P90">
    <cfRule type="colorScale" priority="1760">
      <colorScale>
        <cfvo type="min"/>
        <cfvo type="percentile" val="50"/>
        <cfvo type="max"/>
        <color rgb="FFF8696B"/>
        <color rgb="FFFFEB84"/>
        <color rgb="FF63BE7B"/>
      </colorScale>
    </cfRule>
  </conditionalFormatting>
  <conditionalFormatting sqref="P86:P90">
    <cfRule type="colorScale" priority="1759">
      <colorScale>
        <cfvo type="min"/>
        <cfvo type="percentile" val="50"/>
        <cfvo type="max"/>
        <color rgb="FFF8696B"/>
        <color rgb="FFFFEB84"/>
        <color rgb="FF63BE7B"/>
      </colorScale>
    </cfRule>
  </conditionalFormatting>
  <conditionalFormatting sqref="P87">
    <cfRule type="colorScale" priority="1758">
      <colorScale>
        <cfvo type="min"/>
        <cfvo type="percentile" val="50"/>
        <cfvo type="max"/>
        <color rgb="FFF8696B"/>
        <color rgb="FFFFEB84"/>
        <color rgb="FF63BE7B"/>
      </colorScale>
    </cfRule>
  </conditionalFormatting>
  <conditionalFormatting sqref="P87">
    <cfRule type="colorScale" priority="1757">
      <colorScale>
        <cfvo type="min"/>
        <cfvo type="percentile" val="50"/>
        <cfvo type="max"/>
        <color rgb="FFF8696B"/>
        <color rgb="FFFFEB84"/>
        <color rgb="FF63BE7B"/>
      </colorScale>
    </cfRule>
  </conditionalFormatting>
  <conditionalFormatting sqref="P88">
    <cfRule type="colorScale" priority="1756">
      <colorScale>
        <cfvo type="min"/>
        <cfvo type="percentile" val="50"/>
        <cfvo type="max"/>
        <color rgb="FFF8696B"/>
        <color rgb="FFFFEB84"/>
        <color rgb="FF63BE7B"/>
      </colorScale>
    </cfRule>
  </conditionalFormatting>
  <conditionalFormatting sqref="P89">
    <cfRule type="colorScale" priority="1755">
      <colorScale>
        <cfvo type="min"/>
        <cfvo type="percentile" val="50"/>
        <cfvo type="max"/>
        <color rgb="FFF8696B"/>
        <color rgb="FFFFEB84"/>
        <color rgb="FF63BE7B"/>
      </colorScale>
    </cfRule>
  </conditionalFormatting>
  <conditionalFormatting sqref="P90">
    <cfRule type="colorScale" priority="1754">
      <colorScale>
        <cfvo type="min"/>
        <cfvo type="percentile" val="50"/>
        <cfvo type="max"/>
        <color rgb="FFF8696B"/>
        <color rgb="FFFFEB84"/>
        <color rgb="FF63BE7B"/>
      </colorScale>
    </cfRule>
  </conditionalFormatting>
  <conditionalFormatting sqref="P90">
    <cfRule type="colorScale" priority="1753">
      <colorScale>
        <cfvo type="min"/>
        <cfvo type="percentile" val="50"/>
        <cfvo type="max"/>
        <color rgb="FFF8696B"/>
        <color rgb="FFFFEB84"/>
        <color rgb="FF63BE7B"/>
      </colorScale>
    </cfRule>
  </conditionalFormatting>
  <conditionalFormatting sqref="P88">
    <cfRule type="colorScale" priority="1752">
      <colorScale>
        <cfvo type="min"/>
        <cfvo type="percentile" val="50"/>
        <cfvo type="max"/>
        <color rgb="FFF8696B"/>
        <color rgb="FFFFEB84"/>
        <color rgb="FF63BE7B"/>
      </colorScale>
    </cfRule>
  </conditionalFormatting>
  <conditionalFormatting sqref="P86:P90">
    <cfRule type="colorScale" priority="1751">
      <colorScale>
        <cfvo type="min"/>
        <cfvo type="percentile" val="50"/>
        <cfvo type="max"/>
        <color rgb="FFF8696B"/>
        <color rgb="FFFFEB84"/>
        <color rgb="FF63BE7B"/>
      </colorScale>
    </cfRule>
  </conditionalFormatting>
  <conditionalFormatting sqref="P87">
    <cfRule type="colorScale" priority="1750">
      <colorScale>
        <cfvo type="min"/>
        <cfvo type="percentile" val="50"/>
        <cfvo type="max"/>
        <color rgb="FFF8696B"/>
        <color rgb="FFFFEB84"/>
        <color rgb="FF63BE7B"/>
      </colorScale>
    </cfRule>
  </conditionalFormatting>
  <conditionalFormatting sqref="P88">
    <cfRule type="colorScale" priority="1749">
      <colorScale>
        <cfvo type="min"/>
        <cfvo type="percentile" val="50"/>
        <cfvo type="max"/>
        <color rgb="FFF8696B"/>
        <color rgb="FFFFEB84"/>
        <color rgb="FF63BE7B"/>
      </colorScale>
    </cfRule>
  </conditionalFormatting>
  <conditionalFormatting sqref="P89">
    <cfRule type="colorScale" priority="1748">
      <colorScale>
        <cfvo type="min"/>
        <cfvo type="percentile" val="50"/>
        <cfvo type="max"/>
        <color rgb="FFF8696B"/>
        <color rgb="FFFFEB84"/>
        <color rgb="FF63BE7B"/>
      </colorScale>
    </cfRule>
  </conditionalFormatting>
  <conditionalFormatting sqref="P90">
    <cfRule type="colorScale" priority="1747">
      <colorScale>
        <cfvo type="min"/>
        <cfvo type="percentile" val="50"/>
        <cfvo type="max"/>
        <color rgb="FFF8696B"/>
        <color rgb="FFFFEB84"/>
        <color rgb="FF63BE7B"/>
      </colorScale>
    </cfRule>
  </conditionalFormatting>
  <conditionalFormatting sqref="P86:P90">
    <cfRule type="colorScale" priority="1746">
      <colorScale>
        <cfvo type="min"/>
        <cfvo type="percentile" val="50"/>
        <cfvo type="max"/>
        <color rgb="FFF8696B"/>
        <color rgb="FFFFEB84"/>
        <color rgb="FF63BE7B"/>
      </colorScale>
    </cfRule>
  </conditionalFormatting>
  <conditionalFormatting sqref="P89">
    <cfRule type="colorScale" priority="1745">
      <colorScale>
        <cfvo type="min"/>
        <cfvo type="percentile" val="50"/>
        <cfvo type="max"/>
        <color rgb="FFF8696B"/>
        <color rgb="FFFFEB84"/>
        <color rgb="FF63BE7B"/>
      </colorScale>
    </cfRule>
  </conditionalFormatting>
  <conditionalFormatting sqref="P87">
    <cfRule type="colorScale" priority="1744">
      <colorScale>
        <cfvo type="min"/>
        <cfvo type="percentile" val="50"/>
        <cfvo type="max"/>
        <color rgb="FFF8696B"/>
        <color rgb="FFFFEB84"/>
        <color rgb="FF63BE7B"/>
      </colorScale>
    </cfRule>
  </conditionalFormatting>
  <conditionalFormatting sqref="P88">
    <cfRule type="colorScale" priority="1743">
      <colorScale>
        <cfvo type="min"/>
        <cfvo type="percentile" val="50"/>
        <cfvo type="max"/>
        <color rgb="FFF8696B"/>
        <color rgb="FFFFEB84"/>
        <color rgb="FF63BE7B"/>
      </colorScale>
    </cfRule>
  </conditionalFormatting>
  <conditionalFormatting sqref="P89">
    <cfRule type="colorScale" priority="1742">
      <colorScale>
        <cfvo type="min"/>
        <cfvo type="percentile" val="50"/>
        <cfvo type="max"/>
        <color rgb="FFF8696B"/>
        <color rgb="FFFFEB84"/>
        <color rgb="FF63BE7B"/>
      </colorScale>
    </cfRule>
  </conditionalFormatting>
  <conditionalFormatting sqref="P90">
    <cfRule type="colorScale" priority="1741">
      <colorScale>
        <cfvo type="min"/>
        <cfvo type="percentile" val="50"/>
        <cfvo type="max"/>
        <color rgb="FFF8696B"/>
        <color rgb="FFFFEB84"/>
        <color rgb="FF63BE7B"/>
      </colorScale>
    </cfRule>
  </conditionalFormatting>
  <conditionalFormatting sqref="P90">
    <cfRule type="colorScale" priority="1740">
      <colorScale>
        <cfvo type="min"/>
        <cfvo type="percentile" val="50"/>
        <cfvo type="max"/>
        <color rgb="FFF8696B"/>
        <color rgb="FFFFEB84"/>
        <color rgb="FF63BE7B"/>
      </colorScale>
    </cfRule>
  </conditionalFormatting>
  <conditionalFormatting sqref="P86">
    <cfRule type="colorScale" priority="1739">
      <colorScale>
        <cfvo type="min"/>
        <cfvo type="percentile" val="50"/>
        <cfvo type="max"/>
        <color rgb="FFF8696B"/>
        <color rgb="FFFFEB84"/>
        <color rgb="FF63BE7B"/>
      </colorScale>
    </cfRule>
  </conditionalFormatting>
  <conditionalFormatting sqref="P89">
    <cfRule type="colorScale" priority="1738">
      <colorScale>
        <cfvo type="min"/>
        <cfvo type="percentile" val="50"/>
        <cfvo type="max"/>
        <color rgb="FFF8696B"/>
        <color rgb="FFFFEB84"/>
        <color rgb="FF63BE7B"/>
      </colorScale>
    </cfRule>
  </conditionalFormatting>
  <conditionalFormatting sqref="P86:P90">
    <cfRule type="colorScale" priority="1737">
      <colorScale>
        <cfvo type="min"/>
        <cfvo type="percentile" val="50"/>
        <cfvo type="max"/>
        <color rgb="FFF8696B"/>
        <color rgb="FFFFEB84"/>
        <color rgb="FF63BE7B"/>
      </colorScale>
    </cfRule>
  </conditionalFormatting>
  <conditionalFormatting sqref="P86">
    <cfRule type="colorScale" priority="1736">
      <colorScale>
        <cfvo type="min"/>
        <cfvo type="percentile" val="50"/>
        <cfvo type="max"/>
        <color rgb="FFF8696B"/>
        <color rgb="FFFFEB84"/>
        <color rgb="FF63BE7B"/>
      </colorScale>
    </cfRule>
  </conditionalFormatting>
  <conditionalFormatting sqref="P86">
    <cfRule type="colorScale" priority="1735">
      <colorScale>
        <cfvo type="min"/>
        <cfvo type="percentile" val="50"/>
        <cfvo type="max"/>
        <color rgb="FFF8696B"/>
        <color rgb="FFFFEB84"/>
        <color rgb="FF63BE7B"/>
      </colorScale>
    </cfRule>
  </conditionalFormatting>
  <conditionalFormatting sqref="P86">
    <cfRule type="colorScale" priority="1734">
      <colorScale>
        <cfvo type="min"/>
        <cfvo type="percentile" val="50"/>
        <cfvo type="max"/>
        <color rgb="FFF8696B"/>
        <color rgb="FFFFEB84"/>
        <color rgb="FF63BE7B"/>
      </colorScale>
    </cfRule>
  </conditionalFormatting>
  <conditionalFormatting sqref="P87">
    <cfRule type="colorScale" priority="1733">
      <colorScale>
        <cfvo type="min"/>
        <cfvo type="percentile" val="50"/>
        <cfvo type="max"/>
        <color rgb="FFF8696B"/>
        <color rgb="FFFFEB84"/>
        <color rgb="FF63BE7B"/>
      </colorScale>
    </cfRule>
  </conditionalFormatting>
  <conditionalFormatting sqref="P88">
    <cfRule type="colorScale" priority="1732">
      <colorScale>
        <cfvo type="min"/>
        <cfvo type="percentile" val="50"/>
        <cfvo type="max"/>
        <color rgb="FFF8696B"/>
        <color rgb="FFFFEB84"/>
        <color rgb="FF63BE7B"/>
      </colorScale>
    </cfRule>
  </conditionalFormatting>
  <conditionalFormatting sqref="P89">
    <cfRule type="colorScale" priority="1731">
      <colorScale>
        <cfvo type="min"/>
        <cfvo type="percentile" val="50"/>
        <cfvo type="max"/>
        <color rgb="FFF8696B"/>
        <color rgb="FFFFEB84"/>
        <color rgb="FF63BE7B"/>
      </colorScale>
    </cfRule>
  </conditionalFormatting>
  <conditionalFormatting sqref="P89">
    <cfRule type="colorScale" priority="1730">
      <colorScale>
        <cfvo type="min"/>
        <cfvo type="percentile" val="50"/>
        <cfvo type="max"/>
        <color rgb="FFF8696B"/>
        <color rgb="FFFFEB84"/>
        <color rgb="FF63BE7B"/>
      </colorScale>
    </cfRule>
  </conditionalFormatting>
  <conditionalFormatting sqref="P89">
    <cfRule type="colorScale" priority="1729">
      <colorScale>
        <cfvo type="min"/>
        <cfvo type="percentile" val="50"/>
        <cfvo type="max"/>
        <color rgb="FFF8696B"/>
        <color rgb="FFFFEB84"/>
        <color rgb="FF63BE7B"/>
      </colorScale>
    </cfRule>
  </conditionalFormatting>
  <conditionalFormatting sqref="P90">
    <cfRule type="colorScale" priority="1728">
      <colorScale>
        <cfvo type="min"/>
        <cfvo type="percentile" val="50"/>
        <cfvo type="max"/>
        <color rgb="FFF8696B"/>
        <color rgb="FFFFEB84"/>
        <color rgb="FF63BE7B"/>
      </colorScale>
    </cfRule>
  </conditionalFormatting>
  <conditionalFormatting sqref="P86">
    <cfRule type="colorScale" priority="1727">
      <colorScale>
        <cfvo type="min"/>
        <cfvo type="percentile" val="50"/>
        <cfvo type="max"/>
        <color rgb="FFF8696B"/>
        <color rgb="FFFFEB84"/>
        <color rgb="FF63BE7B"/>
      </colorScale>
    </cfRule>
  </conditionalFormatting>
  <conditionalFormatting sqref="P86">
    <cfRule type="colorScale" priority="1726">
      <colorScale>
        <cfvo type="min"/>
        <cfvo type="percentile" val="50"/>
        <cfvo type="max"/>
        <color rgb="FFF8696B"/>
        <color rgb="FFFFEB84"/>
        <color rgb="FF63BE7B"/>
      </colorScale>
    </cfRule>
  </conditionalFormatting>
  <conditionalFormatting sqref="P86">
    <cfRule type="colorScale" priority="1725">
      <colorScale>
        <cfvo type="min"/>
        <cfvo type="percentile" val="50"/>
        <cfvo type="max"/>
        <color rgb="FFF8696B"/>
        <color rgb="FFFFEB84"/>
        <color rgb="FF63BE7B"/>
      </colorScale>
    </cfRule>
  </conditionalFormatting>
  <conditionalFormatting sqref="P88">
    <cfRule type="colorScale" priority="1724">
      <colorScale>
        <cfvo type="min"/>
        <cfvo type="percentile" val="50"/>
        <cfvo type="max"/>
        <color rgb="FFF8696B"/>
        <color rgb="FFFFEB84"/>
        <color rgb="FF63BE7B"/>
      </colorScale>
    </cfRule>
  </conditionalFormatting>
  <conditionalFormatting sqref="P87">
    <cfRule type="colorScale" priority="1723">
      <colorScale>
        <cfvo type="min"/>
        <cfvo type="percentile" val="50"/>
        <cfvo type="max"/>
        <color rgb="FFF8696B"/>
        <color rgb="FFFFEB84"/>
        <color rgb="FF63BE7B"/>
      </colorScale>
    </cfRule>
  </conditionalFormatting>
  <conditionalFormatting sqref="P88">
    <cfRule type="colorScale" priority="1722">
      <colorScale>
        <cfvo type="min"/>
        <cfvo type="percentile" val="50"/>
        <cfvo type="max"/>
        <color rgb="FFF8696B"/>
        <color rgb="FFFFEB84"/>
        <color rgb="FF63BE7B"/>
      </colorScale>
    </cfRule>
  </conditionalFormatting>
  <conditionalFormatting sqref="P88">
    <cfRule type="colorScale" priority="1721">
      <colorScale>
        <cfvo type="min"/>
        <cfvo type="percentile" val="50"/>
        <cfvo type="max"/>
        <color rgb="FFF8696B"/>
        <color rgb="FFFFEB84"/>
        <color rgb="FF63BE7B"/>
      </colorScale>
    </cfRule>
  </conditionalFormatting>
  <conditionalFormatting sqref="P89">
    <cfRule type="colorScale" priority="1720">
      <colorScale>
        <cfvo type="min"/>
        <cfvo type="percentile" val="50"/>
        <cfvo type="max"/>
        <color rgb="FFF8696B"/>
        <color rgb="FFFFEB84"/>
        <color rgb="FF63BE7B"/>
      </colorScale>
    </cfRule>
  </conditionalFormatting>
  <conditionalFormatting sqref="P90">
    <cfRule type="colorScale" priority="1719">
      <colorScale>
        <cfvo type="min"/>
        <cfvo type="percentile" val="50"/>
        <cfvo type="max"/>
        <color rgb="FFF8696B"/>
        <color rgb="FFFFEB84"/>
        <color rgb="FF63BE7B"/>
      </colorScale>
    </cfRule>
  </conditionalFormatting>
  <conditionalFormatting sqref="P87">
    <cfRule type="colorScale" priority="1718">
      <colorScale>
        <cfvo type="min"/>
        <cfvo type="percentile" val="50"/>
        <cfvo type="max"/>
        <color rgb="FFF8696B"/>
        <color rgb="FFFFEB84"/>
        <color rgb="FF63BE7B"/>
      </colorScale>
    </cfRule>
  </conditionalFormatting>
  <conditionalFormatting sqref="P90">
    <cfRule type="colorScale" priority="1717">
      <colorScale>
        <cfvo type="min"/>
        <cfvo type="percentile" val="50"/>
        <cfvo type="max"/>
        <color rgb="FFF8696B"/>
        <color rgb="FFFFEB84"/>
        <color rgb="FF63BE7B"/>
      </colorScale>
    </cfRule>
  </conditionalFormatting>
  <conditionalFormatting sqref="P88">
    <cfRule type="colorScale" priority="1716">
      <colorScale>
        <cfvo type="min"/>
        <cfvo type="percentile" val="50"/>
        <cfvo type="max"/>
        <color rgb="FFF8696B"/>
        <color rgb="FFFFEB84"/>
        <color rgb="FF63BE7B"/>
      </colorScale>
    </cfRule>
  </conditionalFormatting>
  <conditionalFormatting sqref="P89">
    <cfRule type="colorScale" priority="1715">
      <colorScale>
        <cfvo type="min"/>
        <cfvo type="percentile" val="50"/>
        <cfvo type="max"/>
        <color rgb="FFF8696B"/>
        <color rgb="FFFFEB84"/>
        <color rgb="FF63BE7B"/>
      </colorScale>
    </cfRule>
  </conditionalFormatting>
  <conditionalFormatting sqref="P90">
    <cfRule type="colorScale" priority="1714">
      <colorScale>
        <cfvo type="min"/>
        <cfvo type="percentile" val="50"/>
        <cfvo type="max"/>
        <color rgb="FFF8696B"/>
        <color rgb="FFFFEB84"/>
        <color rgb="FF63BE7B"/>
      </colorScale>
    </cfRule>
  </conditionalFormatting>
  <conditionalFormatting sqref="P88">
    <cfRule type="colorScale" priority="1713">
      <colorScale>
        <cfvo type="min"/>
        <cfvo type="percentile" val="50"/>
        <cfvo type="max"/>
        <color rgb="FFF8696B"/>
        <color rgb="FFFFEB84"/>
        <color rgb="FF63BE7B"/>
      </colorScale>
    </cfRule>
  </conditionalFormatting>
  <conditionalFormatting sqref="P86">
    <cfRule type="colorScale" priority="1712">
      <colorScale>
        <cfvo type="min"/>
        <cfvo type="percentile" val="50"/>
        <cfvo type="max"/>
        <color rgb="FFF8696B"/>
        <color rgb="FFFFEB84"/>
        <color rgb="FF63BE7B"/>
      </colorScale>
    </cfRule>
  </conditionalFormatting>
  <conditionalFormatting sqref="P87">
    <cfRule type="colorScale" priority="1711">
      <colorScale>
        <cfvo type="min"/>
        <cfvo type="percentile" val="50"/>
        <cfvo type="max"/>
        <color rgb="FFF8696B"/>
        <color rgb="FFFFEB84"/>
        <color rgb="FF63BE7B"/>
      </colorScale>
    </cfRule>
  </conditionalFormatting>
  <conditionalFormatting sqref="P88">
    <cfRule type="colorScale" priority="1710">
      <colorScale>
        <cfvo type="min"/>
        <cfvo type="percentile" val="50"/>
        <cfvo type="max"/>
        <color rgb="FFF8696B"/>
        <color rgb="FFFFEB84"/>
        <color rgb="FF63BE7B"/>
      </colorScale>
    </cfRule>
  </conditionalFormatting>
  <conditionalFormatting sqref="P88">
    <cfRule type="colorScale" priority="1709">
      <colorScale>
        <cfvo type="min"/>
        <cfvo type="percentile" val="50"/>
        <cfvo type="max"/>
        <color rgb="FFF8696B"/>
        <color rgb="FFFFEB84"/>
        <color rgb="FF63BE7B"/>
      </colorScale>
    </cfRule>
  </conditionalFormatting>
  <conditionalFormatting sqref="P88">
    <cfRule type="colorScale" priority="1708">
      <colorScale>
        <cfvo type="min"/>
        <cfvo type="percentile" val="50"/>
        <cfvo type="max"/>
        <color rgb="FFF8696B"/>
        <color rgb="FFFFEB84"/>
        <color rgb="FF63BE7B"/>
      </colorScale>
    </cfRule>
  </conditionalFormatting>
  <conditionalFormatting sqref="P89">
    <cfRule type="colorScale" priority="1707">
      <colorScale>
        <cfvo type="min"/>
        <cfvo type="percentile" val="50"/>
        <cfvo type="max"/>
        <color rgb="FFF8696B"/>
        <color rgb="FFFFEB84"/>
        <color rgb="FF63BE7B"/>
      </colorScale>
    </cfRule>
  </conditionalFormatting>
  <conditionalFormatting sqref="P90">
    <cfRule type="colorScale" priority="1706">
      <colorScale>
        <cfvo type="min"/>
        <cfvo type="percentile" val="50"/>
        <cfvo type="max"/>
        <color rgb="FFF8696B"/>
        <color rgb="FFFFEB84"/>
        <color rgb="FF63BE7B"/>
      </colorScale>
    </cfRule>
  </conditionalFormatting>
  <conditionalFormatting sqref="P87">
    <cfRule type="colorScale" priority="1705">
      <colorScale>
        <cfvo type="min"/>
        <cfvo type="percentile" val="50"/>
        <cfvo type="max"/>
        <color rgb="FFF8696B"/>
        <color rgb="FFFFEB84"/>
        <color rgb="FF63BE7B"/>
      </colorScale>
    </cfRule>
  </conditionalFormatting>
  <conditionalFormatting sqref="P86">
    <cfRule type="colorScale" priority="1704">
      <colorScale>
        <cfvo type="min"/>
        <cfvo type="percentile" val="50"/>
        <cfvo type="max"/>
        <color rgb="FFF8696B"/>
        <color rgb="FFFFEB84"/>
        <color rgb="FF63BE7B"/>
      </colorScale>
    </cfRule>
  </conditionalFormatting>
  <conditionalFormatting sqref="P87">
    <cfRule type="colorScale" priority="1703">
      <colorScale>
        <cfvo type="min"/>
        <cfvo type="percentile" val="50"/>
        <cfvo type="max"/>
        <color rgb="FFF8696B"/>
        <color rgb="FFFFEB84"/>
        <color rgb="FF63BE7B"/>
      </colorScale>
    </cfRule>
  </conditionalFormatting>
  <conditionalFormatting sqref="P89">
    <cfRule type="colorScale" priority="1702">
      <colorScale>
        <cfvo type="min"/>
        <cfvo type="percentile" val="50"/>
        <cfvo type="max"/>
        <color rgb="FFF8696B"/>
        <color rgb="FFFFEB84"/>
        <color rgb="FF63BE7B"/>
      </colorScale>
    </cfRule>
  </conditionalFormatting>
  <conditionalFormatting sqref="P88">
    <cfRule type="colorScale" priority="1701">
      <colorScale>
        <cfvo type="min"/>
        <cfvo type="percentile" val="50"/>
        <cfvo type="max"/>
        <color rgb="FFF8696B"/>
        <color rgb="FFFFEB84"/>
        <color rgb="FF63BE7B"/>
      </colorScale>
    </cfRule>
  </conditionalFormatting>
  <conditionalFormatting sqref="P89">
    <cfRule type="colorScale" priority="1700">
      <colorScale>
        <cfvo type="min"/>
        <cfvo type="percentile" val="50"/>
        <cfvo type="max"/>
        <color rgb="FFF8696B"/>
        <color rgb="FFFFEB84"/>
        <color rgb="FF63BE7B"/>
      </colorScale>
    </cfRule>
  </conditionalFormatting>
  <conditionalFormatting sqref="P89">
    <cfRule type="colorScale" priority="1699">
      <colorScale>
        <cfvo type="min"/>
        <cfvo type="percentile" val="50"/>
        <cfvo type="max"/>
        <color rgb="FFF8696B"/>
        <color rgb="FFFFEB84"/>
        <color rgb="FF63BE7B"/>
      </colorScale>
    </cfRule>
  </conditionalFormatting>
  <conditionalFormatting sqref="P90">
    <cfRule type="colorScale" priority="1698">
      <colorScale>
        <cfvo type="min"/>
        <cfvo type="percentile" val="50"/>
        <cfvo type="max"/>
        <color rgb="FFF8696B"/>
        <color rgb="FFFFEB84"/>
        <color rgb="FF63BE7B"/>
      </colorScale>
    </cfRule>
  </conditionalFormatting>
  <conditionalFormatting sqref="P88">
    <cfRule type="colorScale" priority="1697">
      <colorScale>
        <cfvo type="min"/>
        <cfvo type="percentile" val="50"/>
        <cfvo type="max"/>
        <color rgb="FFF8696B"/>
        <color rgb="FFFFEB84"/>
        <color rgb="FF63BE7B"/>
      </colorScale>
    </cfRule>
  </conditionalFormatting>
  <conditionalFormatting sqref="P89">
    <cfRule type="colorScale" priority="1696">
      <colorScale>
        <cfvo type="min"/>
        <cfvo type="percentile" val="50"/>
        <cfvo type="max"/>
        <color rgb="FFF8696B"/>
        <color rgb="FFFFEB84"/>
        <color rgb="FF63BE7B"/>
      </colorScale>
    </cfRule>
  </conditionalFormatting>
  <conditionalFormatting sqref="P90">
    <cfRule type="colorScale" priority="1695">
      <colorScale>
        <cfvo type="min"/>
        <cfvo type="percentile" val="50"/>
        <cfvo type="max"/>
        <color rgb="FFF8696B"/>
        <color rgb="FFFFEB84"/>
        <color rgb="FF63BE7B"/>
      </colorScale>
    </cfRule>
  </conditionalFormatting>
  <conditionalFormatting sqref="P86">
    <cfRule type="colorScale" priority="1694">
      <colorScale>
        <cfvo type="min"/>
        <cfvo type="percentile" val="50"/>
        <cfvo type="max"/>
        <color rgb="FFF8696B"/>
        <color rgb="FFFFEB84"/>
        <color rgb="FF63BE7B"/>
      </colorScale>
    </cfRule>
  </conditionalFormatting>
  <conditionalFormatting sqref="P89">
    <cfRule type="colorScale" priority="1693">
      <colorScale>
        <cfvo type="min"/>
        <cfvo type="percentile" val="50"/>
        <cfvo type="max"/>
        <color rgb="FFF8696B"/>
        <color rgb="FFFFEB84"/>
        <color rgb="FF63BE7B"/>
      </colorScale>
    </cfRule>
  </conditionalFormatting>
  <conditionalFormatting sqref="P87">
    <cfRule type="colorScale" priority="1692">
      <colorScale>
        <cfvo type="min"/>
        <cfvo type="percentile" val="50"/>
        <cfvo type="max"/>
        <color rgb="FFF8696B"/>
        <color rgb="FFFFEB84"/>
        <color rgb="FF63BE7B"/>
      </colorScale>
    </cfRule>
  </conditionalFormatting>
  <conditionalFormatting sqref="P88">
    <cfRule type="colorScale" priority="1691">
      <colorScale>
        <cfvo type="min"/>
        <cfvo type="percentile" val="50"/>
        <cfvo type="max"/>
        <color rgb="FFF8696B"/>
        <color rgb="FFFFEB84"/>
        <color rgb="FF63BE7B"/>
      </colorScale>
    </cfRule>
  </conditionalFormatting>
  <conditionalFormatting sqref="P89">
    <cfRule type="colorScale" priority="1690">
      <colorScale>
        <cfvo type="min"/>
        <cfvo type="percentile" val="50"/>
        <cfvo type="max"/>
        <color rgb="FFF8696B"/>
        <color rgb="FFFFEB84"/>
        <color rgb="FF63BE7B"/>
      </colorScale>
    </cfRule>
  </conditionalFormatting>
  <conditionalFormatting sqref="P90">
    <cfRule type="colorScale" priority="1689">
      <colorScale>
        <cfvo type="min"/>
        <cfvo type="percentile" val="50"/>
        <cfvo type="max"/>
        <color rgb="FFF8696B"/>
        <color rgb="FFFFEB84"/>
        <color rgb="FF63BE7B"/>
      </colorScale>
    </cfRule>
  </conditionalFormatting>
  <conditionalFormatting sqref="P90">
    <cfRule type="colorScale" priority="1688">
      <colorScale>
        <cfvo type="min"/>
        <cfvo type="percentile" val="50"/>
        <cfvo type="max"/>
        <color rgb="FFF8696B"/>
        <color rgb="FFFFEB84"/>
        <color rgb="FF63BE7B"/>
      </colorScale>
    </cfRule>
  </conditionalFormatting>
  <conditionalFormatting sqref="P87">
    <cfRule type="colorScale" priority="1687">
      <colorScale>
        <cfvo type="min"/>
        <cfvo type="percentile" val="50"/>
        <cfvo type="max"/>
        <color rgb="FFF8696B"/>
        <color rgb="FFFFEB84"/>
        <color rgb="FF63BE7B"/>
      </colorScale>
    </cfRule>
  </conditionalFormatting>
  <conditionalFormatting sqref="P90">
    <cfRule type="colorScale" priority="1686">
      <colorScale>
        <cfvo type="min"/>
        <cfvo type="percentile" val="50"/>
        <cfvo type="max"/>
        <color rgb="FFF8696B"/>
        <color rgb="FFFFEB84"/>
        <color rgb="FF63BE7B"/>
      </colorScale>
    </cfRule>
  </conditionalFormatting>
  <conditionalFormatting sqref="P86:P90">
    <cfRule type="colorScale" priority="1685">
      <colorScale>
        <cfvo type="min"/>
        <cfvo type="percentile" val="50"/>
        <cfvo type="max"/>
        <color rgb="FFF8696B"/>
        <color rgb="FFFFEB84"/>
        <color rgb="FF63BE7B"/>
      </colorScale>
    </cfRule>
  </conditionalFormatting>
  <conditionalFormatting sqref="P87">
    <cfRule type="colorScale" priority="1684">
      <colorScale>
        <cfvo type="min"/>
        <cfvo type="percentile" val="50"/>
        <cfvo type="max"/>
        <color rgb="FFF8696B"/>
        <color rgb="FFFFEB84"/>
        <color rgb="FF63BE7B"/>
      </colorScale>
    </cfRule>
  </conditionalFormatting>
  <conditionalFormatting sqref="P87">
    <cfRule type="colorScale" priority="1683">
      <colorScale>
        <cfvo type="min"/>
        <cfvo type="percentile" val="50"/>
        <cfvo type="max"/>
        <color rgb="FFF8696B"/>
        <color rgb="FFFFEB84"/>
        <color rgb="FF63BE7B"/>
      </colorScale>
    </cfRule>
  </conditionalFormatting>
  <conditionalFormatting sqref="P88">
    <cfRule type="colorScale" priority="1682">
      <colorScale>
        <cfvo type="min"/>
        <cfvo type="percentile" val="50"/>
        <cfvo type="max"/>
        <color rgb="FFF8696B"/>
        <color rgb="FFFFEB84"/>
        <color rgb="FF63BE7B"/>
      </colorScale>
    </cfRule>
  </conditionalFormatting>
  <conditionalFormatting sqref="P89">
    <cfRule type="colorScale" priority="1681">
      <colorScale>
        <cfvo type="min"/>
        <cfvo type="percentile" val="50"/>
        <cfvo type="max"/>
        <color rgb="FFF8696B"/>
        <color rgb="FFFFEB84"/>
        <color rgb="FF63BE7B"/>
      </colorScale>
    </cfRule>
  </conditionalFormatting>
  <conditionalFormatting sqref="P90">
    <cfRule type="colorScale" priority="1680">
      <colorScale>
        <cfvo type="min"/>
        <cfvo type="percentile" val="50"/>
        <cfvo type="max"/>
        <color rgb="FFF8696B"/>
        <color rgb="FFFFEB84"/>
        <color rgb="FF63BE7B"/>
      </colorScale>
    </cfRule>
  </conditionalFormatting>
  <conditionalFormatting sqref="P90">
    <cfRule type="colorScale" priority="1679">
      <colorScale>
        <cfvo type="min"/>
        <cfvo type="percentile" val="50"/>
        <cfvo type="max"/>
        <color rgb="FFF8696B"/>
        <color rgb="FFFFEB84"/>
        <color rgb="FF63BE7B"/>
      </colorScale>
    </cfRule>
  </conditionalFormatting>
  <conditionalFormatting sqref="P88">
    <cfRule type="colorScale" priority="1678">
      <colorScale>
        <cfvo type="min"/>
        <cfvo type="percentile" val="50"/>
        <cfvo type="max"/>
        <color rgb="FFF8696B"/>
        <color rgb="FFFFEB84"/>
        <color rgb="FF63BE7B"/>
      </colorScale>
    </cfRule>
  </conditionalFormatting>
  <conditionalFormatting sqref="P86:P90">
    <cfRule type="colorScale" priority="1677">
      <colorScale>
        <cfvo type="min"/>
        <cfvo type="percentile" val="50"/>
        <cfvo type="max"/>
        <color rgb="FFF8696B"/>
        <color rgb="FFFFEB84"/>
        <color rgb="FF63BE7B"/>
      </colorScale>
    </cfRule>
  </conditionalFormatting>
  <conditionalFormatting sqref="P87">
    <cfRule type="colorScale" priority="1676">
      <colorScale>
        <cfvo type="min"/>
        <cfvo type="percentile" val="50"/>
        <cfvo type="max"/>
        <color rgb="FFF8696B"/>
        <color rgb="FFFFEB84"/>
        <color rgb="FF63BE7B"/>
      </colorScale>
    </cfRule>
  </conditionalFormatting>
  <conditionalFormatting sqref="P88">
    <cfRule type="colorScale" priority="1675">
      <colorScale>
        <cfvo type="min"/>
        <cfvo type="percentile" val="50"/>
        <cfvo type="max"/>
        <color rgb="FFF8696B"/>
        <color rgb="FFFFEB84"/>
        <color rgb="FF63BE7B"/>
      </colorScale>
    </cfRule>
  </conditionalFormatting>
  <conditionalFormatting sqref="P89">
    <cfRule type="colorScale" priority="1674">
      <colorScale>
        <cfvo type="min"/>
        <cfvo type="percentile" val="50"/>
        <cfvo type="max"/>
        <color rgb="FFF8696B"/>
        <color rgb="FFFFEB84"/>
        <color rgb="FF63BE7B"/>
      </colorScale>
    </cfRule>
  </conditionalFormatting>
  <conditionalFormatting sqref="P90">
    <cfRule type="colorScale" priority="1673">
      <colorScale>
        <cfvo type="min"/>
        <cfvo type="percentile" val="50"/>
        <cfvo type="max"/>
        <color rgb="FFF8696B"/>
        <color rgb="FFFFEB84"/>
        <color rgb="FF63BE7B"/>
      </colorScale>
    </cfRule>
  </conditionalFormatting>
  <conditionalFormatting sqref="P86:P90">
    <cfRule type="colorScale" priority="1672">
      <colorScale>
        <cfvo type="min"/>
        <cfvo type="percentile" val="50"/>
        <cfvo type="max"/>
        <color rgb="FFF8696B"/>
        <color rgb="FFFFEB84"/>
        <color rgb="FF63BE7B"/>
      </colorScale>
    </cfRule>
  </conditionalFormatting>
  <conditionalFormatting sqref="P89">
    <cfRule type="colorScale" priority="1671">
      <colorScale>
        <cfvo type="min"/>
        <cfvo type="percentile" val="50"/>
        <cfvo type="max"/>
        <color rgb="FFF8696B"/>
        <color rgb="FFFFEB84"/>
        <color rgb="FF63BE7B"/>
      </colorScale>
    </cfRule>
  </conditionalFormatting>
  <conditionalFormatting sqref="P87">
    <cfRule type="colorScale" priority="1670">
      <colorScale>
        <cfvo type="min"/>
        <cfvo type="percentile" val="50"/>
        <cfvo type="max"/>
        <color rgb="FFF8696B"/>
        <color rgb="FFFFEB84"/>
        <color rgb="FF63BE7B"/>
      </colorScale>
    </cfRule>
  </conditionalFormatting>
  <conditionalFormatting sqref="P88">
    <cfRule type="colorScale" priority="1669">
      <colorScale>
        <cfvo type="min"/>
        <cfvo type="percentile" val="50"/>
        <cfvo type="max"/>
        <color rgb="FFF8696B"/>
        <color rgb="FFFFEB84"/>
        <color rgb="FF63BE7B"/>
      </colorScale>
    </cfRule>
  </conditionalFormatting>
  <conditionalFormatting sqref="P89">
    <cfRule type="colorScale" priority="1668">
      <colorScale>
        <cfvo type="min"/>
        <cfvo type="percentile" val="50"/>
        <cfvo type="max"/>
        <color rgb="FFF8696B"/>
        <color rgb="FFFFEB84"/>
        <color rgb="FF63BE7B"/>
      </colorScale>
    </cfRule>
  </conditionalFormatting>
  <conditionalFormatting sqref="P90">
    <cfRule type="colorScale" priority="1667">
      <colorScale>
        <cfvo type="min"/>
        <cfvo type="percentile" val="50"/>
        <cfvo type="max"/>
        <color rgb="FFF8696B"/>
        <color rgb="FFFFEB84"/>
        <color rgb="FF63BE7B"/>
      </colorScale>
    </cfRule>
  </conditionalFormatting>
  <conditionalFormatting sqref="P90">
    <cfRule type="colorScale" priority="1666">
      <colorScale>
        <cfvo type="min"/>
        <cfvo type="percentile" val="50"/>
        <cfvo type="max"/>
        <color rgb="FFF8696B"/>
        <color rgb="FFFFEB84"/>
        <color rgb="FF63BE7B"/>
      </colorScale>
    </cfRule>
  </conditionalFormatting>
  <conditionalFormatting sqref="P91">
    <cfRule type="colorScale" priority="1664">
      <colorScale>
        <cfvo type="min"/>
        <cfvo type="percentile" val="50"/>
        <cfvo type="max"/>
        <color rgb="FFF8696B"/>
        <color rgb="FFFFEB84"/>
        <color rgb="FF63BE7B"/>
      </colorScale>
    </cfRule>
  </conditionalFormatting>
  <conditionalFormatting sqref="P94">
    <cfRule type="colorScale" priority="1663">
      <colorScale>
        <cfvo type="min"/>
        <cfvo type="percentile" val="50"/>
        <cfvo type="max"/>
        <color rgb="FFF8696B"/>
        <color rgb="FFFFEB84"/>
        <color rgb="FF63BE7B"/>
      </colorScale>
    </cfRule>
  </conditionalFormatting>
  <conditionalFormatting sqref="P91:P95">
    <cfRule type="colorScale" priority="1662">
      <colorScale>
        <cfvo type="min"/>
        <cfvo type="percentile" val="50"/>
        <cfvo type="max"/>
        <color rgb="FFF8696B"/>
        <color rgb="FFFFEB84"/>
        <color rgb="FF63BE7B"/>
      </colorScale>
    </cfRule>
  </conditionalFormatting>
  <conditionalFormatting sqref="P92">
    <cfRule type="colorScale" priority="1665">
      <colorScale>
        <cfvo type="min"/>
        <cfvo type="percentile" val="50"/>
        <cfvo type="max"/>
        <color rgb="FFF8696B"/>
        <color rgb="FFFFEB84"/>
        <color rgb="FF63BE7B"/>
      </colorScale>
    </cfRule>
  </conditionalFormatting>
  <conditionalFormatting sqref="P93">
    <cfRule type="colorScale" priority="1661">
      <colorScale>
        <cfvo type="min"/>
        <cfvo type="percentile" val="50"/>
        <cfvo type="max"/>
        <color rgb="FFF8696B"/>
        <color rgb="FFFFEB84"/>
        <color rgb="FF63BE7B"/>
      </colorScale>
    </cfRule>
  </conditionalFormatting>
  <conditionalFormatting sqref="P94">
    <cfRule type="colorScale" priority="1660">
      <colorScale>
        <cfvo type="min"/>
        <cfvo type="percentile" val="50"/>
        <cfvo type="max"/>
        <color rgb="FFF8696B"/>
        <color rgb="FFFFEB84"/>
        <color rgb="FF63BE7B"/>
      </colorScale>
    </cfRule>
  </conditionalFormatting>
  <conditionalFormatting sqref="P95">
    <cfRule type="colorScale" priority="1659">
      <colorScale>
        <cfvo type="min"/>
        <cfvo type="percentile" val="50"/>
        <cfvo type="max"/>
        <color rgb="FFF8696B"/>
        <color rgb="FFFFEB84"/>
        <color rgb="FF63BE7B"/>
      </colorScale>
    </cfRule>
  </conditionalFormatting>
  <conditionalFormatting sqref="P95">
    <cfRule type="colorScale" priority="1658">
      <colorScale>
        <cfvo type="min"/>
        <cfvo type="percentile" val="50"/>
        <cfvo type="max"/>
        <color rgb="FFF8696B"/>
        <color rgb="FFFFEB84"/>
        <color rgb="FF63BE7B"/>
      </colorScale>
    </cfRule>
  </conditionalFormatting>
  <conditionalFormatting sqref="P92">
    <cfRule type="colorScale" priority="1657">
      <colorScale>
        <cfvo type="min"/>
        <cfvo type="percentile" val="50"/>
        <cfvo type="max"/>
        <color rgb="FFF8696B"/>
        <color rgb="FFFFEB84"/>
        <color rgb="FF63BE7B"/>
      </colorScale>
    </cfRule>
  </conditionalFormatting>
  <conditionalFormatting sqref="P95">
    <cfRule type="colorScale" priority="1656">
      <colorScale>
        <cfvo type="min"/>
        <cfvo type="percentile" val="50"/>
        <cfvo type="max"/>
        <color rgb="FFF8696B"/>
        <color rgb="FFFFEB84"/>
        <color rgb="FF63BE7B"/>
      </colorScale>
    </cfRule>
  </conditionalFormatting>
  <conditionalFormatting sqref="P91:P95">
    <cfRule type="colorScale" priority="1655">
      <colorScale>
        <cfvo type="min"/>
        <cfvo type="percentile" val="50"/>
        <cfvo type="max"/>
        <color rgb="FFF8696B"/>
        <color rgb="FFFFEB84"/>
        <color rgb="FF63BE7B"/>
      </colorScale>
    </cfRule>
  </conditionalFormatting>
  <conditionalFormatting sqref="P92">
    <cfRule type="colorScale" priority="1654">
      <colorScale>
        <cfvo type="min"/>
        <cfvo type="percentile" val="50"/>
        <cfvo type="max"/>
        <color rgb="FFF8696B"/>
        <color rgb="FFFFEB84"/>
        <color rgb="FF63BE7B"/>
      </colorScale>
    </cfRule>
  </conditionalFormatting>
  <conditionalFormatting sqref="P92">
    <cfRule type="colorScale" priority="1653">
      <colorScale>
        <cfvo type="min"/>
        <cfvo type="percentile" val="50"/>
        <cfvo type="max"/>
        <color rgb="FFF8696B"/>
        <color rgb="FFFFEB84"/>
        <color rgb="FF63BE7B"/>
      </colorScale>
    </cfRule>
  </conditionalFormatting>
  <conditionalFormatting sqref="P93">
    <cfRule type="colorScale" priority="1652">
      <colorScale>
        <cfvo type="min"/>
        <cfvo type="percentile" val="50"/>
        <cfvo type="max"/>
        <color rgb="FFF8696B"/>
        <color rgb="FFFFEB84"/>
        <color rgb="FF63BE7B"/>
      </colorScale>
    </cfRule>
  </conditionalFormatting>
  <conditionalFormatting sqref="P94">
    <cfRule type="colorScale" priority="1651">
      <colorScale>
        <cfvo type="min"/>
        <cfvo type="percentile" val="50"/>
        <cfvo type="max"/>
        <color rgb="FFF8696B"/>
        <color rgb="FFFFEB84"/>
        <color rgb="FF63BE7B"/>
      </colorScale>
    </cfRule>
  </conditionalFormatting>
  <conditionalFormatting sqref="P95">
    <cfRule type="colorScale" priority="1650">
      <colorScale>
        <cfvo type="min"/>
        <cfvo type="percentile" val="50"/>
        <cfvo type="max"/>
        <color rgb="FFF8696B"/>
        <color rgb="FFFFEB84"/>
        <color rgb="FF63BE7B"/>
      </colorScale>
    </cfRule>
  </conditionalFormatting>
  <conditionalFormatting sqref="P95">
    <cfRule type="colorScale" priority="1649">
      <colorScale>
        <cfvo type="min"/>
        <cfvo type="percentile" val="50"/>
        <cfvo type="max"/>
        <color rgb="FFF8696B"/>
        <color rgb="FFFFEB84"/>
        <color rgb="FF63BE7B"/>
      </colorScale>
    </cfRule>
  </conditionalFormatting>
  <conditionalFormatting sqref="P93">
    <cfRule type="colorScale" priority="1648">
      <colorScale>
        <cfvo type="min"/>
        <cfvo type="percentile" val="50"/>
        <cfvo type="max"/>
        <color rgb="FFF8696B"/>
        <color rgb="FFFFEB84"/>
        <color rgb="FF63BE7B"/>
      </colorScale>
    </cfRule>
  </conditionalFormatting>
  <conditionalFormatting sqref="P91:P95">
    <cfRule type="colorScale" priority="1647">
      <colorScale>
        <cfvo type="min"/>
        <cfvo type="percentile" val="50"/>
        <cfvo type="max"/>
        <color rgb="FFF8696B"/>
        <color rgb="FFFFEB84"/>
        <color rgb="FF63BE7B"/>
      </colorScale>
    </cfRule>
  </conditionalFormatting>
  <conditionalFormatting sqref="P92">
    <cfRule type="colorScale" priority="1646">
      <colorScale>
        <cfvo type="min"/>
        <cfvo type="percentile" val="50"/>
        <cfvo type="max"/>
        <color rgb="FFF8696B"/>
        <color rgb="FFFFEB84"/>
        <color rgb="FF63BE7B"/>
      </colorScale>
    </cfRule>
  </conditionalFormatting>
  <conditionalFormatting sqref="P93">
    <cfRule type="colorScale" priority="1645">
      <colorScale>
        <cfvo type="min"/>
        <cfvo type="percentile" val="50"/>
        <cfvo type="max"/>
        <color rgb="FFF8696B"/>
        <color rgb="FFFFEB84"/>
        <color rgb="FF63BE7B"/>
      </colorScale>
    </cfRule>
  </conditionalFormatting>
  <conditionalFormatting sqref="P94">
    <cfRule type="colorScale" priority="1644">
      <colorScale>
        <cfvo type="min"/>
        <cfvo type="percentile" val="50"/>
        <cfvo type="max"/>
        <color rgb="FFF8696B"/>
        <color rgb="FFFFEB84"/>
        <color rgb="FF63BE7B"/>
      </colorScale>
    </cfRule>
  </conditionalFormatting>
  <conditionalFormatting sqref="P95">
    <cfRule type="colorScale" priority="1643">
      <colorScale>
        <cfvo type="min"/>
        <cfvo type="percentile" val="50"/>
        <cfvo type="max"/>
        <color rgb="FFF8696B"/>
        <color rgb="FFFFEB84"/>
        <color rgb="FF63BE7B"/>
      </colorScale>
    </cfRule>
  </conditionalFormatting>
  <conditionalFormatting sqref="P91:P95">
    <cfRule type="colorScale" priority="1642">
      <colorScale>
        <cfvo type="min"/>
        <cfvo type="percentile" val="50"/>
        <cfvo type="max"/>
        <color rgb="FFF8696B"/>
        <color rgb="FFFFEB84"/>
        <color rgb="FF63BE7B"/>
      </colorScale>
    </cfRule>
  </conditionalFormatting>
  <conditionalFormatting sqref="P94">
    <cfRule type="colorScale" priority="1641">
      <colorScale>
        <cfvo type="min"/>
        <cfvo type="percentile" val="50"/>
        <cfvo type="max"/>
        <color rgb="FFF8696B"/>
        <color rgb="FFFFEB84"/>
        <color rgb="FF63BE7B"/>
      </colorScale>
    </cfRule>
  </conditionalFormatting>
  <conditionalFormatting sqref="P92">
    <cfRule type="colorScale" priority="1640">
      <colorScale>
        <cfvo type="min"/>
        <cfvo type="percentile" val="50"/>
        <cfvo type="max"/>
        <color rgb="FFF8696B"/>
        <color rgb="FFFFEB84"/>
        <color rgb="FF63BE7B"/>
      </colorScale>
    </cfRule>
  </conditionalFormatting>
  <conditionalFormatting sqref="P93">
    <cfRule type="colorScale" priority="1639">
      <colorScale>
        <cfvo type="min"/>
        <cfvo type="percentile" val="50"/>
        <cfvo type="max"/>
        <color rgb="FFF8696B"/>
        <color rgb="FFFFEB84"/>
        <color rgb="FF63BE7B"/>
      </colorScale>
    </cfRule>
  </conditionalFormatting>
  <conditionalFormatting sqref="P94">
    <cfRule type="colorScale" priority="1638">
      <colorScale>
        <cfvo type="min"/>
        <cfvo type="percentile" val="50"/>
        <cfvo type="max"/>
        <color rgb="FFF8696B"/>
        <color rgb="FFFFEB84"/>
        <color rgb="FF63BE7B"/>
      </colorScale>
    </cfRule>
  </conditionalFormatting>
  <conditionalFormatting sqref="P95">
    <cfRule type="colorScale" priority="1637">
      <colorScale>
        <cfvo type="min"/>
        <cfvo type="percentile" val="50"/>
        <cfvo type="max"/>
        <color rgb="FFF8696B"/>
        <color rgb="FFFFEB84"/>
        <color rgb="FF63BE7B"/>
      </colorScale>
    </cfRule>
  </conditionalFormatting>
  <conditionalFormatting sqref="P95">
    <cfRule type="colorScale" priority="1636">
      <colorScale>
        <cfvo type="min"/>
        <cfvo type="percentile" val="50"/>
        <cfvo type="max"/>
        <color rgb="FFF8696B"/>
        <color rgb="FFFFEB84"/>
        <color rgb="FF63BE7B"/>
      </colorScale>
    </cfRule>
  </conditionalFormatting>
  <conditionalFormatting sqref="P91">
    <cfRule type="colorScale" priority="1635">
      <colorScale>
        <cfvo type="min"/>
        <cfvo type="percentile" val="50"/>
        <cfvo type="max"/>
        <color rgb="FFF8696B"/>
        <color rgb="FFFFEB84"/>
        <color rgb="FF63BE7B"/>
      </colorScale>
    </cfRule>
  </conditionalFormatting>
  <conditionalFormatting sqref="P94">
    <cfRule type="colorScale" priority="1634">
      <colorScale>
        <cfvo type="min"/>
        <cfvo type="percentile" val="50"/>
        <cfvo type="max"/>
        <color rgb="FFF8696B"/>
        <color rgb="FFFFEB84"/>
        <color rgb="FF63BE7B"/>
      </colorScale>
    </cfRule>
  </conditionalFormatting>
  <conditionalFormatting sqref="P91:P95">
    <cfRule type="colorScale" priority="1633">
      <colorScale>
        <cfvo type="min"/>
        <cfvo type="percentile" val="50"/>
        <cfvo type="max"/>
        <color rgb="FFF8696B"/>
        <color rgb="FFFFEB84"/>
        <color rgb="FF63BE7B"/>
      </colorScale>
    </cfRule>
  </conditionalFormatting>
  <conditionalFormatting sqref="P91">
    <cfRule type="colorScale" priority="1632">
      <colorScale>
        <cfvo type="min"/>
        <cfvo type="percentile" val="50"/>
        <cfvo type="max"/>
        <color rgb="FFF8696B"/>
        <color rgb="FFFFEB84"/>
        <color rgb="FF63BE7B"/>
      </colorScale>
    </cfRule>
  </conditionalFormatting>
  <conditionalFormatting sqref="P91">
    <cfRule type="colorScale" priority="1631">
      <colorScale>
        <cfvo type="min"/>
        <cfvo type="percentile" val="50"/>
        <cfvo type="max"/>
        <color rgb="FFF8696B"/>
        <color rgb="FFFFEB84"/>
        <color rgb="FF63BE7B"/>
      </colorScale>
    </cfRule>
  </conditionalFormatting>
  <conditionalFormatting sqref="P91">
    <cfRule type="colorScale" priority="1630">
      <colorScale>
        <cfvo type="min"/>
        <cfvo type="percentile" val="50"/>
        <cfvo type="max"/>
        <color rgb="FFF8696B"/>
        <color rgb="FFFFEB84"/>
        <color rgb="FF63BE7B"/>
      </colorScale>
    </cfRule>
  </conditionalFormatting>
  <conditionalFormatting sqref="P92">
    <cfRule type="colorScale" priority="1629">
      <colorScale>
        <cfvo type="min"/>
        <cfvo type="percentile" val="50"/>
        <cfvo type="max"/>
        <color rgb="FFF8696B"/>
        <color rgb="FFFFEB84"/>
        <color rgb="FF63BE7B"/>
      </colorScale>
    </cfRule>
  </conditionalFormatting>
  <conditionalFormatting sqref="P93">
    <cfRule type="colorScale" priority="1628">
      <colorScale>
        <cfvo type="min"/>
        <cfvo type="percentile" val="50"/>
        <cfvo type="max"/>
        <color rgb="FFF8696B"/>
        <color rgb="FFFFEB84"/>
        <color rgb="FF63BE7B"/>
      </colorScale>
    </cfRule>
  </conditionalFormatting>
  <conditionalFormatting sqref="P94">
    <cfRule type="colorScale" priority="1627">
      <colorScale>
        <cfvo type="min"/>
        <cfvo type="percentile" val="50"/>
        <cfvo type="max"/>
        <color rgb="FFF8696B"/>
        <color rgb="FFFFEB84"/>
        <color rgb="FF63BE7B"/>
      </colorScale>
    </cfRule>
  </conditionalFormatting>
  <conditionalFormatting sqref="P94">
    <cfRule type="colorScale" priority="1626">
      <colorScale>
        <cfvo type="min"/>
        <cfvo type="percentile" val="50"/>
        <cfvo type="max"/>
        <color rgb="FFF8696B"/>
        <color rgb="FFFFEB84"/>
        <color rgb="FF63BE7B"/>
      </colorScale>
    </cfRule>
  </conditionalFormatting>
  <conditionalFormatting sqref="P94">
    <cfRule type="colorScale" priority="1625">
      <colorScale>
        <cfvo type="min"/>
        <cfvo type="percentile" val="50"/>
        <cfvo type="max"/>
        <color rgb="FFF8696B"/>
        <color rgb="FFFFEB84"/>
        <color rgb="FF63BE7B"/>
      </colorScale>
    </cfRule>
  </conditionalFormatting>
  <conditionalFormatting sqref="P95">
    <cfRule type="colorScale" priority="1624">
      <colorScale>
        <cfvo type="min"/>
        <cfvo type="percentile" val="50"/>
        <cfvo type="max"/>
        <color rgb="FFF8696B"/>
        <color rgb="FFFFEB84"/>
        <color rgb="FF63BE7B"/>
      </colorScale>
    </cfRule>
  </conditionalFormatting>
  <conditionalFormatting sqref="P91">
    <cfRule type="colorScale" priority="1623">
      <colorScale>
        <cfvo type="min"/>
        <cfvo type="percentile" val="50"/>
        <cfvo type="max"/>
        <color rgb="FFF8696B"/>
        <color rgb="FFFFEB84"/>
        <color rgb="FF63BE7B"/>
      </colorScale>
    </cfRule>
  </conditionalFormatting>
  <conditionalFormatting sqref="P91">
    <cfRule type="colorScale" priority="1622">
      <colorScale>
        <cfvo type="min"/>
        <cfvo type="percentile" val="50"/>
        <cfvo type="max"/>
        <color rgb="FFF8696B"/>
        <color rgb="FFFFEB84"/>
        <color rgb="FF63BE7B"/>
      </colorScale>
    </cfRule>
  </conditionalFormatting>
  <conditionalFormatting sqref="P91">
    <cfRule type="colorScale" priority="1621">
      <colorScale>
        <cfvo type="min"/>
        <cfvo type="percentile" val="50"/>
        <cfvo type="max"/>
        <color rgb="FFF8696B"/>
        <color rgb="FFFFEB84"/>
        <color rgb="FF63BE7B"/>
      </colorScale>
    </cfRule>
  </conditionalFormatting>
  <conditionalFormatting sqref="P93">
    <cfRule type="colorScale" priority="1620">
      <colorScale>
        <cfvo type="min"/>
        <cfvo type="percentile" val="50"/>
        <cfvo type="max"/>
        <color rgb="FFF8696B"/>
        <color rgb="FFFFEB84"/>
        <color rgb="FF63BE7B"/>
      </colorScale>
    </cfRule>
  </conditionalFormatting>
  <conditionalFormatting sqref="P92">
    <cfRule type="colorScale" priority="1619">
      <colorScale>
        <cfvo type="min"/>
        <cfvo type="percentile" val="50"/>
        <cfvo type="max"/>
        <color rgb="FFF8696B"/>
        <color rgb="FFFFEB84"/>
        <color rgb="FF63BE7B"/>
      </colorScale>
    </cfRule>
  </conditionalFormatting>
  <conditionalFormatting sqref="P93">
    <cfRule type="colorScale" priority="1618">
      <colorScale>
        <cfvo type="min"/>
        <cfvo type="percentile" val="50"/>
        <cfvo type="max"/>
        <color rgb="FFF8696B"/>
        <color rgb="FFFFEB84"/>
        <color rgb="FF63BE7B"/>
      </colorScale>
    </cfRule>
  </conditionalFormatting>
  <conditionalFormatting sqref="P93">
    <cfRule type="colorScale" priority="1617">
      <colorScale>
        <cfvo type="min"/>
        <cfvo type="percentile" val="50"/>
        <cfvo type="max"/>
        <color rgb="FFF8696B"/>
        <color rgb="FFFFEB84"/>
        <color rgb="FF63BE7B"/>
      </colorScale>
    </cfRule>
  </conditionalFormatting>
  <conditionalFormatting sqref="P94">
    <cfRule type="colorScale" priority="1616">
      <colorScale>
        <cfvo type="min"/>
        <cfvo type="percentile" val="50"/>
        <cfvo type="max"/>
        <color rgb="FFF8696B"/>
        <color rgb="FFFFEB84"/>
        <color rgb="FF63BE7B"/>
      </colorScale>
    </cfRule>
  </conditionalFormatting>
  <conditionalFormatting sqref="P95">
    <cfRule type="colorScale" priority="1615">
      <colorScale>
        <cfvo type="min"/>
        <cfvo type="percentile" val="50"/>
        <cfvo type="max"/>
        <color rgb="FFF8696B"/>
        <color rgb="FFFFEB84"/>
        <color rgb="FF63BE7B"/>
      </colorScale>
    </cfRule>
  </conditionalFormatting>
  <conditionalFormatting sqref="P92">
    <cfRule type="colorScale" priority="1614">
      <colorScale>
        <cfvo type="min"/>
        <cfvo type="percentile" val="50"/>
        <cfvo type="max"/>
        <color rgb="FFF8696B"/>
        <color rgb="FFFFEB84"/>
        <color rgb="FF63BE7B"/>
      </colorScale>
    </cfRule>
  </conditionalFormatting>
  <conditionalFormatting sqref="P95">
    <cfRule type="colorScale" priority="1613">
      <colorScale>
        <cfvo type="min"/>
        <cfvo type="percentile" val="50"/>
        <cfvo type="max"/>
        <color rgb="FFF8696B"/>
        <color rgb="FFFFEB84"/>
        <color rgb="FF63BE7B"/>
      </colorScale>
    </cfRule>
  </conditionalFormatting>
  <conditionalFormatting sqref="P93">
    <cfRule type="colorScale" priority="1612">
      <colorScale>
        <cfvo type="min"/>
        <cfvo type="percentile" val="50"/>
        <cfvo type="max"/>
        <color rgb="FFF8696B"/>
        <color rgb="FFFFEB84"/>
        <color rgb="FF63BE7B"/>
      </colorScale>
    </cfRule>
  </conditionalFormatting>
  <conditionalFormatting sqref="P94">
    <cfRule type="colorScale" priority="1611">
      <colorScale>
        <cfvo type="min"/>
        <cfvo type="percentile" val="50"/>
        <cfvo type="max"/>
        <color rgb="FFF8696B"/>
        <color rgb="FFFFEB84"/>
        <color rgb="FF63BE7B"/>
      </colorScale>
    </cfRule>
  </conditionalFormatting>
  <conditionalFormatting sqref="P95">
    <cfRule type="colorScale" priority="1610">
      <colorScale>
        <cfvo type="min"/>
        <cfvo type="percentile" val="50"/>
        <cfvo type="max"/>
        <color rgb="FFF8696B"/>
        <color rgb="FFFFEB84"/>
        <color rgb="FF63BE7B"/>
      </colorScale>
    </cfRule>
  </conditionalFormatting>
  <conditionalFormatting sqref="P93">
    <cfRule type="colorScale" priority="1609">
      <colorScale>
        <cfvo type="min"/>
        <cfvo type="percentile" val="50"/>
        <cfvo type="max"/>
        <color rgb="FFF8696B"/>
        <color rgb="FFFFEB84"/>
        <color rgb="FF63BE7B"/>
      </colorScale>
    </cfRule>
  </conditionalFormatting>
  <conditionalFormatting sqref="P91">
    <cfRule type="colorScale" priority="1608">
      <colorScale>
        <cfvo type="min"/>
        <cfvo type="percentile" val="50"/>
        <cfvo type="max"/>
        <color rgb="FFF8696B"/>
        <color rgb="FFFFEB84"/>
        <color rgb="FF63BE7B"/>
      </colorScale>
    </cfRule>
  </conditionalFormatting>
  <conditionalFormatting sqref="P92">
    <cfRule type="colorScale" priority="1607">
      <colorScale>
        <cfvo type="min"/>
        <cfvo type="percentile" val="50"/>
        <cfvo type="max"/>
        <color rgb="FFF8696B"/>
        <color rgb="FFFFEB84"/>
        <color rgb="FF63BE7B"/>
      </colorScale>
    </cfRule>
  </conditionalFormatting>
  <conditionalFormatting sqref="P93">
    <cfRule type="colorScale" priority="1606">
      <colorScale>
        <cfvo type="min"/>
        <cfvo type="percentile" val="50"/>
        <cfvo type="max"/>
        <color rgb="FFF8696B"/>
        <color rgb="FFFFEB84"/>
        <color rgb="FF63BE7B"/>
      </colorScale>
    </cfRule>
  </conditionalFormatting>
  <conditionalFormatting sqref="P93">
    <cfRule type="colorScale" priority="1605">
      <colorScale>
        <cfvo type="min"/>
        <cfvo type="percentile" val="50"/>
        <cfvo type="max"/>
        <color rgb="FFF8696B"/>
        <color rgb="FFFFEB84"/>
        <color rgb="FF63BE7B"/>
      </colorScale>
    </cfRule>
  </conditionalFormatting>
  <conditionalFormatting sqref="P93">
    <cfRule type="colorScale" priority="1604">
      <colorScale>
        <cfvo type="min"/>
        <cfvo type="percentile" val="50"/>
        <cfvo type="max"/>
        <color rgb="FFF8696B"/>
        <color rgb="FFFFEB84"/>
        <color rgb="FF63BE7B"/>
      </colorScale>
    </cfRule>
  </conditionalFormatting>
  <conditionalFormatting sqref="P94">
    <cfRule type="colorScale" priority="1603">
      <colorScale>
        <cfvo type="min"/>
        <cfvo type="percentile" val="50"/>
        <cfvo type="max"/>
        <color rgb="FFF8696B"/>
        <color rgb="FFFFEB84"/>
        <color rgb="FF63BE7B"/>
      </colorScale>
    </cfRule>
  </conditionalFormatting>
  <conditionalFormatting sqref="P95">
    <cfRule type="colorScale" priority="1602">
      <colorScale>
        <cfvo type="min"/>
        <cfvo type="percentile" val="50"/>
        <cfvo type="max"/>
        <color rgb="FFF8696B"/>
        <color rgb="FFFFEB84"/>
        <color rgb="FF63BE7B"/>
      </colorScale>
    </cfRule>
  </conditionalFormatting>
  <conditionalFormatting sqref="P92">
    <cfRule type="colorScale" priority="1601">
      <colorScale>
        <cfvo type="min"/>
        <cfvo type="percentile" val="50"/>
        <cfvo type="max"/>
        <color rgb="FFF8696B"/>
        <color rgb="FFFFEB84"/>
        <color rgb="FF63BE7B"/>
      </colorScale>
    </cfRule>
  </conditionalFormatting>
  <conditionalFormatting sqref="P91">
    <cfRule type="colorScale" priority="1600">
      <colorScale>
        <cfvo type="min"/>
        <cfvo type="percentile" val="50"/>
        <cfvo type="max"/>
        <color rgb="FFF8696B"/>
        <color rgb="FFFFEB84"/>
        <color rgb="FF63BE7B"/>
      </colorScale>
    </cfRule>
  </conditionalFormatting>
  <conditionalFormatting sqref="P92">
    <cfRule type="colorScale" priority="1599">
      <colorScale>
        <cfvo type="min"/>
        <cfvo type="percentile" val="50"/>
        <cfvo type="max"/>
        <color rgb="FFF8696B"/>
        <color rgb="FFFFEB84"/>
        <color rgb="FF63BE7B"/>
      </colorScale>
    </cfRule>
  </conditionalFormatting>
  <conditionalFormatting sqref="P94">
    <cfRule type="colorScale" priority="1598">
      <colorScale>
        <cfvo type="min"/>
        <cfvo type="percentile" val="50"/>
        <cfvo type="max"/>
        <color rgb="FFF8696B"/>
        <color rgb="FFFFEB84"/>
        <color rgb="FF63BE7B"/>
      </colorScale>
    </cfRule>
  </conditionalFormatting>
  <conditionalFormatting sqref="P93">
    <cfRule type="colorScale" priority="1597">
      <colorScale>
        <cfvo type="min"/>
        <cfvo type="percentile" val="50"/>
        <cfvo type="max"/>
        <color rgb="FFF8696B"/>
        <color rgb="FFFFEB84"/>
        <color rgb="FF63BE7B"/>
      </colorScale>
    </cfRule>
  </conditionalFormatting>
  <conditionalFormatting sqref="P94">
    <cfRule type="colorScale" priority="1596">
      <colorScale>
        <cfvo type="min"/>
        <cfvo type="percentile" val="50"/>
        <cfvo type="max"/>
        <color rgb="FFF8696B"/>
        <color rgb="FFFFEB84"/>
        <color rgb="FF63BE7B"/>
      </colorScale>
    </cfRule>
  </conditionalFormatting>
  <conditionalFormatting sqref="P94">
    <cfRule type="colorScale" priority="1595">
      <colorScale>
        <cfvo type="min"/>
        <cfvo type="percentile" val="50"/>
        <cfvo type="max"/>
        <color rgb="FFF8696B"/>
        <color rgb="FFFFEB84"/>
        <color rgb="FF63BE7B"/>
      </colorScale>
    </cfRule>
  </conditionalFormatting>
  <conditionalFormatting sqref="P95">
    <cfRule type="colorScale" priority="1594">
      <colorScale>
        <cfvo type="min"/>
        <cfvo type="percentile" val="50"/>
        <cfvo type="max"/>
        <color rgb="FFF8696B"/>
        <color rgb="FFFFEB84"/>
        <color rgb="FF63BE7B"/>
      </colorScale>
    </cfRule>
  </conditionalFormatting>
  <conditionalFormatting sqref="P93">
    <cfRule type="colorScale" priority="1593">
      <colorScale>
        <cfvo type="min"/>
        <cfvo type="percentile" val="50"/>
        <cfvo type="max"/>
        <color rgb="FFF8696B"/>
        <color rgb="FFFFEB84"/>
        <color rgb="FF63BE7B"/>
      </colorScale>
    </cfRule>
  </conditionalFormatting>
  <conditionalFormatting sqref="P94">
    <cfRule type="colorScale" priority="1592">
      <colorScale>
        <cfvo type="min"/>
        <cfvo type="percentile" val="50"/>
        <cfvo type="max"/>
        <color rgb="FFF8696B"/>
        <color rgb="FFFFEB84"/>
        <color rgb="FF63BE7B"/>
      </colorScale>
    </cfRule>
  </conditionalFormatting>
  <conditionalFormatting sqref="P95">
    <cfRule type="colorScale" priority="1591">
      <colorScale>
        <cfvo type="min"/>
        <cfvo type="percentile" val="50"/>
        <cfvo type="max"/>
        <color rgb="FFF8696B"/>
        <color rgb="FFFFEB84"/>
        <color rgb="FF63BE7B"/>
      </colorScale>
    </cfRule>
  </conditionalFormatting>
  <conditionalFormatting sqref="P91">
    <cfRule type="colorScale" priority="1590">
      <colorScale>
        <cfvo type="min"/>
        <cfvo type="percentile" val="50"/>
        <cfvo type="max"/>
        <color rgb="FFF8696B"/>
        <color rgb="FFFFEB84"/>
        <color rgb="FF63BE7B"/>
      </colorScale>
    </cfRule>
  </conditionalFormatting>
  <conditionalFormatting sqref="P94">
    <cfRule type="colorScale" priority="1589">
      <colorScale>
        <cfvo type="min"/>
        <cfvo type="percentile" val="50"/>
        <cfvo type="max"/>
        <color rgb="FFF8696B"/>
        <color rgb="FFFFEB84"/>
        <color rgb="FF63BE7B"/>
      </colorScale>
    </cfRule>
  </conditionalFormatting>
  <conditionalFormatting sqref="P92">
    <cfRule type="colorScale" priority="1588">
      <colorScale>
        <cfvo type="min"/>
        <cfvo type="percentile" val="50"/>
        <cfvo type="max"/>
        <color rgb="FFF8696B"/>
        <color rgb="FFFFEB84"/>
        <color rgb="FF63BE7B"/>
      </colorScale>
    </cfRule>
  </conditionalFormatting>
  <conditionalFormatting sqref="P93">
    <cfRule type="colorScale" priority="1587">
      <colorScale>
        <cfvo type="min"/>
        <cfvo type="percentile" val="50"/>
        <cfvo type="max"/>
        <color rgb="FFF8696B"/>
        <color rgb="FFFFEB84"/>
        <color rgb="FF63BE7B"/>
      </colorScale>
    </cfRule>
  </conditionalFormatting>
  <conditionalFormatting sqref="P94">
    <cfRule type="colorScale" priority="1586">
      <colorScale>
        <cfvo type="min"/>
        <cfvo type="percentile" val="50"/>
        <cfvo type="max"/>
        <color rgb="FFF8696B"/>
        <color rgb="FFFFEB84"/>
        <color rgb="FF63BE7B"/>
      </colorScale>
    </cfRule>
  </conditionalFormatting>
  <conditionalFormatting sqref="P95">
    <cfRule type="colorScale" priority="1585">
      <colorScale>
        <cfvo type="min"/>
        <cfvo type="percentile" val="50"/>
        <cfvo type="max"/>
        <color rgb="FFF8696B"/>
        <color rgb="FFFFEB84"/>
        <color rgb="FF63BE7B"/>
      </colorScale>
    </cfRule>
  </conditionalFormatting>
  <conditionalFormatting sqref="P95">
    <cfRule type="colorScale" priority="1584">
      <colorScale>
        <cfvo type="min"/>
        <cfvo type="percentile" val="50"/>
        <cfvo type="max"/>
        <color rgb="FFF8696B"/>
        <color rgb="FFFFEB84"/>
        <color rgb="FF63BE7B"/>
      </colorScale>
    </cfRule>
  </conditionalFormatting>
  <conditionalFormatting sqref="P92">
    <cfRule type="colorScale" priority="1583">
      <colorScale>
        <cfvo type="min"/>
        <cfvo type="percentile" val="50"/>
        <cfvo type="max"/>
        <color rgb="FFF8696B"/>
        <color rgb="FFFFEB84"/>
        <color rgb="FF63BE7B"/>
      </colorScale>
    </cfRule>
  </conditionalFormatting>
  <conditionalFormatting sqref="P95">
    <cfRule type="colorScale" priority="1582">
      <colorScale>
        <cfvo type="min"/>
        <cfvo type="percentile" val="50"/>
        <cfvo type="max"/>
        <color rgb="FFF8696B"/>
        <color rgb="FFFFEB84"/>
        <color rgb="FF63BE7B"/>
      </colorScale>
    </cfRule>
  </conditionalFormatting>
  <conditionalFormatting sqref="P91:P95">
    <cfRule type="colorScale" priority="1581">
      <colorScale>
        <cfvo type="min"/>
        <cfvo type="percentile" val="50"/>
        <cfvo type="max"/>
        <color rgb="FFF8696B"/>
        <color rgb="FFFFEB84"/>
        <color rgb="FF63BE7B"/>
      </colorScale>
    </cfRule>
  </conditionalFormatting>
  <conditionalFormatting sqref="P92">
    <cfRule type="colorScale" priority="1580">
      <colorScale>
        <cfvo type="min"/>
        <cfvo type="percentile" val="50"/>
        <cfvo type="max"/>
        <color rgb="FFF8696B"/>
        <color rgb="FFFFEB84"/>
        <color rgb="FF63BE7B"/>
      </colorScale>
    </cfRule>
  </conditionalFormatting>
  <conditionalFormatting sqref="P92">
    <cfRule type="colorScale" priority="1579">
      <colorScale>
        <cfvo type="min"/>
        <cfvo type="percentile" val="50"/>
        <cfvo type="max"/>
        <color rgb="FFF8696B"/>
        <color rgb="FFFFEB84"/>
        <color rgb="FF63BE7B"/>
      </colorScale>
    </cfRule>
  </conditionalFormatting>
  <conditionalFormatting sqref="P93">
    <cfRule type="colorScale" priority="1578">
      <colorScale>
        <cfvo type="min"/>
        <cfvo type="percentile" val="50"/>
        <cfvo type="max"/>
        <color rgb="FFF8696B"/>
        <color rgb="FFFFEB84"/>
        <color rgb="FF63BE7B"/>
      </colorScale>
    </cfRule>
  </conditionalFormatting>
  <conditionalFormatting sqref="P94">
    <cfRule type="colorScale" priority="1577">
      <colorScale>
        <cfvo type="min"/>
        <cfvo type="percentile" val="50"/>
        <cfvo type="max"/>
        <color rgb="FFF8696B"/>
        <color rgb="FFFFEB84"/>
        <color rgb="FF63BE7B"/>
      </colorScale>
    </cfRule>
  </conditionalFormatting>
  <conditionalFormatting sqref="P95">
    <cfRule type="colorScale" priority="1576">
      <colorScale>
        <cfvo type="min"/>
        <cfvo type="percentile" val="50"/>
        <cfvo type="max"/>
        <color rgb="FFF8696B"/>
        <color rgb="FFFFEB84"/>
        <color rgb="FF63BE7B"/>
      </colorScale>
    </cfRule>
  </conditionalFormatting>
  <conditionalFormatting sqref="P95">
    <cfRule type="colorScale" priority="1575">
      <colorScale>
        <cfvo type="min"/>
        <cfvo type="percentile" val="50"/>
        <cfvo type="max"/>
        <color rgb="FFF8696B"/>
        <color rgb="FFFFEB84"/>
        <color rgb="FF63BE7B"/>
      </colorScale>
    </cfRule>
  </conditionalFormatting>
  <conditionalFormatting sqref="P93">
    <cfRule type="colorScale" priority="1574">
      <colorScale>
        <cfvo type="min"/>
        <cfvo type="percentile" val="50"/>
        <cfvo type="max"/>
        <color rgb="FFF8696B"/>
        <color rgb="FFFFEB84"/>
        <color rgb="FF63BE7B"/>
      </colorScale>
    </cfRule>
  </conditionalFormatting>
  <conditionalFormatting sqref="P91:P95">
    <cfRule type="colorScale" priority="1573">
      <colorScale>
        <cfvo type="min"/>
        <cfvo type="percentile" val="50"/>
        <cfvo type="max"/>
        <color rgb="FFF8696B"/>
        <color rgb="FFFFEB84"/>
        <color rgb="FF63BE7B"/>
      </colorScale>
    </cfRule>
  </conditionalFormatting>
  <conditionalFormatting sqref="P92">
    <cfRule type="colorScale" priority="1572">
      <colorScale>
        <cfvo type="min"/>
        <cfvo type="percentile" val="50"/>
        <cfvo type="max"/>
        <color rgb="FFF8696B"/>
        <color rgb="FFFFEB84"/>
        <color rgb="FF63BE7B"/>
      </colorScale>
    </cfRule>
  </conditionalFormatting>
  <conditionalFormatting sqref="P93">
    <cfRule type="colorScale" priority="1571">
      <colorScale>
        <cfvo type="min"/>
        <cfvo type="percentile" val="50"/>
        <cfvo type="max"/>
        <color rgb="FFF8696B"/>
        <color rgb="FFFFEB84"/>
        <color rgb="FF63BE7B"/>
      </colorScale>
    </cfRule>
  </conditionalFormatting>
  <conditionalFormatting sqref="P94">
    <cfRule type="colorScale" priority="1570">
      <colorScale>
        <cfvo type="min"/>
        <cfvo type="percentile" val="50"/>
        <cfvo type="max"/>
        <color rgb="FFF8696B"/>
        <color rgb="FFFFEB84"/>
        <color rgb="FF63BE7B"/>
      </colorScale>
    </cfRule>
  </conditionalFormatting>
  <conditionalFormatting sqref="P95">
    <cfRule type="colorScale" priority="1569">
      <colorScale>
        <cfvo type="min"/>
        <cfvo type="percentile" val="50"/>
        <cfvo type="max"/>
        <color rgb="FFF8696B"/>
        <color rgb="FFFFEB84"/>
        <color rgb="FF63BE7B"/>
      </colorScale>
    </cfRule>
  </conditionalFormatting>
  <conditionalFormatting sqref="P91:P95">
    <cfRule type="colorScale" priority="1568">
      <colorScale>
        <cfvo type="min"/>
        <cfvo type="percentile" val="50"/>
        <cfvo type="max"/>
        <color rgb="FFF8696B"/>
        <color rgb="FFFFEB84"/>
        <color rgb="FF63BE7B"/>
      </colorScale>
    </cfRule>
  </conditionalFormatting>
  <conditionalFormatting sqref="P94">
    <cfRule type="colorScale" priority="1567">
      <colorScale>
        <cfvo type="min"/>
        <cfvo type="percentile" val="50"/>
        <cfvo type="max"/>
        <color rgb="FFF8696B"/>
        <color rgb="FFFFEB84"/>
        <color rgb="FF63BE7B"/>
      </colorScale>
    </cfRule>
  </conditionalFormatting>
  <conditionalFormatting sqref="P92">
    <cfRule type="colorScale" priority="1566">
      <colorScale>
        <cfvo type="min"/>
        <cfvo type="percentile" val="50"/>
        <cfvo type="max"/>
        <color rgb="FFF8696B"/>
        <color rgb="FFFFEB84"/>
        <color rgb="FF63BE7B"/>
      </colorScale>
    </cfRule>
  </conditionalFormatting>
  <conditionalFormatting sqref="P93">
    <cfRule type="colorScale" priority="1565">
      <colorScale>
        <cfvo type="min"/>
        <cfvo type="percentile" val="50"/>
        <cfvo type="max"/>
        <color rgb="FFF8696B"/>
        <color rgb="FFFFEB84"/>
        <color rgb="FF63BE7B"/>
      </colorScale>
    </cfRule>
  </conditionalFormatting>
  <conditionalFormatting sqref="P94">
    <cfRule type="colorScale" priority="1564">
      <colorScale>
        <cfvo type="min"/>
        <cfvo type="percentile" val="50"/>
        <cfvo type="max"/>
        <color rgb="FFF8696B"/>
        <color rgb="FFFFEB84"/>
        <color rgb="FF63BE7B"/>
      </colorScale>
    </cfRule>
  </conditionalFormatting>
  <conditionalFormatting sqref="P95">
    <cfRule type="colorScale" priority="1563">
      <colorScale>
        <cfvo type="min"/>
        <cfvo type="percentile" val="50"/>
        <cfvo type="max"/>
        <color rgb="FFF8696B"/>
        <color rgb="FFFFEB84"/>
        <color rgb="FF63BE7B"/>
      </colorScale>
    </cfRule>
  </conditionalFormatting>
  <conditionalFormatting sqref="P95">
    <cfRule type="colorScale" priority="1562">
      <colorScale>
        <cfvo type="min"/>
        <cfvo type="percentile" val="50"/>
        <cfvo type="max"/>
        <color rgb="FFF8696B"/>
        <color rgb="FFFFEB84"/>
        <color rgb="FF63BE7B"/>
      </colorScale>
    </cfRule>
  </conditionalFormatting>
  <conditionalFormatting sqref="P96">
    <cfRule type="colorScale" priority="1560">
      <colorScale>
        <cfvo type="min"/>
        <cfvo type="percentile" val="50"/>
        <cfvo type="max"/>
        <color rgb="FFF8696B"/>
        <color rgb="FFFFEB84"/>
        <color rgb="FF63BE7B"/>
      </colorScale>
    </cfRule>
  </conditionalFormatting>
  <conditionalFormatting sqref="P99">
    <cfRule type="colorScale" priority="1559">
      <colorScale>
        <cfvo type="min"/>
        <cfvo type="percentile" val="50"/>
        <cfvo type="max"/>
        <color rgb="FFF8696B"/>
        <color rgb="FFFFEB84"/>
        <color rgb="FF63BE7B"/>
      </colorScale>
    </cfRule>
  </conditionalFormatting>
  <conditionalFormatting sqref="P96:P100">
    <cfRule type="colorScale" priority="1558">
      <colorScale>
        <cfvo type="min"/>
        <cfvo type="percentile" val="50"/>
        <cfvo type="max"/>
        <color rgb="FFF8696B"/>
        <color rgb="FFFFEB84"/>
        <color rgb="FF63BE7B"/>
      </colorScale>
    </cfRule>
  </conditionalFormatting>
  <conditionalFormatting sqref="P97">
    <cfRule type="colorScale" priority="1561">
      <colorScale>
        <cfvo type="min"/>
        <cfvo type="percentile" val="50"/>
        <cfvo type="max"/>
        <color rgb="FFF8696B"/>
        <color rgb="FFFFEB84"/>
        <color rgb="FF63BE7B"/>
      </colorScale>
    </cfRule>
  </conditionalFormatting>
  <conditionalFormatting sqref="P98">
    <cfRule type="colorScale" priority="1557">
      <colorScale>
        <cfvo type="min"/>
        <cfvo type="percentile" val="50"/>
        <cfvo type="max"/>
        <color rgb="FFF8696B"/>
        <color rgb="FFFFEB84"/>
        <color rgb="FF63BE7B"/>
      </colorScale>
    </cfRule>
  </conditionalFormatting>
  <conditionalFormatting sqref="P99">
    <cfRule type="colorScale" priority="1556">
      <colorScale>
        <cfvo type="min"/>
        <cfvo type="percentile" val="50"/>
        <cfvo type="max"/>
        <color rgb="FFF8696B"/>
        <color rgb="FFFFEB84"/>
        <color rgb="FF63BE7B"/>
      </colorScale>
    </cfRule>
  </conditionalFormatting>
  <conditionalFormatting sqref="P100">
    <cfRule type="colorScale" priority="1555">
      <colorScale>
        <cfvo type="min"/>
        <cfvo type="percentile" val="50"/>
        <cfvo type="max"/>
        <color rgb="FFF8696B"/>
        <color rgb="FFFFEB84"/>
        <color rgb="FF63BE7B"/>
      </colorScale>
    </cfRule>
  </conditionalFormatting>
  <conditionalFormatting sqref="P100">
    <cfRule type="colorScale" priority="1554">
      <colorScale>
        <cfvo type="min"/>
        <cfvo type="percentile" val="50"/>
        <cfvo type="max"/>
        <color rgb="FFF8696B"/>
        <color rgb="FFFFEB84"/>
        <color rgb="FF63BE7B"/>
      </colorScale>
    </cfRule>
  </conditionalFormatting>
  <conditionalFormatting sqref="P97">
    <cfRule type="colorScale" priority="1553">
      <colorScale>
        <cfvo type="min"/>
        <cfvo type="percentile" val="50"/>
        <cfvo type="max"/>
        <color rgb="FFF8696B"/>
        <color rgb="FFFFEB84"/>
        <color rgb="FF63BE7B"/>
      </colorScale>
    </cfRule>
  </conditionalFormatting>
  <conditionalFormatting sqref="P100">
    <cfRule type="colorScale" priority="1552">
      <colorScale>
        <cfvo type="min"/>
        <cfvo type="percentile" val="50"/>
        <cfvo type="max"/>
        <color rgb="FFF8696B"/>
        <color rgb="FFFFEB84"/>
        <color rgb="FF63BE7B"/>
      </colorScale>
    </cfRule>
  </conditionalFormatting>
  <conditionalFormatting sqref="P96:P100">
    <cfRule type="colorScale" priority="1551">
      <colorScale>
        <cfvo type="min"/>
        <cfvo type="percentile" val="50"/>
        <cfvo type="max"/>
        <color rgb="FFF8696B"/>
        <color rgb="FFFFEB84"/>
        <color rgb="FF63BE7B"/>
      </colorScale>
    </cfRule>
  </conditionalFormatting>
  <conditionalFormatting sqref="P97">
    <cfRule type="colorScale" priority="1550">
      <colorScale>
        <cfvo type="min"/>
        <cfvo type="percentile" val="50"/>
        <cfvo type="max"/>
        <color rgb="FFF8696B"/>
        <color rgb="FFFFEB84"/>
        <color rgb="FF63BE7B"/>
      </colorScale>
    </cfRule>
  </conditionalFormatting>
  <conditionalFormatting sqref="P97">
    <cfRule type="colorScale" priority="1549">
      <colorScale>
        <cfvo type="min"/>
        <cfvo type="percentile" val="50"/>
        <cfvo type="max"/>
        <color rgb="FFF8696B"/>
        <color rgb="FFFFEB84"/>
        <color rgb="FF63BE7B"/>
      </colorScale>
    </cfRule>
  </conditionalFormatting>
  <conditionalFormatting sqref="P98">
    <cfRule type="colorScale" priority="1548">
      <colorScale>
        <cfvo type="min"/>
        <cfvo type="percentile" val="50"/>
        <cfvo type="max"/>
        <color rgb="FFF8696B"/>
        <color rgb="FFFFEB84"/>
        <color rgb="FF63BE7B"/>
      </colorScale>
    </cfRule>
  </conditionalFormatting>
  <conditionalFormatting sqref="P99">
    <cfRule type="colorScale" priority="1547">
      <colorScale>
        <cfvo type="min"/>
        <cfvo type="percentile" val="50"/>
        <cfvo type="max"/>
        <color rgb="FFF8696B"/>
        <color rgb="FFFFEB84"/>
        <color rgb="FF63BE7B"/>
      </colorScale>
    </cfRule>
  </conditionalFormatting>
  <conditionalFormatting sqref="P100">
    <cfRule type="colorScale" priority="1546">
      <colorScale>
        <cfvo type="min"/>
        <cfvo type="percentile" val="50"/>
        <cfvo type="max"/>
        <color rgb="FFF8696B"/>
        <color rgb="FFFFEB84"/>
        <color rgb="FF63BE7B"/>
      </colorScale>
    </cfRule>
  </conditionalFormatting>
  <conditionalFormatting sqref="P100">
    <cfRule type="colorScale" priority="1545">
      <colorScale>
        <cfvo type="min"/>
        <cfvo type="percentile" val="50"/>
        <cfvo type="max"/>
        <color rgb="FFF8696B"/>
        <color rgb="FFFFEB84"/>
        <color rgb="FF63BE7B"/>
      </colorScale>
    </cfRule>
  </conditionalFormatting>
  <conditionalFormatting sqref="P98">
    <cfRule type="colorScale" priority="1544">
      <colorScale>
        <cfvo type="min"/>
        <cfvo type="percentile" val="50"/>
        <cfvo type="max"/>
        <color rgb="FFF8696B"/>
        <color rgb="FFFFEB84"/>
        <color rgb="FF63BE7B"/>
      </colorScale>
    </cfRule>
  </conditionalFormatting>
  <conditionalFormatting sqref="P96:P100">
    <cfRule type="colorScale" priority="1543">
      <colorScale>
        <cfvo type="min"/>
        <cfvo type="percentile" val="50"/>
        <cfvo type="max"/>
        <color rgb="FFF8696B"/>
        <color rgb="FFFFEB84"/>
        <color rgb="FF63BE7B"/>
      </colorScale>
    </cfRule>
  </conditionalFormatting>
  <conditionalFormatting sqref="P97">
    <cfRule type="colorScale" priority="1542">
      <colorScale>
        <cfvo type="min"/>
        <cfvo type="percentile" val="50"/>
        <cfvo type="max"/>
        <color rgb="FFF8696B"/>
        <color rgb="FFFFEB84"/>
        <color rgb="FF63BE7B"/>
      </colorScale>
    </cfRule>
  </conditionalFormatting>
  <conditionalFormatting sqref="P98">
    <cfRule type="colorScale" priority="1541">
      <colorScale>
        <cfvo type="min"/>
        <cfvo type="percentile" val="50"/>
        <cfvo type="max"/>
        <color rgb="FFF8696B"/>
        <color rgb="FFFFEB84"/>
        <color rgb="FF63BE7B"/>
      </colorScale>
    </cfRule>
  </conditionalFormatting>
  <conditionalFormatting sqref="P99">
    <cfRule type="colorScale" priority="1540">
      <colorScale>
        <cfvo type="min"/>
        <cfvo type="percentile" val="50"/>
        <cfvo type="max"/>
        <color rgb="FFF8696B"/>
        <color rgb="FFFFEB84"/>
        <color rgb="FF63BE7B"/>
      </colorScale>
    </cfRule>
  </conditionalFormatting>
  <conditionalFormatting sqref="P100">
    <cfRule type="colorScale" priority="1539">
      <colorScale>
        <cfvo type="min"/>
        <cfvo type="percentile" val="50"/>
        <cfvo type="max"/>
        <color rgb="FFF8696B"/>
        <color rgb="FFFFEB84"/>
        <color rgb="FF63BE7B"/>
      </colorScale>
    </cfRule>
  </conditionalFormatting>
  <conditionalFormatting sqref="P96:P100">
    <cfRule type="colorScale" priority="1538">
      <colorScale>
        <cfvo type="min"/>
        <cfvo type="percentile" val="50"/>
        <cfvo type="max"/>
        <color rgb="FFF8696B"/>
        <color rgb="FFFFEB84"/>
        <color rgb="FF63BE7B"/>
      </colorScale>
    </cfRule>
  </conditionalFormatting>
  <conditionalFormatting sqref="P99">
    <cfRule type="colorScale" priority="1537">
      <colorScale>
        <cfvo type="min"/>
        <cfvo type="percentile" val="50"/>
        <cfvo type="max"/>
        <color rgb="FFF8696B"/>
        <color rgb="FFFFEB84"/>
        <color rgb="FF63BE7B"/>
      </colorScale>
    </cfRule>
  </conditionalFormatting>
  <conditionalFormatting sqref="P97">
    <cfRule type="colorScale" priority="1536">
      <colorScale>
        <cfvo type="min"/>
        <cfvo type="percentile" val="50"/>
        <cfvo type="max"/>
        <color rgb="FFF8696B"/>
        <color rgb="FFFFEB84"/>
        <color rgb="FF63BE7B"/>
      </colorScale>
    </cfRule>
  </conditionalFormatting>
  <conditionalFormatting sqref="P98">
    <cfRule type="colorScale" priority="1535">
      <colorScale>
        <cfvo type="min"/>
        <cfvo type="percentile" val="50"/>
        <cfvo type="max"/>
        <color rgb="FFF8696B"/>
        <color rgb="FFFFEB84"/>
        <color rgb="FF63BE7B"/>
      </colorScale>
    </cfRule>
  </conditionalFormatting>
  <conditionalFormatting sqref="P99">
    <cfRule type="colorScale" priority="1534">
      <colorScale>
        <cfvo type="min"/>
        <cfvo type="percentile" val="50"/>
        <cfvo type="max"/>
        <color rgb="FFF8696B"/>
        <color rgb="FFFFEB84"/>
        <color rgb="FF63BE7B"/>
      </colorScale>
    </cfRule>
  </conditionalFormatting>
  <conditionalFormatting sqref="P100">
    <cfRule type="colorScale" priority="1533">
      <colorScale>
        <cfvo type="min"/>
        <cfvo type="percentile" val="50"/>
        <cfvo type="max"/>
        <color rgb="FFF8696B"/>
        <color rgb="FFFFEB84"/>
        <color rgb="FF63BE7B"/>
      </colorScale>
    </cfRule>
  </conditionalFormatting>
  <conditionalFormatting sqref="P100">
    <cfRule type="colorScale" priority="1532">
      <colorScale>
        <cfvo type="min"/>
        <cfvo type="percentile" val="50"/>
        <cfvo type="max"/>
        <color rgb="FFF8696B"/>
        <color rgb="FFFFEB84"/>
        <color rgb="FF63BE7B"/>
      </colorScale>
    </cfRule>
  </conditionalFormatting>
  <conditionalFormatting sqref="P96">
    <cfRule type="colorScale" priority="1531">
      <colorScale>
        <cfvo type="min"/>
        <cfvo type="percentile" val="50"/>
        <cfvo type="max"/>
        <color rgb="FFF8696B"/>
        <color rgb="FFFFEB84"/>
        <color rgb="FF63BE7B"/>
      </colorScale>
    </cfRule>
  </conditionalFormatting>
  <conditionalFormatting sqref="P99">
    <cfRule type="colorScale" priority="1530">
      <colorScale>
        <cfvo type="min"/>
        <cfvo type="percentile" val="50"/>
        <cfvo type="max"/>
        <color rgb="FFF8696B"/>
        <color rgb="FFFFEB84"/>
        <color rgb="FF63BE7B"/>
      </colorScale>
    </cfRule>
  </conditionalFormatting>
  <conditionalFormatting sqref="P96:P100">
    <cfRule type="colorScale" priority="1529">
      <colorScale>
        <cfvo type="min"/>
        <cfvo type="percentile" val="50"/>
        <cfvo type="max"/>
        <color rgb="FFF8696B"/>
        <color rgb="FFFFEB84"/>
        <color rgb="FF63BE7B"/>
      </colorScale>
    </cfRule>
  </conditionalFormatting>
  <conditionalFormatting sqref="P96">
    <cfRule type="colorScale" priority="1528">
      <colorScale>
        <cfvo type="min"/>
        <cfvo type="percentile" val="50"/>
        <cfvo type="max"/>
        <color rgb="FFF8696B"/>
        <color rgb="FFFFEB84"/>
        <color rgb="FF63BE7B"/>
      </colorScale>
    </cfRule>
  </conditionalFormatting>
  <conditionalFormatting sqref="P96">
    <cfRule type="colorScale" priority="1527">
      <colorScale>
        <cfvo type="min"/>
        <cfvo type="percentile" val="50"/>
        <cfvo type="max"/>
        <color rgb="FFF8696B"/>
        <color rgb="FFFFEB84"/>
        <color rgb="FF63BE7B"/>
      </colorScale>
    </cfRule>
  </conditionalFormatting>
  <conditionalFormatting sqref="P96">
    <cfRule type="colorScale" priority="1526">
      <colorScale>
        <cfvo type="min"/>
        <cfvo type="percentile" val="50"/>
        <cfvo type="max"/>
        <color rgb="FFF8696B"/>
        <color rgb="FFFFEB84"/>
        <color rgb="FF63BE7B"/>
      </colorScale>
    </cfRule>
  </conditionalFormatting>
  <conditionalFormatting sqref="P97">
    <cfRule type="colorScale" priority="1525">
      <colorScale>
        <cfvo type="min"/>
        <cfvo type="percentile" val="50"/>
        <cfvo type="max"/>
        <color rgb="FFF8696B"/>
        <color rgb="FFFFEB84"/>
        <color rgb="FF63BE7B"/>
      </colorScale>
    </cfRule>
  </conditionalFormatting>
  <conditionalFormatting sqref="P98">
    <cfRule type="colorScale" priority="1524">
      <colorScale>
        <cfvo type="min"/>
        <cfvo type="percentile" val="50"/>
        <cfvo type="max"/>
        <color rgb="FFF8696B"/>
        <color rgb="FFFFEB84"/>
        <color rgb="FF63BE7B"/>
      </colorScale>
    </cfRule>
  </conditionalFormatting>
  <conditionalFormatting sqref="P99">
    <cfRule type="colorScale" priority="1523">
      <colorScale>
        <cfvo type="min"/>
        <cfvo type="percentile" val="50"/>
        <cfvo type="max"/>
        <color rgb="FFF8696B"/>
        <color rgb="FFFFEB84"/>
        <color rgb="FF63BE7B"/>
      </colorScale>
    </cfRule>
  </conditionalFormatting>
  <conditionalFormatting sqref="P99">
    <cfRule type="colorScale" priority="1522">
      <colorScale>
        <cfvo type="min"/>
        <cfvo type="percentile" val="50"/>
        <cfvo type="max"/>
        <color rgb="FFF8696B"/>
        <color rgb="FFFFEB84"/>
        <color rgb="FF63BE7B"/>
      </colorScale>
    </cfRule>
  </conditionalFormatting>
  <conditionalFormatting sqref="P99">
    <cfRule type="colorScale" priority="1521">
      <colorScale>
        <cfvo type="min"/>
        <cfvo type="percentile" val="50"/>
        <cfvo type="max"/>
        <color rgb="FFF8696B"/>
        <color rgb="FFFFEB84"/>
        <color rgb="FF63BE7B"/>
      </colorScale>
    </cfRule>
  </conditionalFormatting>
  <conditionalFormatting sqref="P100">
    <cfRule type="colorScale" priority="1520">
      <colorScale>
        <cfvo type="min"/>
        <cfvo type="percentile" val="50"/>
        <cfvo type="max"/>
        <color rgb="FFF8696B"/>
        <color rgb="FFFFEB84"/>
        <color rgb="FF63BE7B"/>
      </colorScale>
    </cfRule>
  </conditionalFormatting>
  <conditionalFormatting sqref="P96">
    <cfRule type="colorScale" priority="1519">
      <colorScale>
        <cfvo type="min"/>
        <cfvo type="percentile" val="50"/>
        <cfvo type="max"/>
        <color rgb="FFF8696B"/>
        <color rgb="FFFFEB84"/>
        <color rgb="FF63BE7B"/>
      </colorScale>
    </cfRule>
  </conditionalFormatting>
  <conditionalFormatting sqref="P96">
    <cfRule type="colorScale" priority="1518">
      <colorScale>
        <cfvo type="min"/>
        <cfvo type="percentile" val="50"/>
        <cfvo type="max"/>
        <color rgb="FFF8696B"/>
        <color rgb="FFFFEB84"/>
        <color rgb="FF63BE7B"/>
      </colorScale>
    </cfRule>
  </conditionalFormatting>
  <conditionalFormatting sqref="P96">
    <cfRule type="colorScale" priority="1517">
      <colorScale>
        <cfvo type="min"/>
        <cfvo type="percentile" val="50"/>
        <cfvo type="max"/>
        <color rgb="FFF8696B"/>
        <color rgb="FFFFEB84"/>
        <color rgb="FF63BE7B"/>
      </colorScale>
    </cfRule>
  </conditionalFormatting>
  <conditionalFormatting sqref="P98">
    <cfRule type="colorScale" priority="1516">
      <colorScale>
        <cfvo type="min"/>
        <cfvo type="percentile" val="50"/>
        <cfvo type="max"/>
        <color rgb="FFF8696B"/>
        <color rgb="FFFFEB84"/>
        <color rgb="FF63BE7B"/>
      </colorScale>
    </cfRule>
  </conditionalFormatting>
  <conditionalFormatting sqref="P97">
    <cfRule type="colorScale" priority="1515">
      <colorScale>
        <cfvo type="min"/>
        <cfvo type="percentile" val="50"/>
        <cfvo type="max"/>
        <color rgb="FFF8696B"/>
        <color rgb="FFFFEB84"/>
        <color rgb="FF63BE7B"/>
      </colorScale>
    </cfRule>
  </conditionalFormatting>
  <conditionalFormatting sqref="P98">
    <cfRule type="colorScale" priority="1514">
      <colorScale>
        <cfvo type="min"/>
        <cfvo type="percentile" val="50"/>
        <cfvo type="max"/>
        <color rgb="FFF8696B"/>
        <color rgb="FFFFEB84"/>
        <color rgb="FF63BE7B"/>
      </colorScale>
    </cfRule>
  </conditionalFormatting>
  <conditionalFormatting sqref="P98">
    <cfRule type="colorScale" priority="1513">
      <colorScale>
        <cfvo type="min"/>
        <cfvo type="percentile" val="50"/>
        <cfvo type="max"/>
        <color rgb="FFF8696B"/>
        <color rgb="FFFFEB84"/>
        <color rgb="FF63BE7B"/>
      </colorScale>
    </cfRule>
  </conditionalFormatting>
  <conditionalFormatting sqref="P99">
    <cfRule type="colorScale" priority="1512">
      <colorScale>
        <cfvo type="min"/>
        <cfvo type="percentile" val="50"/>
        <cfvo type="max"/>
        <color rgb="FFF8696B"/>
        <color rgb="FFFFEB84"/>
        <color rgb="FF63BE7B"/>
      </colorScale>
    </cfRule>
  </conditionalFormatting>
  <conditionalFormatting sqref="P100">
    <cfRule type="colorScale" priority="1511">
      <colorScale>
        <cfvo type="min"/>
        <cfvo type="percentile" val="50"/>
        <cfvo type="max"/>
        <color rgb="FFF8696B"/>
        <color rgb="FFFFEB84"/>
        <color rgb="FF63BE7B"/>
      </colorScale>
    </cfRule>
  </conditionalFormatting>
  <conditionalFormatting sqref="P97">
    <cfRule type="colorScale" priority="1510">
      <colorScale>
        <cfvo type="min"/>
        <cfvo type="percentile" val="50"/>
        <cfvo type="max"/>
        <color rgb="FFF8696B"/>
        <color rgb="FFFFEB84"/>
        <color rgb="FF63BE7B"/>
      </colorScale>
    </cfRule>
  </conditionalFormatting>
  <conditionalFormatting sqref="P100">
    <cfRule type="colorScale" priority="1509">
      <colorScale>
        <cfvo type="min"/>
        <cfvo type="percentile" val="50"/>
        <cfvo type="max"/>
        <color rgb="FFF8696B"/>
        <color rgb="FFFFEB84"/>
        <color rgb="FF63BE7B"/>
      </colorScale>
    </cfRule>
  </conditionalFormatting>
  <conditionalFormatting sqref="P98">
    <cfRule type="colorScale" priority="1508">
      <colorScale>
        <cfvo type="min"/>
        <cfvo type="percentile" val="50"/>
        <cfvo type="max"/>
        <color rgb="FFF8696B"/>
        <color rgb="FFFFEB84"/>
        <color rgb="FF63BE7B"/>
      </colorScale>
    </cfRule>
  </conditionalFormatting>
  <conditionalFormatting sqref="P99">
    <cfRule type="colorScale" priority="1507">
      <colorScale>
        <cfvo type="min"/>
        <cfvo type="percentile" val="50"/>
        <cfvo type="max"/>
        <color rgb="FFF8696B"/>
        <color rgb="FFFFEB84"/>
        <color rgb="FF63BE7B"/>
      </colorScale>
    </cfRule>
  </conditionalFormatting>
  <conditionalFormatting sqref="P100">
    <cfRule type="colorScale" priority="1506">
      <colorScale>
        <cfvo type="min"/>
        <cfvo type="percentile" val="50"/>
        <cfvo type="max"/>
        <color rgb="FFF8696B"/>
        <color rgb="FFFFEB84"/>
        <color rgb="FF63BE7B"/>
      </colorScale>
    </cfRule>
  </conditionalFormatting>
  <conditionalFormatting sqref="P98">
    <cfRule type="colorScale" priority="1505">
      <colorScale>
        <cfvo type="min"/>
        <cfvo type="percentile" val="50"/>
        <cfvo type="max"/>
        <color rgb="FFF8696B"/>
        <color rgb="FFFFEB84"/>
        <color rgb="FF63BE7B"/>
      </colorScale>
    </cfRule>
  </conditionalFormatting>
  <conditionalFormatting sqref="P96">
    <cfRule type="colorScale" priority="1504">
      <colorScale>
        <cfvo type="min"/>
        <cfvo type="percentile" val="50"/>
        <cfvo type="max"/>
        <color rgb="FFF8696B"/>
        <color rgb="FFFFEB84"/>
        <color rgb="FF63BE7B"/>
      </colorScale>
    </cfRule>
  </conditionalFormatting>
  <conditionalFormatting sqref="P97">
    <cfRule type="colorScale" priority="1503">
      <colorScale>
        <cfvo type="min"/>
        <cfvo type="percentile" val="50"/>
        <cfvo type="max"/>
        <color rgb="FFF8696B"/>
        <color rgb="FFFFEB84"/>
        <color rgb="FF63BE7B"/>
      </colorScale>
    </cfRule>
  </conditionalFormatting>
  <conditionalFormatting sqref="P98">
    <cfRule type="colorScale" priority="1502">
      <colorScale>
        <cfvo type="min"/>
        <cfvo type="percentile" val="50"/>
        <cfvo type="max"/>
        <color rgb="FFF8696B"/>
        <color rgb="FFFFEB84"/>
        <color rgb="FF63BE7B"/>
      </colorScale>
    </cfRule>
  </conditionalFormatting>
  <conditionalFormatting sqref="P98">
    <cfRule type="colorScale" priority="1501">
      <colorScale>
        <cfvo type="min"/>
        <cfvo type="percentile" val="50"/>
        <cfvo type="max"/>
        <color rgb="FFF8696B"/>
        <color rgb="FFFFEB84"/>
        <color rgb="FF63BE7B"/>
      </colorScale>
    </cfRule>
  </conditionalFormatting>
  <conditionalFormatting sqref="P98">
    <cfRule type="colorScale" priority="1500">
      <colorScale>
        <cfvo type="min"/>
        <cfvo type="percentile" val="50"/>
        <cfvo type="max"/>
        <color rgb="FFF8696B"/>
        <color rgb="FFFFEB84"/>
        <color rgb="FF63BE7B"/>
      </colorScale>
    </cfRule>
  </conditionalFormatting>
  <conditionalFormatting sqref="P99">
    <cfRule type="colorScale" priority="1499">
      <colorScale>
        <cfvo type="min"/>
        <cfvo type="percentile" val="50"/>
        <cfvo type="max"/>
        <color rgb="FFF8696B"/>
        <color rgb="FFFFEB84"/>
        <color rgb="FF63BE7B"/>
      </colorScale>
    </cfRule>
  </conditionalFormatting>
  <conditionalFormatting sqref="P100">
    <cfRule type="colorScale" priority="1498">
      <colorScale>
        <cfvo type="min"/>
        <cfvo type="percentile" val="50"/>
        <cfvo type="max"/>
        <color rgb="FFF8696B"/>
        <color rgb="FFFFEB84"/>
        <color rgb="FF63BE7B"/>
      </colorScale>
    </cfRule>
  </conditionalFormatting>
  <conditionalFormatting sqref="P97">
    <cfRule type="colorScale" priority="1497">
      <colorScale>
        <cfvo type="min"/>
        <cfvo type="percentile" val="50"/>
        <cfvo type="max"/>
        <color rgb="FFF8696B"/>
        <color rgb="FFFFEB84"/>
        <color rgb="FF63BE7B"/>
      </colorScale>
    </cfRule>
  </conditionalFormatting>
  <conditionalFormatting sqref="P96">
    <cfRule type="colorScale" priority="1496">
      <colorScale>
        <cfvo type="min"/>
        <cfvo type="percentile" val="50"/>
        <cfvo type="max"/>
        <color rgb="FFF8696B"/>
        <color rgb="FFFFEB84"/>
        <color rgb="FF63BE7B"/>
      </colorScale>
    </cfRule>
  </conditionalFormatting>
  <conditionalFormatting sqref="P97">
    <cfRule type="colorScale" priority="1495">
      <colorScale>
        <cfvo type="min"/>
        <cfvo type="percentile" val="50"/>
        <cfvo type="max"/>
        <color rgb="FFF8696B"/>
        <color rgb="FFFFEB84"/>
        <color rgb="FF63BE7B"/>
      </colorScale>
    </cfRule>
  </conditionalFormatting>
  <conditionalFormatting sqref="P99">
    <cfRule type="colorScale" priority="1494">
      <colorScale>
        <cfvo type="min"/>
        <cfvo type="percentile" val="50"/>
        <cfvo type="max"/>
        <color rgb="FFF8696B"/>
        <color rgb="FFFFEB84"/>
        <color rgb="FF63BE7B"/>
      </colorScale>
    </cfRule>
  </conditionalFormatting>
  <conditionalFormatting sqref="P98">
    <cfRule type="colorScale" priority="1493">
      <colorScale>
        <cfvo type="min"/>
        <cfvo type="percentile" val="50"/>
        <cfvo type="max"/>
        <color rgb="FFF8696B"/>
        <color rgb="FFFFEB84"/>
        <color rgb="FF63BE7B"/>
      </colorScale>
    </cfRule>
  </conditionalFormatting>
  <conditionalFormatting sqref="P99">
    <cfRule type="colorScale" priority="1492">
      <colorScale>
        <cfvo type="min"/>
        <cfvo type="percentile" val="50"/>
        <cfvo type="max"/>
        <color rgb="FFF8696B"/>
        <color rgb="FFFFEB84"/>
        <color rgb="FF63BE7B"/>
      </colorScale>
    </cfRule>
  </conditionalFormatting>
  <conditionalFormatting sqref="P99">
    <cfRule type="colorScale" priority="1491">
      <colorScale>
        <cfvo type="min"/>
        <cfvo type="percentile" val="50"/>
        <cfvo type="max"/>
        <color rgb="FFF8696B"/>
        <color rgb="FFFFEB84"/>
        <color rgb="FF63BE7B"/>
      </colorScale>
    </cfRule>
  </conditionalFormatting>
  <conditionalFormatting sqref="P100">
    <cfRule type="colorScale" priority="1490">
      <colorScale>
        <cfvo type="min"/>
        <cfvo type="percentile" val="50"/>
        <cfvo type="max"/>
        <color rgb="FFF8696B"/>
        <color rgb="FFFFEB84"/>
        <color rgb="FF63BE7B"/>
      </colorScale>
    </cfRule>
  </conditionalFormatting>
  <conditionalFormatting sqref="P98">
    <cfRule type="colorScale" priority="1489">
      <colorScale>
        <cfvo type="min"/>
        <cfvo type="percentile" val="50"/>
        <cfvo type="max"/>
        <color rgb="FFF8696B"/>
        <color rgb="FFFFEB84"/>
        <color rgb="FF63BE7B"/>
      </colorScale>
    </cfRule>
  </conditionalFormatting>
  <conditionalFormatting sqref="P99">
    <cfRule type="colorScale" priority="1488">
      <colorScale>
        <cfvo type="min"/>
        <cfvo type="percentile" val="50"/>
        <cfvo type="max"/>
        <color rgb="FFF8696B"/>
        <color rgb="FFFFEB84"/>
        <color rgb="FF63BE7B"/>
      </colorScale>
    </cfRule>
  </conditionalFormatting>
  <conditionalFormatting sqref="P100">
    <cfRule type="colorScale" priority="1487">
      <colorScale>
        <cfvo type="min"/>
        <cfvo type="percentile" val="50"/>
        <cfvo type="max"/>
        <color rgb="FFF8696B"/>
        <color rgb="FFFFEB84"/>
        <color rgb="FF63BE7B"/>
      </colorScale>
    </cfRule>
  </conditionalFormatting>
  <conditionalFormatting sqref="P96">
    <cfRule type="colorScale" priority="1486">
      <colorScale>
        <cfvo type="min"/>
        <cfvo type="percentile" val="50"/>
        <cfvo type="max"/>
        <color rgb="FFF8696B"/>
        <color rgb="FFFFEB84"/>
        <color rgb="FF63BE7B"/>
      </colorScale>
    </cfRule>
  </conditionalFormatting>
  <conditionalFormatting sqref="P99">
    <cfRule type="colorScale" priority="1485">
      <colorScale>
        <cfvo type="min"/>
        <cfvo type="percentile" val="50"/>
        <cfvo type="max"/>
        <color rgb="FFF8696B"/>
        <color rgb="FFFFEB84"/>
        <color rgb="FF63BE7B"/>
      </colorScale>
    </cfRule>
  </conditionalFormatting>
  <conditionalFormatting sqref="P97">
    <cfRule type="colorScale" priority="1484">
      <colorScale>
        <cfvo type="min"/>
        <cfvo type="percentile" val="50"/>
        <cfvo type="max"/>
        <color rgb="FFF8696B"/>
        <color rgb="FFFFEB84"/>
        <color rgb="FF63BE7B"/>
      </colorScale>
    </cfRule>
  </conditionalFormatting>
  <conditionalFormatting sqref="P98">
    <cfRule type="colorScale" priority="1483">
      <colorScale>
        <cfvo type="min"/>
        <cfvo type="percentile" val="50"/>
        <cfvo type="max"/>
        <color rgb="FFF8696B"/>
        <color rgb="FFFFEB84"/>
        <color rgb="FF63BE7B"/>
      </colorScale>
    </cfRule>
  </conditionalFormatting>
  <conditionalFormatting sqref="P99">
    <cfRule type="colorScale" priority="1482">
      <colorScale>
        <cfvo type="min"/>
        <cfvo type="percentile" val="50"/>
        <cfvo type="max"/>
        <color rgb="FFF8696B"/>
        <color rgb="FFFFEB84"/>
        <color rgb="FF63BE7B"/>
      </colorScale>
    </cfRule>
  </conditionalFormatting>
  <conditionalFormatting sqref="P100">
    <cfRule type="colorScale" priority="1481">
      <colorScale>
        <cfvo type="min"/>
        <cfvo type="percentile" val="50"/>
        <cfvo type="max"/>
        <color rgb="FFF8696B"/>
        <color rgb="FFFFEB84"/>
        <color rgb="FF63BE7B"/>
      </colorScale>
    </cfRule>
  </conditionalFormatting>
  <conditionalFormatting sqref="P100">
    <cfRule type="colorScale" priority="1480">
      <colorScale>
        <cfvo type="min"/>
        <cfvo type="percentile" val="50"/>
        <cfvo type="max"/>
        <color rgb="FFF8696B"/>
        <color rgb="FFFFEB84"/>
        <color rgb="FF63BE7B"/>
      </colorScale>
    </cfRule>
  </conditionalFormatting>
  <conditionalFormatting sqref="P97">
    <cfRule type="colorScale" priority="1479">
      <colorScale>
        <cfvo type="min"/>
        <cfvo type="percentile" val="50"/>
        <cfvo type="max"/>
        <color rgb="FFF8696B"/>
        <color rgb="FFFFEB84"/>
        <color rgb="FF63BE7B"/>
      </colorScale>
    </cfRule>
  </conditionalFormatting>
  <conditionalFormatting sqref="P100">
    <cfRule type="colorScale" priority="1478">
      <colorScale>
        <cfvo type="min"/>
        <cfvo type="percentile" val="50"/>
        <cfvo type="max"/>
        <color rgb="FFF8696B"/>
        <color rgb="FFFFEB84"/>
        <color rgb="FF63BE7B"/>
      </colorScale>
    </cfRule>
  </conditionalFormatting>
  <conditionalFormatting sqref="P96:P100">
    <cfRule type="colorScale" priority="1477">
      <colorScale>
        <cfvo type="min"/>
        <cfvo type="percentile" val="50"/>
        <cfvo type="max"/>
        <color rgb="FFF8696B"/>
        <color rgb="FFFFEB84"/>
        <color rgb="FF63BE7B"/>
      </colorScale>
    </cfRule>
  </conditionalFormatting>
  <conditionalFormatting sqref="P97">
    <cfRule type="colorScale" priority="1476">
      <colorScale>
        <cfvo type="min"/>
        <cfvo type="percentile" val="50"/>
        <cfvo type="max"/>
        <color rgb="FFF8696B"/>
        <color rgb="FFFFEB84"/>
        <color rgb="FF63BE7B"/>
      </colorScale>
    </cfRule>
  </conditionalFormatting>
  <conditionalFormatting sqref="P97">
    <cfRule type="colorScale" priority="1475">
      <colorScale>
        <cfvo type="min"/>
        <cfvo type="percentile" val="50"/>
        <cfvo type="max"/>
        <color rgb="FFF8696B"/>
        <color rgb="FFFFEB84"/>
        <color rgb="FF63BE7B"/>
      </colorScale>
    </cfRule>
  </conditionalFormatting>
  <conditionalFormatting sqref="P98">
    <cfRule type="colorScale" priority="1474">
      <colorScale>
        <cfvo type="min"/>
        <cfvo type="percentile" val="50"/>
        <cfvo type="max"/>
        <color rgb="FFF8696B"/>
        <color rgb="FFFFEB84"/>
        <color rgb="FF63BE7B"/>
      </colorScale>
    </cfRule>
  </conditionalFormatting>
  <conditionalFormatting sqref="P99">
    <cfRule type="colorScale" priority="1473">
      <colorScale>
        <cfvo type="min"/>
        <cfvo type="percentile" val="50"/>
        <cfvo type="max"/>
        <color rgb="FFF8696B"/>
        <color rgb="FFFFEB84"/>
        <color rgb="FF63BE7B"/>
      </colorScale>
    </cfRule>
  </conditionalFormatting>
  <conditionalFormatting sqref="P100">
    <cfRule type="colorScale" priority="1472">
      <colorScale>
        <cfvo type="min"/>
        <cfvo type="percentile" val="50"/>
        <cfvo type="max"/>
        <color rgb="FFF8696B"/>
        <color rgb="FFFFEB84"/>
        <color rgb="FF63BE7B"/>
      </colorScale>
    </cfRule>
  </conditionalFormatting>
  <conditionalFormatting sqref="P100">
    <cfRule type="colorScale" priority="1471">
      <colorScale>
        <cfvo type="min"/>
        <cfvo type="percentile" val="50"/>
        <cfvo type="max"/>
        <color rgb="FFF8696B"/>
        <color rgb="FFFFEB84"/>
        <color rgb="FF63BE7B"/>
      </colorScale>
    </cfRule>
  </conditionalFormatting>
  <conditionalFormatting sqref="P98">
    <cfRule type="colorScale" priority="1470">
      <colorScale>
        <cfvo type="min"/>
        <cfvo type="percentile" val="50"/>
        <cfvo type="max"/>
        <color rgb="FFF8696B"/>
        <color rgb="FFFFEB84"/>
        <color rgb="FF63BE7B"/>
      </colorScale>
    </cfRule>
  </conditionalFormatting>
  <conditionalFormatting sqref="P96:P100">
    <cfRule type="colorScale" priority="1469">
      <colorScale>
        <cfvo type="min"/>
        <cfvo type="percentile" val="50"/>
        <cfvo type="max"/>
        <color rgb="FFF8696B"/>
        <color rgb="FFFFEB84"/>
        <color rgb="FF63BE7B"/>
      </colorScale>
    </cfRule>
  </conditionalFormatting>
  <conditionalFormatting sqref="P97">
    <cfRule type="colorScale" priority="1468">
      <colorScale>
        <cfvo type="min"/>
        <cfvo type="percentile" val="50"/>
        <cfvo type="max"/>
        <color rgb="FFF8696B"/>
        <color rgb="FFFFEB84"/>
        <color rgb="FF63BE7B"/>
      </colorScale>
    </cfRule>
  </conditionalFormatting>
  <conditionalFormatting sqref="P98">
    <cfRule type="colorScale" priority="1467">
      <colorScale>
        <cfvo type="min"/>
        <cfvo type="percentile" val="50"/>
        <cfvo type="max"/>
        <color rgb="FFF8696B"/>
        <color rgb="FFFFEB84"/>
        <color rgb="FF63BE7B"/>
      </colorScale>
    </cfRule>
  </conditionalFormatting>
  <conditionalFormatting sqref="P99">
    <cfRule type="colorScale" priority="1466">
      <colorScale>
        <cfvo type="min"/>
        <cfvo type="percentile" val="50"/>
        <cfvo type="max"/>
        <color rgb="FFF8696B"/>
        <color rgb="FFFFEB84"/>
        <color rgb="FF63BE7B"/>
      </colorScale>
    </cfRule>
  </conditionalFormatting>
  <conditionalFormatting sqref="P100">
    <cfRule type="colorScale" priority="1465">
      <colorScale>
        <cfvo type="min"/>
        <cfvo type="percentile" val="50"/>
        <cfvo type="max"/>
        <color rgb="FFF8696B"/>
        <color rgb="FFFFEB84"/>
        <color rgb="FF63BE7B"/>
      </colorScale>
    </cfRule>
  </conditionalFormatting>
  <conditionalFormatting sqref="P96:P100">
    <cfRule type="colorScale" priority="1464">
      <colorScale>
        <cfvo type="min"/>
        <cfvo type="percentile" val="50"/>
        <cfvo type="max"/>
        <color rgb="FFF8696B"/>
        <color rgb="FFFFEB84"/>
        <color rgb="FF63BE7B"/>
      </colorScale>
    </cfRule>
  </conditionalFormatting>
  <conditionalFormatting sqref="P99">
    <cfRule type="colorScale" priority="1463">
      <colorScale>
        <cfvo type="min"/>
        <cfvo type="percentile" val="50"/>
        <cfvo type="max"/>
        <color rgb="FFF8696B"/>
        <color rgb="FFFFEB84"/>
        <color rgb="FF63BE7B"/>
      </colorScale>
    </cfRule>
  </conditionalFormatting>
  <conditionalFormatting sqref="P97">
    <cfRule type="colorScale" priority="1462">
      <colorScale>
        <cfvo type="min"/>
        <cfvo type="percentile" val="50"/>
        <cfvo type="max"/>
        <color rgb="FFF8696B"/>
        <color rgb="FFFFEB84"/>
        <color rgb="FF63BE7B"/>
      </colorScale>
    </cfRule>
  </conditionalFormatting>
  <conditionalFormatting sqref="P98">
    <cfRule type="colorScale" priority="1461">
      <colorScale>
        <cfvo type="min"/>
        <cfvo type="percentile" val="50"/>
        <cfvo type="max"/>
        <color rgb="FFF8696B"/>
        <color rgb="FFFFEB84"/>
        <color rgb="FF63BE7B"/>
      </colorScale>
    </cfRule>
  </conditionalFormatting>
  <conditionalFormatting sqref="P99">
    <cfRule type="colorScale" priority="1460">
      <colorScale>
        <cfvo type="min"/>
        <cfvo type="percentile" val="50"/>
        <cfvo type="max"/>
        <color rgb="FFF8696B"/>
        <color rgb="FFFFEB84"/>
        <color rgb="FF63BE7B"/>
      </colorScale>
    </cfRule>
  </conditionalFormatting>
  <conditionalFormatting sqref="P100">
    <cfRule type="colorScale" priority="1459">
      <colorScale>
        <cfvo type="min"/>
        <cfvo type="percentile" val="50"/>
        <cfvo type="max"/>
        <color rgb="FFF8696B"/>
        <color rgb="FFFFEB84"/>
        <color rgb="FF63BE7B"/>
      </colorScale>
    </cfRule>
  </conditionalFormatting>
  <conditionalFormatting sqref="P100">
    <cfRule type="colorScale" priority="1458">
      <colorScale>
        <cfvo type="min"/>
        <cfvo type="percentile" val="50"/>
        <cfvo type="max"/>
        <color rgb="FFF8696B"/>
        <color rgb="FFFFEB84"/>
        <color rgb="FF63BE7B"/>
      </colorScale>
    </cfRule>
  </conditionalFormatting>
  <conditionalFormatting sqref="P101">
    <cfRule type="colorScale" priority="1456">
      <colorScale>
        <cfvo type="min"/>
        <cfvo type="percentile" val="50"/>
        <cfvo type="max"/>
        <color rgb="FFF8696B"/>
        <color rgb="FFFFEB84"/>
        <color rgb="FF63BE7B"/>
      </colorScale>
    </cfRule>
  </conditionalFormatting>
  <conditionalFormatting sqref="P104">
    <cfRule type="colorScale" priority="1455">
      <colorScale>
        <cfvo type="min"/>
        <cfvo type="percentile" val="50"/>
        <cfvo type="max"/>
        <color rgb="FFF8696B"/>
        <color rgb="FFFFEB84"/>
        <color rgb="FF63BE7B"/>
      </colorScale>
    </cfRule>
  </conditionalFormatting>
  <conditionalFormatting sqref="P101:P105">
    <cfRule type="colorScale" priority="1454">
      <colorScale>
        <cfvo type="min"/>
        <cfvo type="percentile" val="50"/>
        <cfvo type="max"/>
        <color rgb="FFF8696B"/>
        <color rgb="FFFFEB84"/>
        <color rgb="FF63BE7B"/>
      </colorScale>
    </cfRule>
  </conditionalFormatting>
  <conditionalFormatting sqref="P102">
    <cfRule type="colorScale" priority="1457">
      <colorScale>
        <cfvo type="min"/>
        <cfvo type="percentile" val="50"/>
        <cfvo type="max"/>
        <color rgb="FFF8696B"/>
        <color rgb="FFFFEB84"/>
        <color rgb="FF63BE7B"/>
      </colorScale>
    </cfRule>
  </conditionalFormatting>
  <conditionalFormatting sqref="P103">
    <cfRule type="colorScale" priority="1453">
      <colorScale>
        <cfvo type="min"/>
        <cfvo type="percentile" val="50"/>
        <cfvo type="max"/>
        <color rgb="FFF8696B"/>
        <color rgb="FFFFEB84"/>
        <color rgb="FF63BE7B"/>
      </colorScale>
    </cfRule>
  </conditionalFormatting>
  <conditionalFormatting sqref="P104">
    <cfRule type="colorScale" priority="1452">
      <colorScale>
        <cfvo type="min"/>
        <cfvo type="percentile" val="50"/>
        <cfvo type="max"/>
        <color rgb="FFF8696B"/>
        <color rgb="FFFFEB84"/>
        <color rgb="FF63BE7B"/>
      </colorScale>
    </cfRule>
  </conditionalFormatting>
  <conditionalFormatting sqref="P105">
    <cfRule type="colorScale" priority="1451">
      <colorScale>
        <cfvo type="min"/>
        <cfvo type="percentile" val="50"/>
        <cfvo type="max"/>
        <color rgb="FFF8696B"/>
        <color rgb="FFFFEB84"/>
        <color rgb="FF63BE7B"/>
      </colorScale>
    </cfRule>
  </conditionalFormatting>
  <conditionalFormatting sqref="P105">
    <cfRule type="colorScale" priority="1450">
      <colorScale>
        <cfvo type="min"/>
        <cfvo type="percentile" val="50"/>
        <cfvo type="max"/>
        <color rgb="FFF8696B"/>
        <color rgb="FFFFEB84"/>
        <color rgb="FF63BE7B"/>
      </colorScale>
    </cfRule>
  </conditionalFormatting>
  <conditionalFormatting sqref="P102">
    <cfRule type="colorScale" priority="1449">
      <colorScale>
        <cfvo type="min"/>
        <cfvo type="percentile" val="50"/>
        <cfvo type="max"/>
        <color rgb="FFF8696B"/>
        <color rgb="FFFFEB84"/>
        <color rgb="FF63BE7B"/>
      </colorScale>
    </cfRule>
  </conditionalFormatting>
  <conditionalFormatting sqref="P105">
    <cfRule type="colorScale" priority="1448">
      <colorScale>
        <cfvo type="min"/>
        <cfvo type="percentile" val="50"/>
        <cfvo type="max"/>
        <color rgb="FFF8696B"/>
        <color rgb="FFFFEB84"/>
        <color rgb="FF63BE7B"/>
      </colorScale>
    </cfRule>
  </conditionalFormatting>
  <conditionalFormatting sqref="P101:P105">
    <cfRule type="colorScale" priority="1447">
      <colorScale>
        <cfvo type="min"/>
        <cfvo type="percentile" val="50"/>
        <cfvo type="max"/>
        <color rgb="FFF8696B"/>
        <color rgb="FFFFEB84"/>
        <color rgb="FF63BE7B"/>
      </colorScale>
    </cfRule>
  </conditionalFormatting>
  <conditionalFormatting sqref="P102">
    <cfRule type="colorScale" priority="1446">
      <colorScale>
        <cfvo type="min"/>
        <cfvo type="percentile" val="50"/>
        <cfvo type="max"/>
        <color rgb="FFF8696B"/>
        <color rgb="FFFFEB84"/>
        <color rgb="FF63BE7B"/>
      </colorScale>
    </cfRule>
  </conditionalFormatting>
  <conditionalFormatting sqref="P102">
    <cfRule type="colorScale" priority="1445">
      <colorScale>
        <cfvo type="min"/>
        <cfvo type="percentile" val="50"/>
        <cfvo type="max"/>
        <color rgb="FFF8696B"/>
        <color rgb="FFFFEB84"/>
        <color rgb="FF63BE7B"/>
      </colorScale>
    </cfRule>
  </conditionalFormatting>
  <conditionalFormatting sqref="P103">
    <cfRule type="colorScale" priority="1444">
      <colorScale>
        <cfvo type="min"/>
        <cfvo type="percentile" val="50"/>
        <cfvo type="max"/>
        <color rgb="FFF8696B"/>
        <color rgb="FFFFEB84"/>
        <color rgb="FF63BE7B"/>
      </colorScale>
    </cfRule>
  </conditionalFormatting>
  <conditionalFormatting sqref="P104">
    <cfRule type="colorScale" priority="1443">
      <colorScale>
        <cfvo type="min"/>
        <cfvo type="percentile" val="50"/>
        <cfvo type="max"/>
        <color rgb="FFF8696B"/>
        <color rgb="FFFFEB84"/>
        <color rgb="FF63BE7B"/>
      </colorScale>
    </cfRule>
  </conditionalFormatting>
  <conditionalFormatting sqref="P105">
    <cfRule type="colorScale" priority="1442">
      <colorScale>
        <cfvo type="min"/>
        <cfvo type="percentile" val="50"/>
        <cfvo type="max"/>
        <color rgb="FFF8696B"/>
        <color rgb="FFFFEB84"/>
        <color rgb="FF63BE7B"/>
      </colorScale>
    </cfRule>
  </conditionalFormatting>
  <conditionalFormatting sqref="P105">
    <cfRule type="colorScale" priority="1441">
      <colorScale>
        <cfvo type="min"/>
        <cfvo type="percentile" val="50"/>
        <cfvo type="max"/>
        <color rgb="FFF8696B"/>
        <color rgb="FFFFEB84"/>
        <color rgb="FF63BE7B"/>
      </colorScale>
    </cfRule>
  </conditionalFormatting>
  <conditionalFormatting sqref="P103">
    <cfRule type="colorScale" priority="1440">
      <colorScale>
        <cfvo type="min"/>
        <cfvo type="percentile" val="50"/>
        <cfvo type="max"/>
        <color rgb="FFF8696B"/>
        <color rgb="FFFFEB84"/>
        <color rgb="FF63BE7B"/>
      </colorScale>
    </cfRule>
  </conditionalFormatting>
  <conditionalFormatting sqref="P101:P105">
    <cfRule type="colorScale" priority="1439">
      <colorScale>
        <cfvo type="min"/>
        <cfvo type="percentile" val="50"/>
        <cfvo type="max"/>
        <color rgb="FFF8696B"/>
        <color rgb="FFFFEB84"/>
        <color rgb="FF63BE7B"/>
      </colorScale>
    </cfRule>
  </conditionalFormatting>
  <conditionalFormatting sqref="P102">
    <cfRule type="colorScale" priority="1438">
      <colorScale>
        <cfvo type="min"/>
        <cfvo type="percentile" val="50"/>
        <cfvo type="max"/>
        <color rgb="FFF8696B"/>
        <color rgb="FFFFEB84"/>
        <color rgb="FF63BE7B"/>
      </colorScale>
    </cfRule>
  </conditionalFormatting>
  <conditionalFormatting sqref="P103">
    <cfRule type="colorScale" priority="1437">
      <colorScale>
        <cfvo type="min"/>
        <cfvo type="percentile" val="50"/>
        <cfvo type="max"/>
        <color rgb="FFF8696B"/>
        <color rgb="FFFFEB84"/>
        <color rgb="FF63BE7B"/>
      </colorScale>
    </cfRule>
  </conditionalFormatting>
  <conditionalFormatting sqref="P104">
    <cfRule type="colorScale" priority="1436">
      <colorScale>
        <cfvo type="min"/>
        <cfvo type="percentile" val="50"/>
        <cfvo type="max"/>
        <color rgb="FFF8696B"/>
        <color rgb="FFFFEB84"/>
        <color rgb="FF63BE7B"/>
      </colorScale>
    </cfRule>
  </conditionalFormatting>
  <conditionalFormatting sqref="P105">
    <cfRule type="colorScale" priority="1435">
      <colorScale>
        <cfvo type="min"/>
        <cfvo type="percentile" val="50"/>
        <cfvo type="max"/>
        <color rgb="FFF8696B"/>
        <color rgb="FFFFEB84"/>
        <color rgb="FF63BE7B"/>
      </colorScale>
    </cfRule>
  </conditionalFormatting>
  <conditionalFormatting sqref="P101:P105">
    <cfRule type="colorScale" priority="1434">
      <colorScale>
        <cfvo type="min"/>
        <cfvo type="percentile" val="50"/>
        <cfvo type="max"/>
        <color rgb="FFF8696B"/>
        <color rgb="FFFFEB84"/>
        <color rgb="FF63BE7B"/>
      </colorScale>
    </cfRule>
  </conditionalFormatting>
  <conditionalFormatting sqref="P104">
    <cfRule type="colorScale" priority="1433">
      <colorScale>
        <cfvo type="min"/>
        <cfvo type="percentile" val="50"/>
        <cfvo type="max"/>
        <color rgb="FFF8696B"/>
        <color rgb="FFFFEB84"/>
        <color rgb="FF63BE7B"/>
      </colorScale>
    </cfRule>
  </conditionalFormatting>
  <conditionalFormatting sqref="P102">
    <cfRule type="colorScale" priority="1432">
      <colorScale>
        <cfvo type="min"/>
        <cfvo type="percentile" val="50"/>
        <cfvo type="max"/>
        <color rgb="FFF8696B"/>
        <color rgb="FFFFEB84"/>
        <color rgb="FF63BE7B"/>
      </colorScale>
    </cfRule>
  </conditionalFormatting>
  <conditionalFormatting sqref="P103">
    <cfRule type="colorScale" priority="1431">
      <colorScale>
        <cfvo type="min"/>
        <cfvo type="percentile" val="50"/>
        <cfvo type="max"/>
        <color rgb="FFF8696B"/>
        <color rgb="FFFFEB84"/>
        <color rgb="FF63BE7B"/>
      </colorScale>
    </cfRule>
  </conditionalFormatting>
  <conditionalFormatting sqref="P104">
    <cfRule type="colorScale" priority="1430">
      <colorScale>
        <cfvo type="min"/>
        <cfvo type="percentile" val="50"/>
        <cfvo type="max"/>
        <color rgb="FFF8696B"/>
        <color rgb="FFFFEB84"/>
        <color rgb="FF63BE7B"/>
      </colorScale>
    </cfRule>
  </conditionalFormatting>
  <conditionalFormatting sqref="P105">
    <cfRule type="colorScale" priority="1429">
      <colorScale>
        <cfvo type="min"/>
        <cfvo type="percentile" val="50"/>
        <cfvo type="max"/>
        <color rgb="FFF8696B"/>
        <color rgb="FFFFEB84"/>
        <color rgb="FF63BE7B"/>
      </colorScale>
    </cfRule>
  </conditionalFormatting>
  <conditionalFormatting sqref="P105">
    <cfRule type="colorScale" priority="1428">
      <colorScale>
        <cfvo type="min"/>
        <cfvo type="percentile" val="50"/>
        <cfvo type="max"/>
        <color rgb="FFF8696B"/>
        <color rgb="FFFFEB84"/>
        <color rgb="FF63BE7B"/>
      </colorScale>
    </cfRule>
  </conditionalFormatting>
  <conditionalFormatting sqref="P101">
    <cfRule type="colorScale" priority="1427">
      <colorScale>
        <cfvo type="min"/>
        <cfvo type="percentile" val="50"/>
        <cfvo type="max"/>
        <color rgb="FFF8696B"/>
        <color rgb="FFFFEB84"/>
        <color rgb="FF63BE7B"/>
      </colorScale>
    </cfRule>
  </conditionalFormatting>
  <conditionalFormatting sqref="P104">
    <cfRule type="colorScale" priority="1426">
      <colorScale>
        <cfvo type="min"/>
        <cfvo type="percentile" val="50"/>
        <cfvo type="max"/>
        <color rgb="FFF8696B"/>
        <color rgb="FFFFEB84"/>
        <color rgb="FF63BE7B"/>
      </colorScale>
    </cfRule>
  </conditionalFormatting>
  <conditionalFormatting sqref="P101:P105">
    <cfRule type="colorScale" priority="1425">
      <colorScale>
        <cfvo type="min"/>
        <cfvo type="percentile" val="50"/>
        <cfvo type="max"/>
        <color rgb="FFF8696B"/>
        <color rgb="FFFFEB84"/>
        <color rgb="FF63BE7B"/>
      </colorScale>
    </cfRule>
  </conditionalFormatting>
  <conditionalFormatting sqref="P101">
    <cfRule type="colorScale" priority="1424">
      <colorScale>
        <cfvo type="min"/>
        <cfvo type="percentile" val="50"/>
        <cfvo type="max"/>
        <color rgb="FFF8696B"/>
        <color rgb="FFFFEB84"/>
        <color rgb="FF63BE7B"/>
      </colorScale>
    </cfRule>
  </conditionalFormatting>
  <conditionalFormatting sqref="P101">
    <cfRule type="colorScale" priority="1423">
      <colorScale>
        <cfvo type="min"/>
        <cfvo type="percentile" val="50"/>
        <cfvo type="max"/>
        <color rgb="FFF8696B"/>
        <color rgb="FFFFEB84"/>
        <color rgb="FF63BE7B"/>
      </colorScale>
    </cfRule>
  </conditionalFormatting>
  <conditionalFormatting sqref="P101">
    <cfRule type="colorScale" priority="1422">
      <colorScale>
        <cfvo type="min"/>
        <cfvo type="percentile" val="50"/>
        <cfvo type="max"/>
        <color rgb="FFF8696B"/>
        <color rgb="FFFFEB84"/>
        <color rgb="FF63BE7B"/>
      </colorScale>
    </cfRule>
  </conditionalFormatting>
  <conditionalFormatting sqref="P102">
    <cfRule type="colorScale" priority="1421">
      <colorScale>
        <cfvo type="min"/>
        <cfvo type="percentile" val="50"/>
        <cfvo type="max"/>
        <color rgb="FFF8696B"/>
        <color rgb="FFFFEB84"/>
        <color rgb="FF63BE7B"/>
      </colorScale>
    </cfRule>
  </conditionalFormatting>
  <conditionalFormatting sqref="P103">
    <cfRule type="colorScale" priority="1420">
      <colorScale>
        <cfvo type="min"/>
        <cfvo type="percentile" val="50"/>
        <cfvo type="max"/>
        <color rgb="FFF8696B"/>
        <color rgb="FFFFEB84"/>
        <color rgb="FF63BE7B"/>
      </colorScale>
    </cfRule>
  </conditionalFormatting>
  <conditionalFormatting sqref="P104">
    <cfRule type="colorScale" priority="1419">
      <colorScale>
        <cfvo type="min"/>
        <cfvo type="percentile" val="50"/>
        <cfvo type="max"/>
        <color rgb="FFF8696B"/>
        <color rgb="FFFFEB84"/>
        <color rgb="FF63BE7B"/>
      </colorScale>
    </cfRule>
  </conditionalFormatting>
  <conditionalFormatting sqref="P104">
    <cfRule type="colorScale" priority="1418">
      <colorScale>
        <cfvo type="min"/>
        <cfvo type="percentile" val="50"/>
        <cfvo type="max"/>
        <color rgb="FFF8696B"/>
        <color rgb="FFFFEB84"/>
        <color rgb="FF63BE7B"/>
      </colorScale>
    </cfRule>
  </conditionalFormatting>
  <conditionalFormatting sqref="P104">
    <cfRule type="colorScale" priority="1417">
      <colorScale>
        <cfvo type="min"/>
        <cfvo type="percentile" val="50"/>
        <cfvo type="max"/>
        <color rgb="FFF8696B"/>
        <color rgb="FFFFEB84"/>
        <color rgb="FF63BE7B"/>
      </colorScale>
    </cfRule>
  </conditionalFormatting>
  <conditionalFormatting sqref="P105">
    <cfRule type="colorScale" priority="1416">
      <colorScale>
        <cfvo type="min"/>
        <cfvo type="percentile" val="50"/>
        <cfvo type="max"/>
        <color rgb="FFF8696B"/>
        <color rgb="FFFFEB84"/>
        <color rgb="FF63BE7B"/>
      </colorScale>
    </cfRule>
  </conditionalFormatting>
  <conditionalFormatting sqref="P101">
    <cfRule type="colorScale" priority="1415">
      <colorScale>
        <cfvo type="min"/>
        <cfvo type="percentile" val="50"/>
        <cfvo type="max"/>
        <color rgb="FFF8696B"/>
        <color rgb="FFFFEB84"/>
        <color rgb="FF63BE7B"/>
      </colorScale>
    </cfRule>
  </conditionalFormatting>
  <conditionalFormatting sqref="P101">
    <cfRule type="colorScale" priority="1414">
      <colorScale>
        <cfvo type="min"/>
        <cfvo type="percentile" val="50"/>
        <cfvo type="max"/>
        <color rgb="FFF8696B"/>
        <color rgb="FFFFEB84"/>
        <color rgb="FF63BE7B"/>
      </colorScale>
    </cfRule>
  </conditionalFormatting>
  <conditionalFormatting sqref="P101">
    <cfRule type="colorScale" priority="1413">
      <colorScale>
        <cfvo type="min"/>
        <cfvo type="percentile" val="50"/>
        <cfvo type="max"/>
        <color rgb="FFF8696B"/>
        <color rgb="FFFFEB84"/>
        <color rgb="FF63BE7B"/>
      </colorScale>
    </cfRule>
  </conditionalFormatting>
  <conditionalFormatting sqref="P103">
    <cfRule type="colorScale" priority="1412">
      <colorScale>
        <cfvo type="min"/>
        <cfvo type="percentile" val="50"/>
        <cfvo type="max"/>
        <color rgb="FFF8696B"/>
        <color rgb="FFFFEB84"/>
        <color rgb="FF63BE7B"/>
      </colorScale>
    </cfRule>
  </conditionalFormatting>
  <conditionalFormatting sqref="P102">
    <cfRule type="colorScale" priority="1411">
      <colorScale>
        <cfvo type="min"/>
        <cfvo type="percentile" val="50"/>
        <cfvo type="max"/>
        <color rgb="FFF8696B"/>
        <color rgb="FFFFEB84"/>
        <color rgb="FF63BE7B"/>
      </colorScale>
    </cfRule>
  </conditionalFormatting>
  <conditionalFormatting sqref="P103">
    <cfRule type="colorScale" priority="1410">
      <colorScale>
        <cfvo type="min"/>
        <cfvo type="percentile" val="50"/>
        <cfvo type="max"/>
        <color rgb="FFF8696B"/>
        <color rgb="FFFFEB84"/>
        <color rgb="FF63BE7B"/>
      </colorScale>
    </cfRule>
  </conditionalFormatting>
  <conditionalFormatting sqref="P103">
    <cfRule type="colorScale" priority="1409">
      <colorScale>
        <cfvo type="min"/>
        <cfvo type="percentile" val="50"/>
        <cfvo type="max"/>
        <color rgb="FFF8696B"/>
        <color rgb="FFFFEB84"/>
        <color rgb="FF63BE7B"/>
      </colorScale>
    </cfRule>
  </conditionalFormatting>
  <conditionalFormatting sqref="P104">
    <cfRule type="colorScale" priority="1408">
      <colorScale>
        <cfvo type="min"/>
        <cfvo type="percentile" val="50"/>
        <cfvo type="max"/>
        <color rgb="FFF8696B"/>
        <color rgb="FFFFEB84"/>
        <color rgb="FF63BE7B"/>
      </colorScale>
    </cfRule>
  </conditionalFormatting>
  <conditionalFormatting sqref="P105">
    <cfRule type="colorScale" priority="1407">
      <colorScale>
        <cfvo type="min"/>
        <cfvo type="percentile" val="50"/>
        <cfvo type="max"/>
        <color rgb="FFF8696B"/>
        <color rgb="FFFFEB84"/>
        <color rgb="FF63BE7B"/>
      </colorScale>
    </cfRule>
  </conditionalFormatting>
  <conditionalFormatting sqref="P102">
    <cfRule type="colorScale" priority="1406">
      <colorScale>
        <cfvo type="min"/>
        <cfvo type="percentile" val="50"/>
        <cfvo type="max"/>
        <color rgb="FFF8696B"/>
        <color rgb="FFFFEB84"/>
        <color rgb="FF63BE7B"/>
      </colorScale>
    </cfRule>
  </conditionalFormatting>
  <conditionalFormatting sqref="P105">
    <cfRule type="colorScale" priority="1405">
      <colorScale>
        <cfvo type="min"/>
        <cfvo type="percentile" val="50"/>
        <cfvo type="max"/>
        <color rgb="FFF8696B"/>
        <color rgb="FFFFEB84"/>
        <color rgb="FF63BE7B"/>
      </colorScale>
    </cfRule>
  </conditionalFormatting>
  <conditionalFormatting sqref="P103">
    <cfRule type="colorScale" priority="1404">
      <colorScale>
        <cfvo type="min"/>
        <cfvo type="percentile" val="50"/>
        <cfvo type="max"/>
        <color rgb="FFF8696B"/>
        <color rgb="FFFFEB84"/>
        <color rgb="FF63BE7B"/>
      </colorScale>
    </cfRule>
  </conditionalFormatting>
  <conditionalFormatting sqref="P104">
    <cfRule type="colorScale" priority="1403">
      <colorScale>
        <cfvo type="min"/>
        <cfvo type="percentile" val="50"/>
        <cfvo type="max"/>
        <color rgb="FFF8696B"/>
        <color rgb="FFFFEB84"/>
        <color rgb="FF63BE7B"/>
      </colorScale>
    </cfRule>
  </conditionalFormatting>
  <conditionalFormatting sqref="P105">
    <cfRule type="colorScale" priority="1402">
      <colorScale>
        <cfvo type="min"/>
        <cfvo type="percentile" val="50"/>
        <cfvo type="max"/>
        <color rgb="FFF8696B"/>
        <color rgb="FFFFEB84"/>
        <color rgb="FF63BE7B"/>
      </colorScale>
    </cfRule>
  </conditionalFormatting>
  <conditionalFormatting sqref="P103">
    <cfRule type="colorScale" priority="1401">
      <colorScale>
        <cfvo type="min"/>
        <cfvo type="percentile" val="50"/>
        <cfvo type="max"/>
        <color rgb="FFF8696B"/>
        <color rgb="FFFFEB84"/>
        <color rgb="FF63BE7B"/>
      </colorScale>
    </cfRule>
  </conditionalFormatting>
  <conditionalFormatting sqref="P101">
    <cfRule type="colorScale" priority="1400">
      <colorScale>
        <cfvo type="min"/>
        <cfvo type="percentile" val="50"/>
        <cfvo type="max"/>
        <color rgb="FFF8696B"/>
        <color rgb="FFFFEB84"/>
        <color rgb="FF63BE7B"/>
      </colorScale>
    </cfRule>
  </conditionalFormatting>
  <conditionalFormatting sqref="P102">
    <cfRule type="colorScale" priority="1399">
      <colorScale>
        <cfvo type="min"/>
        <cfvo type="percentile" val="50"/>
        <cfvo type="max"/>
        <color rgb="FFF8696B"/>
        <color rgb="FFFFEB84"/>
        <color rgb="FF63BE7B"/>
      </colorScale>
    </cfRule>
  </conditionalFormatting>
  <conditionalFormatting sqref="P103">
    <cfRule type="colorScale" priority="1398">
      <colorScale>
        <cfvo type="min"/>
        <cfvo type="percentile" val="50"/>
        <cfvo type="max"/>
        <color rgb="FFF8696B"/>
        <color rgb="FFFFEB84"/>
        <color rgb="FF63BE7B"/>
      </colorScale>
    </cfRule>
  </conditionalFormatting>
  <conditionalFormatting sqref="P103">
    <cfRule type="colorScale" priority="1397">
      <colorScale>
        <cfvo type="min"/>
        <cfvo type="percentile" val="50"/>
        <cfvo type="max"/>
        <color rgb="FFF8696B"/>
        <color rgb="FFFFEB84"/>
        <color rgb="FF63BE7B"/>
      </colorScale>
    </cfRule>
  </conditionalFormatting>
  <conditionalFormatting sqref="P103">
    <cfRule type="colorScale" priority="1396">
      <colorScale>
        <cfvo type="min"/>
        <cfvo type="percentile" val="50"/>
        <cfvo type="max"/>
        <color rgb="FFF8696B"/>
        <color rgb="FFFFEB84"/>
        <color rgb="FF63BE7B"/>
      </colorScale>
    </cfRule>
  </conditionalFormatting>
  <conditionalFormatting sqref="P104">
    <cfRule type="colorScale" priority="1395">
      <colorScale>
        <cfvo type="min"/>
        <cfvo type="percentile" val="50"/>
        <cfvo type="max"/>
        <color rgb="FFF8696B"/>
        <color rgb="FFFFEB84"/>
        <color rgb="FF63BE7B"/>
      </colorScale>
    </cfRule>
  </conditionalFormatting>
  <conditionalFormatting sqref="P105">
    <cfRule type="colorScale" priority="1394">
      <colorScale>
        <cfvo type="min"/>
        <cfvo type="percentile" val="50"/>
        <cfvo type="max"/>
        <color rgb="FFF8696B"/>
        <color rgb="FFFFEB84"/>
        <color rgb="FF63BE7B"/>
      </colorScale>
    </cfRule>
  </conditionalFormatting>
  <conditionalFormatting sqref="P102">
    <cfRule type="colorScale" priority="1393">
      <colorScale>
        <cfvo type="min"/>
        <cfvo type="percentile" val="50"/>
        <cfvo type="max"/>
        <color rgb="FFF8696B"/>
        <color rgb="FFFFEB84"/>
        <color rgb="FF63BE7B"/>
      </colorScale>
    </cfRule>
  </conditionalFormatting>
  <conditionalFormatting sqref="P101">
    <cfRule type="colorScale" priority="1392">
      <colorScale>
        <cfvo type="min"/>
        <cfvo type="percentile" val="50"/>
        <cfvo type="max"/>
        <color rgb="FFF8696B"/>
        <color rgb="FFFFEB84"/>
        <color rgb="FF63BE7B"/>
      </colorScale>
    </cfRule>
  </conditionalFormatting>
  <conditionalFormatting sqref="P102">
    <cfRule type="colorScale" priority="1391">
      <colorScale>
        <cfvo type="min"/>
        <cfvo type="percentile" val="50"/>
        <cfvo type="max"/>
        <color rgb="FFF8696B"/>
        <color rgb="FFFFEB84"/>
        <color rgb="FF63BE7B"/>
      </colorScale>
    </cfRule>
  </conditionalFormatting>
  <conditionalFormatting sqref="P104">
    <cfRule type="colorScale" priority="1390">
      <colorScale>
        <cfvo type="min"/>
        <cfvo type="percentile" val="50"/>
        <cfvo type="max"/>
        <color rgb="FFF8696B"/>
        <color rgb="FFFFEB84"/>
        <color rgb="FF63BE7B"/>
      </colorScale>
    </cfRule>
  </conditionalFormatting>
  <conditionalFormatting sqref="P103">
    <cfRule type="colorScale" priority="1389">
      <colorScale>
        <cfvo type="min"/>
        <cfvo type="percentile" val="50"/>
        <cfvo type="max"/>
        <color rgb="FFF8696B"/>
        <color rgb="FFFFEB84"/>
        <color rgb="FF63BE7B"/>
      </colorScale>
    </cfRule>
  </conditionalFormatting>
  <conditionalFormatting sqref="P104">
    <cfRule type="colorScale" priority="1388">
      <colorScale>
        <cfvo type="min"/>
        <cfvo type="percentile" val="50"/>
        <cfvo type="max"/>
        <color rgb="FFF8696B"/>
        <color rgb="FFFFEB84"/>
        <color rgb="FF63BE7B"/>
      </colorScale>
    </cfRule>
  </conditionalFormatting>
  <conditionalFormatting sqref="P104">
    <cfRule type="colorScale" priority="1387">
      <colorScale>
        <cfvo type="min"/>
        <cfvo type="percentile" val="50"/>
        <cfvo type="max"/>
        <color rgb="FFF8696B"/>
        <color rgb="FFFFEB84"/>
        <color rgb="FF63BE7B"/>
      </colorScale>
    </cfRule>
  </conditionalFormatting>
  <conditionalFormatting sqref="P105">
    <cfRule type="colorScale" priority="1386">
      <colorScale>
        <cfvo type="min"/>
        <cfvo type="percentile" val="50"/>
        <cfvo type="max"/>
        <color rgb="FFF8696B"/>
        <color rgb="FFFFEB84"/>
        <color rgb="FF63BE7B"/>
      </colorScale>
    </cfRule>
  </conditionalFormatting>
  <conditionalFormatting sqref="P103">
    <cfRule type="colorScale" priority="1385">
      <colorScale>
        <cfvo type="min"/>
        <cfvo type="percentile" val="50"/>
        <cfvo type="max"/>
        <color rgb="FFF8696B"/>
        <color rgb="FFFFEB84"/>
        <color rgb="FF63BE7B"/>
      </colorScale>
    </cfRule>
  </conditionalFormatting>
  <conditionalFormatting sqref="P104">
    <cfRule type="colorScale" priority="1384">
      <colorScale>
        <cfvo type="min"/>
        <cfvo type="percentile" val="50"/>
        <cfvo type="max"/>
        <color rgb="FFF8696B"/>
        <color rgb="FFFFEB84"/>
        <color rgb="FF63BE7B"/>
      </colorScale>
    </cfRule>
  </conditionalFormatting>
  <conditionalFormatting sqref="P105">
    <cfRule type="colorScale" priority="1383">
      <colorScale>
        <cfvo type="min"/>
        <cfvo type="percentile" val="50"/>
        <cfvo type="max"/>
        <color rgb="FFF8696B"/>
        <color rgb="FFFFEB84"/>
        <color rgb="FF63BE7B"/>
      </colorScale>
    </cfRule>
  </conditionalFormatting>
  <conditionalFormatting sqref="P101">
    <cfRule type="colorScale" priority="1382">
      <colorScale>
        <cfvo type="min"/>
        <cfvo type="percentile" val="50"/>
        <cfvo type="max"/>
        <color rgb="FFF8696B"/>
        <color rgb="FFFFEB84"/>
        <color rgb="FF63BE7B"/>
      </colorScale>
    </cfRule>
  </conditionalFormatting>
  <conditionalFormatting sqref="P104">
    <cfRule type="colorScale" priority="1381">
      <colorScale>
        <cfvo type="min"/>
        <cfvo type="percentile" val="50"/>
        <cfvo type="max"/>
        <color rgb="FFF8696B"/>
        <color rgb="FFFFEB84"/>
        <color rgb="FF63BE7B"/>
      </colorScale>
    </cfRule>
  </conditionalFormatting>
  <conditionalFormatting sqref="P102">
    <cfRule type="colorScale" priority="1380">
      <colorScale>
        <cfvo type="min"/>
        <cfvo type="percentile" val="50"/>
        <cfvo type="max"/>
        <color rgb="FFF8696B"/>
        <color rgb="FFFFEB84"/>
        <color rgb="FF63BE7B"/>
      </colorScale>
    </cfRule>
  </conditionalFormatting>
  <conditionalFormatting sqref="P103">
    <cfRule type="colorScale" priority="1379">
      <colorScale>
        <cfvo type="min"/>
        <cfvo type="percentile" val="50"/>
        <cfvo type="max"/>
        <color rgb="FFF8696B"/>
        <color rgb="FFFFEB84"/>
        <color rgb="FF63BE7B"/>
      </colorScale>
    </cfRule>
  </conditionalFormatting>
  <conditionalFormatting sqref="P104">
    <cfRule type="colorScale" priority="1378">
      <colorScale>
        <cfvo type="min"/>
        <cfvo type="percentile" val="50"/>
        <cfvo type="max"/>
        <color rgb="FFF8696B"/>
        <color rgb="FFFFEB84"/>
        <color rgb="FF63BE7B"/>
      </colorScale>
    </cfRule>
  </conditionalFormatting>
  <conditionalFormatting sqref="P105">
    <cfRule type="colorScale" priority="1377">
      <colorScale>
        <cfvo type="min"/>
        <cfvo type="percentile" val="50"/>
        <cfvo type="max"/>
        <color rgb="FFF8696B"/>
        <color rgb="FFFFEB84"/>
        <color rgb="FF63BE7B"/>
      </colorScale>
    </cfRule>
  </conditionalFormatting>
  <conditionalFormatting sqref="P105">
    <cfRule type="colorScale" priority="1376">
      <colorScale>
        <cfvo type="min"/>
        <cfvo type="percentile" val="50"/>
        <cfvo type="max"/>
        <color rgb="FFF8696B"/>
        <color rgb="FFFFEB84"/>
        <color rgb="FF63BE7B"/>
      </colorScale>
    </cfRule>
  </conditionalFormatting>
  <conditionalFormatting sqref="P102">
    <cfRule type="colorScale" priority="1375">
      <colorScale>
        <cfvo type="min"/>
        <cfvo type="percentile" val="50"/>
        <cfvo type="max"/>
        <color rgb="FFF8696B"/>
        <color rgb="FFFFEB84"/>
        <color rgb="FF63BE7B"/>
      </colorScale>
    </cfRule>
  </conditionalFormatting>
  <conditionalFormatting sqref="P105">
    <cfRule type="colorScale" priority="1374">
      <colorScale>
        <cfvo type="min"/>
        <cfvo type="percentile" val="50"/>
        <cfvo type="max"/>
        <color rgb="FFF8696B"/>
        <color rgb="FFFFEB84"/>
        <color rgb="FF63BE7B"/>
      </colorScale>
    </cfRule>
  </conditionalFormatting>
  <conditionalFormatting sqref="P101:P105">
    <cfRule type="colorScale" priority="1373">
      <colorScale>
        <cfvo type="min"/>
        <cfvo type="percentile" val="50"/>
        <cfvo type="max"/>
        <color rgb="FFF8696B"/>
        <color rgb="FFFFEB84"/>
        <color rgb="FF63BE7B"/>
      </colorScale>
    </cfRule>
  </conditionalFormatting>
  <conditionalFormatting sqref="P102">
    <cfRule type="colorScale" priority="1372">
      <colorScale>
        <cfvo type="min"/>
        <cfvo type="percentile" val="50"/>
        <cfvo type="max"/>
        <color rgb="FFF8696B"/>
        <color rgb="FFFFEB84"/>
        <color rgb="FF63BE7B"/>
      </colorScale>
    </cfRule>
  </conditionalFormatting>
  <conditionalFormatting sqref="P102">
    <cfRule type="colorScale" priority="1371">
      <colorScale>
        <cfvo type="min"/>
        <cfvo type="percentile" val="50"/>
        <cfvo type="max"/>
        <color rgb="FFF8696B"/>
        <color rgb="FFFFEB84"/>
        <color rgb="FF63BE7B"/>
      </colorScale>
    </cfRule>
  </conditionalFormatting>
  <conditionalFormatting sqref="P103">
    <cfRule type="colorScale" priority="1370">
      <colorScale>
        <cfvo type="min"/>
        <cfvo type="percentile" val="50"/>
        <cfvo type="max"/>
        <color rgb="FFF8696B"/>
        <color rgb="FFFFEB84"/>
        <color rgb="FF63BE7B"/>
      </colorScale>
    </cfRule>
  </conditionalFormatting>
  <conditionalFormatting sqref="P104">
    <cfRule type="colorScale" priority="1369">
      <colorScale>
        <cfvo type="min"/>
        <cfvo type="percentile" val="50"/>
        <cfvo type="max"/>
        <color rgb="FFF8696B"/>
        <color rgb="FFFFEB84"/>
        <color rgb="FF63BE7B"/>
      </colorScale>
    </cfRule>
  </conditionalFormatting>
  <conditionalFormatting sqref="P105">
    <cfRule type="colorScale" priority="1368">
      <colorScale>
        <cfvo type="min"/>
        <cfvo type="percentile" val="50"/>
        <cfvo type="max"/>
        <color rgb="FFF8696B"/>
        <color rgb="FFFFEB84"/>
        <color rgb="FF63BE7B"/>
      </colorScale>
    </cfRule>
  </conditionalFormatting>
  <conditionalFormatting sqref="P105">
    <cfRule type="colorScale" priority="1367">
      <colorScale>
        <cfvo type="min"/>
        <cfvo type="percentile" val="50"/>
        <cfvo type="max"/>
        <color rgb="FFF8696B"/>
        <color rgb="FFFFEB84"/>
        <color rgb="FF63BE7B"/>
      </colorScale>
    </cfRule>
  </conditionalFormatting>
  <conditionalFormatting sqref="P103">
    <cfRule type="colorScale" priority="1366">
      <colorScale>
        <cfvo type="min"/>
        <cfvo type="percentile" val="50"/>
        <cfvo type="max"/>
        <color rgb="FFF8696B"/>
        <color rgb="FFFFEB84"/>
        <color rgb="FF63BE7B"/>
      </colorScale>
    </cfRule>
  </conditionalFormatting>
  <conditionalFormatting sqref="P101:P105">
    <cfRule type="colorScale" priority="1365">
      <colorScale>
        <cfvo type="min"/>
        <cfvo type="percentile" val="50"/>
        <cfvo type="max"/>
        <color rgb="FFF8696B"/>
        <color rgb="FFFFEB84"/>
        <color rgb="FF63BE7B"/>
      </colorScale>
    </cfRule>
  </conditionalFormatting>
  <conditionalFormatting sqref="P102">
    <cfRule type="colorScale" priority="1364">
      <colorScale>
        <cfvo type="min"/>
        <cfvo type="percentile" val="50"/>
        <cfvo type="max"/>
        <color rgb="FFF8696B"/>
        <color rgb="FFFFEB84"/>
        <color rgb="FF63BE7B"/>
      </colorScale>
    </cfRule>
  </conditionalFormatting>
  <conditionalFormatting sqref="P103">
    <cfRule type="colorScale" priority="1363">
      <colorScale>
        <cfvo type="min"/>
        <cfvo type="percentile" val="50"/>
        <cfvo type="max"/>
        <color rgb="FFF8696B"/>
        <color rgb="FFFFEB84"/>
        <color rgb="FF63BE7B"/>
      </colorScale>
    </cfRule>
  </conditionalFormatting>
  <conditionalFormatting sqref="P104">
    <cfRule type="colorScale" priority="1362">
      <colorScale>
        <cfvo type="min"/>
        <cfvo type="percentile" val="50"/>
        <cfvo type="max"/>
        <color rgb="FFF8696B"/>
        <color rgb="FFFFEB84"/>
        <color rgb="FF63BE7B"/>
      </colorScale>
    </cfRule>
  </conditionalFormatting>
  <conditionalFormatting sqref="P105">
    <cfRule type="colorScale" priority="1361">
      <colorScale>
        <cfvo type="min"/>
        <cfvo type="percentile" val="50"/>
        <cfvo type="max"/>
        <color rgb="FFF8696B"/>
        <color rgb="FFFFEB84"/>
        <color rgb="FF63BE7B"/>
      </colorScale>
    </cfRule>
  </conditionalFormatting>
  <conditionalFormatting sqref="P101:P105">
    <cfRule type="colorScale" priority="1360">
      <colorScale>
        <cfvo type="min"/>
        <cfvo type="percentile" val="50"/>
        <cfvo type="max"/>
        <color rgb="FFF8696B"/>
        <color rgb="FFFFEB84"/>
        <color rgb="FF63BE7B"/>
      </colorScale>
    </cfRule>
  </conditionalFormatting>
  <conditionalFormatting sqref="P104">
    <cfRule type="colorScale" priority="1359">
      <colorScale>
        <cfvo type="min"/>
        <cfvo type="percentile" val="50"/>
        <cfvo type="max"/>
        <color rgb="FFF8696B"/>
        <color rgb="FFFFEB84"/>
        <color rgb="FF63BE7B"/>
      </colorScale>
    </cfRule>
  </conditionalFormatting>
  <conditionalFormatting sqref="P102">
    <cfRule type="colorScale" priority="1358">
      <colorScale>
        <cfvo type="min"/>
        <cfvo type="percentile" val="50"/>
        <cfvo type="max"/>
        <color rgb="FFF8696B"/>
        <color rgb="FFFFEB84"/>
        <color rgb="FF63BE7B"/>
      </colorScale>
    </cfRule>
  </conditionalFormatting>
  <conditionalFormatting sqref="P103">
    <cfRule type="colorScale" priority="1357">
      <colorScale>
        <cfvo type="min"/>
        <cfvo type="percentile" val="50"/>
        <cfvo type="max"/>
        <color rgb="FFF8696B"/>
        <color rgb="FFFFEB84"/>
        <color rgb="FF63BE7B"/>
      </colorScale>
    </cfRule>
  </conditionalFormatting>
  <conditionalFormatting sqref="P104">
    <cfRule type="colorScale" priority="1356">
      <colorScale>
        <cfvo type="min"/>
        <cfvo type="percentile" val="50"/>
        <cfvo type="max"/>
        <color rgb="FFF8696B"/>
        <color rgb="FFFFEB84"/>
        <color rgb="FF63BE7B"/>
      </colorScale>
    </cfRule>
  </conditionalFormatting>
  <conditionalFormatting sqref="P105">
    <cfRule type="colorScale" priority="1355">
      <colorScale>
        <cfvo type="min"/>
        <cfvo type="percentile" val="50"/>
        <cfvo type="max"/>
        <color rgb="FFF8696B"/>
        <color rgb="FFFFEB84"/>
        <color rgb="FF63BE7B"/>
      </colorScale>
    </cfRule>
  </conditionalFormatting>
  <conditionalFormatting sqref="P105">
    <cfRule type="colorScale" priority="1354">
      <colorScale>
        <cfvo type="min"/>
        <cfvo type="percentile" val="50"/>
        <cfvo type="max"/>
        <color rgb="FFF8696B"/>
        <color rgb="FFFFEB84"/>
        <color rgb="FF63BE7B"/>
      </colorScale>
    </cfRule>
  </conditionalFormatting>
  <conditionalFormatting sqref="P106">
    <cfRule type="colorScale" priority="1352">
      <colorScale>
        <cfvo type="min"/>
        <cfvo type="percentile" val="50"/>
        <cfvo type="max"/>
        <color rgb="FFF8696B"/>
        <color rgb="FFFFEB84"/>
        <color rgb="FF63BE7B"/>
      </colorScale>
    </cfRule>
  </conditionalFormatting>
  <conditionalFormatting sqref="P109">
    <cfRule type="colorScale" priority="1351">
      <colorScale>
        <cfvo type="min"/>
        <cfvo type="percentile" val="50"/>
        <cfvo type="max"/>
        <color rgb="FFF8696B"/>
        <color rgb="FFFFEB84"/>
        <color rgb="FF63BE7B"/>
      </colorScale>
    </cfRule>
  </conditionalFormatting>
  <conditionalFormatting sqref="P106:P110">
    <cfRule type="colorScale" priority="1350">
      <colorScale>
        <cfvo type="min"/>
        <cfvo type="percentile" val="50"/>
        <cfvo type="max"/>
        <color rgb="FFF8696B"/>
        <color rgb="FFFFEB84"/>
        <color rgb="FF63BE7B"/>
      </colorScale>
    </cfRule>
  </conditionalFormatting>
  <conditionalFormatting sqref="P107">
    <cfRule type="colorScale" priority="1353">
      <colorScale>
        <cfvo type="min"/>
        <cfvo type="percentile" val="50"/>
        <cfvo type="max"/>
        <color rgb="FFF8696B"/>
        <color rgb="FFFFEB84"/>
        <color rgb="FF63BE7B"/>
      </colorScale>
    </cfRule>
  </conditionalFormatting>
  <conditionalFormatting sqref="P108">
    <cfRule type="colorScale" priority="1349">
      <colorScale>
        <cfvo type="min"/>
        <cfvo type="percentile" val="50"/>
        <cfvo type="max"/>
        <color rgb="FFF8696B"/>
        <color rgb="FFFFEB84"/>
        <color rgb="FF63BE7B"/>
      </colorScale>
    </cfRule>
  </conditionalFormatting>
  <conditionalFormatting sqref="P109">
    <cfRule type="colorScale" priority="1348">
      <colorScale>
        <cfvo type="min"/>
        <cfvo type="percentile" val="50"/>
        <cfvo type="max"/>
        <color rgb="FFF8696B"/>
        <color rgb="FFFFEB84"/>
        <color rgb="FF63BE7B"/>
      </colorScale>
    </cfRule>
  </conditionalFormatting>
  <conditionalFormatting sqref="P110">
    <cfRule type="colorScale" priority="1347">
      <colorScale>
        <cfvo type="min"/>
        <cfvo type="percentile" val="50"/>
        <cfvo type="max"/>
        <color rgb="FFF8696B"/>
        <color rgb="FFFFEB84"/>
        <color rgb="FF63BE7B"/>
      </colorScale>
    </cfRule>
  </conditionalFormatting>
  <conditionalFormatting sqref="P110">
    <cfRule type="colorScale" priority="1346">
      <colorScale>
        <cfvo type="min"/>
        <cfvo type="percentile" val="50"/>
        <cfvo type="max"/>
        <color rgb="FFF8696B"/>
        <color rgb="FFFFEB84"/>
        <color rgb="FF63BE7B"/>
      </colorScale>
    </cfRule>
  </conditionalFormatting>
  <conditionalFormatting sqref="P107">
    <cfRule type="colorScale" priority="1345">
      <colorScale>
        <cfvo type="min"/>
        <cfvo type="percentile" val="50"/>
        <cfvo type="max"/>
        <color rgb="FFF8696B"/>
        <color rgb="FFFFEB84"/>
        <color rgb="FF63BE7B"/>
      </colorScale>
    </cfRule>
  </conditionalFormatting>
  <conditionalFormatting sqref="P110">
    <cfRule type="colorScale" priority="1344">
      <colorScale>
        <cfvo type="min"/>
        <cfvo type="percentile" val="50"/>
        <cfvo type="max"/>
        <color rgb="FFF8696B"/>
        <color rgb="FFFFEB84"/>
        <color rgb="FF63BE7B"/>
      </colorScale>
    </cfRule>
  </conditionalFormatting>
  <conditionalFormatting sqref="P106:P110">
    <cfRule type="colorScale" priority="1343">
      <colorScale>
        <cfvo type="min"/>
        <cfvo type="percentile" val="50"/>
        <cfvo type="max"/>
        <color rgb="FFF8696B"/>
        <color rgb="FFFFEB84"/>
        <color rgb="FF63BE7B"/>
      </colorScale>
    </cfRule>
  </conditionalFormatting>
  <conditionalFormatting sqref="P107">
    <cfRule type="colorScale" priority="1342">
      <colorScale>
        <cfvo type="min"/>
        <cfvo type="percentile" val="50"/>
        <cfvo type="max"/>
        <color rgb="FFF8696B"/>
        <color rgb="FFFFEB84"/>
        <color rgb="FF63BE7B"/>
      </colorScale>
    </cfRule>
  </conditionalFormatting>
  <conditionalFormatting sqref="P107">
    <cfRule type="colorScale" priority="1341">
      <colorScale>
        <cfvo type="min"/>
        <cfvo type="percentile" val="50"/>
        <cfvo type="max"/>
        <color rgb="FFF8696B"/>
        <color rgb="FFFFEB84"/>
        <color rgb="FF63BE7B"/>
      </colorScale>
    </cfRule>
  </conditionalFormatting>
  <conditionalFormatting sqref="P108">
    <cfRule type="colorScale" priority="1340">
      <colorScale>
        <cfvo type="min"/>
        <cfvo type="percentile" val="50"/>
        <cfvo type="max"/>
        <color rgb="FFF8696B"/>
        <color rgb="FFFFEB84"/>
        <color rgb="FF63BE7B"/>
      </colorScale>
    </cfRule>
  </conditionalFormatting>
  <conditionalFormatting sqref="P109">
    <cfRule type="colorScale" priority="1339">
      <colorScale>
        <cfvo type="min"/>
        <cfvo type="percentile" val="50"/>
        <cfvo type="max"/>
        <color rgb="FFF8696B"/>
        <color rgb="FFFFEB84"/>
        <color rgb="FF63BE7B"/>
      </colorScale>
    </cfRule>
  </conditionalFormatting>
  <conditionalFormatting sqref="P110">
    <cfRule type="colorScale" priority="1338">
      <colorScale>
        <cfvo type="min"/>
        <cfvo type="percentile" val="50"/>
        <cfvo type="max"/>
        <color rgb="FFF8696B"/>
        <color rgb="FFFFEB84"/>
        <color rgb="FF63BE7B"/>
      </colorScale>
    </cfRule>
  </conditionalFormatting>
  <conditionalFormatting sqref="P110">
    <cfRule type="colorScale" priority="1337">
      <colorScale>
        <cfvo type="min"/>
        <cfvo type="percentile" val="50"/>
        <cfvo type="max"/>
        <color rgb="FFF8696B"/>
        <color rgb="FFFFEB84"/>
        <color rgb="FF63BE7B"/>
      </colorScale>
    </cfRule>
  </conditionalFormatting>
  <conditionalFormatting sqref="P108">
    <cfRule type="colorScale" priority="1336">
      <colorScale>
        <cfvo type="min"/>
        <cfvo type="percentile" val="50"/>
        <cfvo type="max"/>
        <color rgb="FFF8696B"/>
        <color rgb="FFFFEB84"/>
        <color rgb="FF63BE7B"/>
      </colorScale>
    </cfRule>
  </conditionalFormatting>
  <conditionalFormatting sqref="P106:P110">
    <cfRule type="colorScale" priority="1335">
      <colorScale>
        <cfvo type="min"/>
        <cfvo type="percentile" val="50"/>
        <cfvo type="max"/>
        <color rgb="FFF8696B"/>
        <color rgb="FFFFEB84"/>
        <color rgb="FF63BE7B"/>
      </colorScale>
    </cfRule>
  </conditionalFormatting>
  <conditionalFormatting sqref="P107">
    <cfRule type="colorScale" priority="1334">
      <colorScale>
        <cfvo type="min"/>
        <cfvo type="percentile" val="50"/>
        <cfvo type="max"/>
        <color rgb="FFF8696B"/>
        <color rgb="FFFFEB84"/>
        <color rgb="FF63BE7B"/>
      </colorScale>
    </cfRule>
  </conditionalFormatting>
  <conditionalFormatting sqref="P108">
    <cfRule type="colorScale" priority="1333">
      <colorScale>
        <cfvo type="min"/>
        <cfvo type="percentile" val="50"/>
        <cfvo type="max"/>
        <color rgb="FFF8696B"/>
        <color rgb="FFFFEB84"/>
        <color rgb="FF63BE7B"/>
      </colorScale>
    </cfRule>
  </conditionalFormatting>
  <conditionalFormatting sqref="P109">
    <cfRule type="colorScale" priority="1332">
      <colorScale>
        <cfvo type="min"/>
        <cfvo type="percentile" val="50"/>
        <cfvo type="max"/>
        <color rgb="FFF8696B"/>
        <color rgb="FFFFEB84"/>
        <color rgb="FF63BE7B"/>
      </colorScale>
    </cfRule>
  </conditionalFormatting>
  <conditionalFormatting sqref="P110">
    <cfRule type="colorScale" priority="1331">
      <colorScale>
        <cfvo type="min"/>
        <cfvo type="percentile" val="50"/>
        <cfvo type="max"/>
        <color rgb="FFF8696B"/>
        <color rgb="FFFFEB84"/>
        <color rgb="FF63BE7B"/>
      </colorScale>
    </cfRule>
  </conditionalFormatting>
  <conditionalFormatting sqref="P106:P110">
    <cfRule type="colorScale" priority="1330">
      <colorScale>
        <cfvo type="min"/>
        <cfvo type="percentile" val="50"/>
        <cfvo type="max"/>
        <color rgb="FFF8696B"/>
        <color rgb="FFFFEB84"/>
        <color rgb="FF63BE7B"/>
      </colorScale>
    </cfRule>
  </conditionalFormatting>
  <conditionalFormatting sqref="P109">
    <cfRule type="colorScale" priority="1329">
      <colorScale>
        <cfvo type="min"/>
        <cfvo type="percentile" val="50"/>
        <cfvo type="max"/>
        <color rgb="FFF8696B"/>
        <color rgb="FFFFEB84"/>
        <color rgb="FF63BE7B"/>
      </colorScale>
    </cfRule>
  </conditionalFormatting>
  <conditionalFormatting sqref="P107">
    <cfRule type="colorScale" priority="1328">
      <colorScale>
        <cfvo type="min"/>
        <cfvo type="percentile" val="50"/>
        <cfvo type="max"/>
        <color rgb="FFF8696B"/>
        <color rgb="FFFFEB84"/>
        <color rgb="FF63BE7B"/>
      </colorScale>
    </cfRule>
  </conditionalFormatting>
  <conditionalFormatting sqref="P108">
    <cfRule type="colorScale" priority="1327">
      <colorScale>
        <cfvo type="min"/>
        <cfvo type="percentile" val="50"/>
        <cfvo type="max"/>
        <color rgb="FFF8696B"/>
        <color rgb="FFFFEB84"/>
        <color rgb="FF63BE7B"/>
      </colorScale>
    </cfRule>
  </conditionalFormatting>
  <conditionalFormatting sqref="P109">
    <cfRule type="colorScale" priority="1326">
      <colorScale>
        <cfvo type="min"/>
        <cfvo type="percentile" val="50"/>
        <cfvo type="max"/>
        <color rgb="FFF8696B"/>
        <color rgb="FFFFEB84"/>
        <color rgb="FF63BE7B"/>
      </colorScale>
    </cfRule>
  </conditionalFormatting>
  <conditionalFormatting sqref="P110">
    <cfRule type="colorScale" priority="1325">
      <colorScale>
        <cfvo type="min"/>
        <cfvo type="percentile" val="50"/>
        <cfvo type="max"/>
        <color rgb="FFF8696B"/>
        <color rgb="FFFFEB84"/>
        <color rgb="FF63BE7B"/>
      </colorScale>
    </cfRule>
  </conditionalFormatting>
  <conditionalFormatting sqref="P110">
    <cfRule type="colorScale" priority="1324">
      <colorScale>
        <cfvo type="min"/>
        <cfvo type="percentile" val="50"/>
        <cfvo type="max"/>
        <color rgb="FFF8696B"/>
        <color rgb="FFFFEB84"/>
        <color rgb="FF63BE7B"/>
      </colorScale>
    </cfRule>
  </conditionalFormatting>
  <conditionalFormatting sqref="P106">
    <cfRule type="colorScale" priority="1323">
      <colorScale>
        <cfvo type="min"/>
        <cfvo type="percentile" val="50"/>
        <cfvo type="max"/>
        <color rgb="FFF8696B"/>
        <color rgb="FFFFEB84"/>
        <color rgb="FF63BE7B"/>
      </colorScale>
    </cfRule>
  </conditionalFormatting>
  <conditionalFormatting sqref="P109">
    <cfRule type="colorScale" priority="1322">
      <colorScale>
        <cfvo type="min"/>
        <cfvo type="percentile" val="50"/>
        <cfvo type="max"/>
        <color rgb="FFF8696B"/>
        <color rgb="FFFFEB84"/>
        <color rgb="FF63BE7B"/>
      </colorScale>
    </cfRule>
  </conditionalFormatting>
  <conditionalFormatting sqref="P106:P110">
    <cfRule type="colorScale" priority="1321">
      <colorScale>
        <cfvo type="min"/>
        <cfvo type="percentile" val="50"/>
        <cfvo type="max"/>
        <color rgb="FFF8696B"/>
        <color rgb="FFFFEB84"/>
        <color rgb="FF63BE7B"/>
      </colorScale>
    </cfRule>
  </conditionalFormatting>
  <conditionalFormatting sqref="P106">
    <cfRule type="colorScale" priority="1320">
      <colorScale>
        <cfvo type="min"/>
        <cfvo type="percentile" val="50"/>
        <cfvo type="max"/>
        <color rgb="FFF8696B"/>
        <color rgb="FFFFEB84"/>
        <color rgb="FF63BE7B"/>
      </colorScale>
    </cfRule>
  </conditionalFormatting>
  <conditionalFormatting sqref="P106">
    <cfRule type="colorScale" priority="1319">
      <colorScale>
        <cfvo type="min"/>
        <cfvo type="percentile" val="50"/>
        <cfvo type="max"/>
        <color rgb="FFF8696B"/>
        <color rgb="FFFFEB84"/>
        <color rgb="FF63BE7B"/>
      </colorScale>
    </cfRule>
  </conditionalFormatting>
  <conditionalFormatting sqref="P106">
    <cfRule type="colorScale" priority="1318">
      <colorScale>
        <cfvo type="min"/>
        <cfvo type="percentile" val="50"/>
        <cfvo type="max"/>
        <color rgb="FFF8696B"/>
        <color rgb="FFFFEB84"/>
        <color rgb="FF63BE7B"/>
      </colorScale>
    </cfRule>
  </conditionalFormatting>
  <conditionalFormatting sqref="P107">
    <cfRule type="colorScale" priority="1317">
      <colorScale>
        <cfvo type="min"/>
        <cfvo type="percentile" val="50"/>
        <cfvo type="max"/>
        <color rgb="FFF8696B"/>
        <color rgb="FFFFEB84"/>
        <color rgb="FF63BE7B"/>
      </colorScale>
    </cfRule>
  </conditionalFormatting>
  <conditionalFormatting sqref="P108">
    <cfRule type="colorScale" priority="1316">
      <colorScale>
        <cfvo type="min"/>
        <cfvo type="percentile" val="50"/>
        <cfvo type="max"/>
        <color rgb="FFF8696B"/>
        <color rgb="FFFFEB84"/>
        <color rgb="FF63BE7B"/>
      </colorScale>
    </cfRule>
  </conditionalFormatting>
  <conditionalFormatting sqref="P109">
    <cfRule type="colorScale" priority="1315">
      <colorScale>
        <cfvo type="min"/>
        <cfvo type="percentile" val="50"/>
        <cfvo type="max"/>
        <color rgb="FFF8696B"/>
        <color rgb="FFFFEB84"/>
        <color rgb="FF63BE7B"/>
      </colorScale>
    </cfRule>
  </conditionalFormatting>
  <conditionalFormatting sqref="P109">
    <cfRule type="colorScale" priority="1314">
      <colorScale>
        <cfvo type="min"/>
        <cfvo type="percentile" val="50"/>
        <cfvo type="max"/>
        <color rgb="FFF8696B"/>
        <color rgb="FFFFEB84"/>
        <color rgb="FF63BE7B"/>
      </colorScale>
    </cfRule>
  </conditionalFormatting>
  <conditionalFormatting sqref="P109">
    <cfRule type="colorScale" priority="1313">
      <colorScale>
        <cfvo type="min"/>
        <cfvo type="percentile" val="50"/>
        <cfvo type="max"/>
        <color rgb="FFF8696B"/>
        <color rgb="FFFFEB84"/>
        <color rgb="FF63BE7B"/>
      </colorScale>
    </cfRule>
  </conditionalFormatting>
  <conditionalFormatting sqref="P110">
    <cfRule type="colorScale" priority="1312">
      <colorScale>
        <cfvo type="min"/>
        <cfvo type="percentile" val="50"/>
        <cfvo type="max"/>
        <color rgb="FFF8696B"/>
        <color rgb="FFFFEB84"/>
        <color rgb="FF63BE7B"/>
      </colorScale>
    </cfRule>
  </conditionalFormatting>
  <conditionalFormatting sqref="P106">
    <cfRule type="colorScale" priority="1311">
      <colorScale>
        <cfvo type="min"/>
        <cfvo type="percentile" val="50"/>
        <cfvo type="max"/>
        <color rgb="FFF8696B"/>
        <color rgb="FFFFEB84"/>
        <color rgb="FF63BE7B"/>
      </colorScale>
    </cfRule>
  </conditionalFormatting>
  <conditionalFormatting sqref="P106">
    <cfRule type="colorScale" priority="1310">
      <colorScale>
        <cfvo type="min"/>
        <cfvo type="percentile" val="50"/>
        <cfvo type="max"/>
        <color rgb="FFF8696B"/>
        <color rgb="FFFFEB84"/>
        <color rgb="FF63BE7B"/>
      </colorScale>
    </cfRule>
  </conditionalFormatting>
  <conditionalFormatting sqref="P106">
    <cfRule type="colorScale" priority="1309">
      <colorScale>
        <cfvo type="min"/>
        <cfvo type="percentile" val="50"/>
        <cfvo type="max"/>
        <color rgb="FFF8696B"/>
        <color rgb="FFFFEB84"/>
        <color rgb="FF63BE7B"/>
      </colorScale>
    </cfRule>
  </conditionalFormatting>
  <conditionalFormatting sqref="P108">
    <cfRule type="colorScale" priority="1308">
      <colorScale>
        <cfvo type="min"/>
        <cfvo type="percentile" val="50"/>
        <cfvo type="max"/>
        <color rgb="FFF8696B"/>
        <color rgb="FFFFEB84"/>
        <color rgb="FF63BE7B"/>
      </colorScale>
    </cfRule>
  </conditionalFormatting>
  <conditionalFormatting sqref="P107">
    <cfRule type="colorScale" priority="1307">
      <colorScale>
        <cfvo type="min"/>
        <cfvo type="percentile" val="50"/>
        <cfvo type="max"/>
        <color rgb="FFF8696B"/>
        <color rgb="FFFFEB84"/>
        <color rgb="FF63BE7B"/>
      </colorScale>
    </cfRule>
  </conditionalFormatting>
  <conditionalFormatting sqref="P108">
    <cfRule type="colorScale" priority="1306">
      <colorScale>
        <cfvo type="min"/>
        <cfvo type="percentile" val="50"/>
        <cfvo type="max"/>
        <color rgb="FFF8696B"/>
        <color rgb="FFFFEB84"/>
        <color rgb="FF63BE7B"/>
      </colorScale>
    </cfRule>
  </conditionalFormatting>
  <conditionalFormatting sqref="P108">
    <cfRule type="colorScale" priority="1305">
      <colorScale>
        <cfvo type="min"/>
        <cfvo type="percentile" val="50"/>
        <cfvo type="max"/>
        <color rgb="FFF8696B"/>
        <color rgb="FFFFEB84"/>
        <color rgb="FF63BE7B"/>
      </colorScale>
    </cfRule>
  </conditionalFormatting>
  <conditionalFormatting sqref="P109">
    <cfRule type="colorScale" priority="1304">
      <colorScale>
        <cfvo type="min"/>
        <cfvo type="percentile" val="50"/>
        <cfvo type="max"/>
        <color rgb="FFF8696B"/>
        <color rgb="FFFFEB84"/>
        <color rgb="FF63BE7B"/>
      </colorScale>
    </cfRule>
  </conditionalFormatting>
  <conditionalFormatting sqref="P110">
    <cfRule type="colorScale" priority="1303">
      <colorScale>
        <cfvo type="min"/>
        <cfvo type="percentile" val="50"/>
        <cfvo type="max"/>
        <color rgb="FFF8696B"/>
        <color rgb="FFFFEB84"/>
        <color rgb="FF63BE7B"/>
      </colorScale>
    </cfRule>
  </conditionalFormatting>
  <conditionalFormatting sqref="P107">
    <cfRule type="colorScale" priority="1302">
      <colorScale>
        <cfvo type="min"/>
        <cfvo type="percentile" val="50"/>
        <cfvo type="max"/>
        <color rgb="FFF8696B"/>
        <color rgb="FFFFEB84"/>
        <color rgb="FF63BE7B"/>
      </colorScale>
    </cfRule>
  </conditionalFormatting>
  <conditionalFormatting sqref="P110">
    <cfRule type="colorScale" priority="1301">
      <colorScale>
        <cfvo type="min"/>
        <cfvo type="percentile" val="50"/>
        <cfvo type="max"/>
        <color rgb="FFF8696B"/>
        <color rgb="FFFFEB84"/>
        <color rgb="FF63BE7B"/>
      </colorScale>
    </cfRule>
  </conditionalFormatting>
  <conditionalFormatting sqref="P108">
    <cfRule type="colorScale" priority="1300">
      <colorScale>
        <cfvo type="min"/>
        <cfvo type="percentile" val="50"/>
        <cfvo type="max"/>
        <color rgb="FFF8696B"/>
        <color rgb="FFFFEB84"/>
        <color rgb="FF63BE7B"/>
      </colorScale>
    </cfRule>
  </conditionalFormatting>
  <conditionalFormatting sqref="P109">
    <cfRule type="colorScale" priority="1299">
      <colorScale>
        <cfvo type="min"/>
        <cfvo type="percentile" val="50"/>
        <cfvo type="max"/>
        <color rgb="FFF8696B"/>
        <color rgb="FFFFEB84"/>
        <color rgb="FF63BE7B"/>
      </colorScale>
    </cfRule>
  </conditionalFormatting>
  <conditionalFormatting sqref="P110">
    <cfRule type="colorScale" priority="1298">
      <colorScale>
        <cfvo type="min"/>
        <cfvo type="percentile" val="50"/>
        <cfvo type="max"/>
        <color rgb="FFF8696B"/>
        <color rgb="FFFFEB84"/>
        <color rgb="FF63BE7B"/>
      </colorScale>
    </cfRule>
  </conditionalFormatting>
  <conditionalFormatting sqref="P108">
    <cfRule type="colorScale" priority="1297">
      <colorScale>
        <cfvo type="min"/>
        <cfvo type="percentile" val="50"/>
        <cfvo type="max"/>
        <color rgb="FFF8696B"/>
        <color rgb="FFFFEB84"/>
        <color rgb="FF63BE7B"/>
      </colorScale>
    </cfRule>
  </conditionalFormatting>
  <conditionalFormatting sqref="P106">
    <cfRule type="colorScale" priority="1296">
      <colorScale>
        <cfvo type="min"/>
        <cfvo type="percentile" val="50"/>
        <cfvo type="max"/>
        <color rgb="FFF8696B"/>
        <color rgb="FFFFEB84"/>
        <color rgb="FF63BE7B"/>
      </colorScale>
    </cfRule>
  </conditionalFormatting>
  <conditionalFormatting sqref="P107">
    <cfRule type="colorScale" priority="1295">
      <colorScale>
        <cfvo type="min"/>
        <cfvo type="percentile" val="50"/>
        <cfvo type="max"/>
        <color rgb="FFF8696B"/>
        <color rgb="FFFFEB84"/>
        <color rgb="FF63BE7B"/>
      </colorScale>
    </cfRule>
  </conditionalFormatting>
  <conditionalFormatting sqref="P108">
    <cfRule type="colorScale" priority="1294">
      <colorScale>
        <cfvo type="min"/>
        <cfvo type="percentile" val="50"/>
        <cfvo type="max"/>
        <color rgb="FFF8696B"/>
        <color rgb="FFFFEB84"/>
        <color rgb="FF63BE7B"/>
      </colorScale>
    </cfRule>
  </conditionalFormatting>
  <conditionalFormatting sqref="P108">
    <cfRule type="colorScale" priority="1293">
      <colorScale>
        <cfvo type="min"/>
        <cfvo type="percentile" val="50"/>
        <cfvo type="max"/>
        <color rgb="FFF8696B"/>
        <color rgb="FFFFEB84"/>
        <color rgb="FF63BE7B"/>
      </colorScale>
    </cfRule>
  </conditionalFormatting>
  <conditionalFormatting sqref="P108">
    <cfRule type="colorScale" priority="1292">
      <colorScale>
        <cfvo type="min"/>
        <cfvo type="percentile" val="50"/>
        <cfvo type="max"/>
        <color rgb="FFF8696B"/>
        <color rgb="FFFFEB84"/>
        <color rgb="FF63BE7B"/>
      </colorScale>
    </cfRule>
  </conditionalFormatting>
  <conditionalFormatting sqref="P109">
    <cfRule type="colorScale" priority="1291">
      <colorScale>
        <cfvo type="min"/>
        <cfvo type="percentile" val="50"/>
        <cfvo type="max"/>
        <color rgb="FFF8696B"/>
        <color rgb="FFFFEB84"/>
        <color rgb="FF63BE7B"/>
      </colorScale>
    </cfRule>
  </conditionalFormatting>
  <conditionalFormatting sqref="P110">
    <cfRule type="colorScale" priority="1290">
      <colorScale>
        <cfvo type="min"/>
        <cfvo type="percentile" val="50"/>
        <cfvo type="max"/>
        <color rgb="FFF8696B"/>
        <color rgb="FFFFEB84"/>
        <color rgb="FF63BE7B"/>
      </colorScale>
    </cfRule>
  </conditionalFormatting>
  <conditionalFormatting sqref="P107">
    <cfRule type="colorScale" priority="1289">
      <colorScale>
        <cfvo type="min"/>
        <cfvo type="percentile" val="50"/>
        <cfvo type="max"/>
        <color rgb="FFF8696B"/>
        <color rgb="FFFFEB84"/>
        <color rgb="FF63BE7B"/>
      </colorScale>
    </cfRule>
  </conditionalFormatting>
  <conditionalFormatting sqref="P106">
    <cfRule type="colorScale" priority="1288">
      <colorScale>
        <cfvo type="min"/>
        <cfvo type="percentile" val="50"/>
        <cfvo type="max"/>
        <color rgb="FFF8696B"/>
        <color rgb="FFFFEB84"/>
        <color rgb="FF63BE7B"/>
      </colorScale>
    </cfRule>
  </conditionalFormatting>
  <conditionalFormatting sqref="P107">
    <cfRule type="colorScale" priority="1287">
      <colorScale>
        <cfvo type="min"/>
        <cfvo type="percentile" val="50"/>
        <cfvo type="max"/>
        <color rgb="FFF8696B"/>
        <color rgb="FFFFEB84"/>
        <color rgb="FF63BE7B"/>
      </colorScale>
    </cfRule>
  </conditionalFormatting>
  <conditionalFormatting sqref="P109">
    <cfRule type="colorScale" priority="1286">
      <colorScale>
        <cfvo type="min"/>
        <cfvo type="percentile" val="50"/>
        <cfvo type="max"/>
        <color rgb="FFF8696B"/>
        <color rgb="FFFFEB84"/>
        <color rgb="FF63BE7B"/>
      </colorScale>
    </cfRule>
  </conditionalFormatting>
  <conditionalFormatting sqref="P108">
    <cfRule type="colorScale" priority="1285">
      <colorScale>
        <cfvo type="min"/>
        <cfvo type="percentile" val="50"/>
        <cfvo type="max"/>
        <color rgb="FFF8696B"/>
        <color rgb="FFFFEB84"/>
        <color rgb="FF63BE7B"/>
      </colorScale>
    </cfRule>
  </conditionalFormatting>
  <conditionalFormatting sqref="P109">
    <cfRule type="colorScale" priority="1284">
      <colorScale>
        <cfvo type="min"/>
        <cfvo type="percentile" val="50"/>
        <cfvo type="max"/>
        <color rgb="FFF8696B"/>
        <color rgb="FFFFEB84"/>
        <color rgb="FF63BE7B"/>
      </colorScale>
    </cfRule>
  </conditionalFormatting>
  <conditionalFormatting sqref="P109">
    <cfRule type="colorScale" priority="1283">
      <colorScale>
        <cfvo type="min"/>
        <cfvo type="percentile" val="50"/>
        <cfvo type="max"/>
        <color rgb="FFF8696B"/>
        <color rgb="FFFFEB84"/>
        <color rgb="FF63BE7B"/>
      </colorScale>
    </cfRule>
  </conditionalFormatting>
  <conditionalFormatting sqref="P110">
    <cfRule type="colorScale" priority="1282">
      <colorScale>
        <cfvo type="min"/>
        <cfvo type="percentile" val="50"/>
        <cfvo type="max"/>
        <color rgb="FFF8696B"/>
        <color rgb="FFFFEB84"/>
        <color rgb="FF63BE7B"/>
      </colorScale>
    </cfRule>
  </conditionalFormatting>
  <conditionalFormatting sqref="P108">
    <cfRule type="colorScale" priority="1281">
      <colorScale>
        <cfvo type="min"/>
        <cfvo type="percentile" val="50"/>
        <cfvo type="max"/>
        <color rgb="FFF8696B"/>
        <color rgb="FFFFEB84"/>
        <color rgb="FF63BE7B"/>
      </colorScale>
    </cfRule>
  </conditionalFormatting>
  <conditionalFormatting sqref="P109">
    <cfRule type="colorScale" priority="1280">
      <colorScale>
        <cfvo type="min"/>
        <cfvo type="percentile" val="50"/>
        <cfvo type="max"/>
        <color rgb="FFF8696B"/>
        <color rgb="FFFFEB84"/>
        <color rgb="FF63BE7B"/>
      </colorScale>
    </cfRule>
  </conditionalFormatting>
  <conditionalFormatting sqref="P110">
    <cfRule type="colorScale" priority="1279">
      <colorScale>
        <cfvo type="min"/>
        <cfvo type="percentile" val="50"/>
        <cfvo type="max"/>
        <color rgb="FFF8696B"/>
        <color rgb="FFFFEB84"/>
        <color rgb="FF63BE7B"/>
      </colorScale>
    </cfRule>
  </conditionalFormatting>
  <conditionalFormatting sqref="P106">
    <cfRule type="colorScale" priority="1278">
      <colorScale>
        <cfvo type="min"/>
        <cfvo type="percentile" val="50"/>
        <cfvo type="max"/>
        <color rgb="FFF8696B"/>
        <color rgb="FFFFEB84"/>
        <color rgb="FF63BE7B"/>
      </colorScale>
    </cfRule>
  </conditionalFormatting>
  <conditionalFormatting sqref="P109">
    <cfRule type="colorScale" priority="1277">
      <colorScale>
        <cfvo type="min"/>
        <cfvo type="percentile" val="50"/>
        <cfvo type="max"/>
        <color rgb="FFF8696B"/>
        <color rgb="FFFFEB84"/>
        <color rgb="FF63BE7B"/>
      </colorScale>
    </cfRule>
  </conditionalFormatting>
  <conditionalFormatting sqref="P107">
    <cfRule type="colorScale" priority="1276">
      <colorScale>
        <cfvo type="min"/>
        <cfvo type="percentile" val="50"/>
        <cfvo type="max"/>
        <color rgb="FFF8696B"/>
        <color rgb="FFFFEB84"/>
        <color rgb="FF63BE7B"/>
      </colorScale>
    </cfRule>
  </conditionalFormatting>
  <conditionalFormatting sqref="P108">
    <cfRule type="colorScale" priority="1275">
      <colorScale>
        <cfvo type="min"/>
        <cfvo type="percentile" val="50"/>
        <cfvo type="max"/>
        <color rgb="FFF8696B"/>
        <color rgb="FFFFEB84"/>
        <color rgb="FF63BE7B"/>
      </colorScale>
    </cfRule>
  </conditionalFormatting>
  <conditionalFormatting sqref="P109">
    <cfRule type="colorScale" priority="1274">
      <colorScale>
        <cfvo type="min"/>
        <cfvo type="percentile" val="50"/>
        <cfvo type="max"/>
        <color rgb="FFF8696B"/>
        <color rgb="FFFFEB84"/>
        <color rgb="FF63BE7B"/>
      </colorScale>
    </cfRule>
  </conditionalFormatting>
  <conditionalFormatting sqref="P110">
    <cfRule type="colorScale" priority="1273">
      <colorScale>
        <cfvo type="min"/>
        <cfvo type="percentile" val="50"/>
        <cfvo type="max"/>
        <color rgb="FFF8696B"/>
        <color rgb="FFFFEB84"/>
        <color rgb="FF63BE7B"/>
      </colorScale>
    </cfRule>
  </conditionalFormatting>
  <conditionalFormatting sqref="P110">
    <cfRule type="colorScale" priority="1272">
      <colorScale>
        <cfvo type="min"/>
        <cfvo type="percentile" val="50"/>
        <cfvo type="max"/>
        <color rgb="FFF8696B"/>
        <color rgb="FFFFEB84"/>
        <color rgb="FF63BE7B"/>
      </colorScale>
    </cfRule>
  </conditionalFormatting>
  <conditionalFormatting sqref="P107">
    <cfRule type="colorScale" priority="1271">
      <colorScale>
        <cfvo type="min"/>
        <cfvo type="percentile" val="50"/>
        <cfvo type="max"/>
        <color rgb="FFF8696B"/>
        <color rgb="FFFFEB84"/>
        <color rgb="FF63BE7B"/>
      </colorScale>
    </cfRule>
  </conditionalFormatting>
  <conditionalFormatting sqref="P110">
    <cfRule type="colorScale" priority="1270">
      <colorScale>
        <cfvo type="min"/>
        <cfvo type="percentile" val="50"/>
        <cfvo type="max"/>
        <color rgb="FFF8696B"/>
        <color rgb="FFFFEB84"/>
        <color rgb="FF63BE7B"/>
      </colorScale>
    </cfRule>
  </conditionalFormatting>
  <conditionalFormatting sqref="P106:P110">
    <cfRule type="colorScale" priority="1269">
      <colorScale>
        <cfvo type="min"/>
        <cfvo type="percentile" val="50"/>
        <cfvo type="max"/>
        <color rgb="FFF8696B"/>
        <color rgb="FFFFEB84"/>
        <color rgb="FF63BE7B"/>
      </colorScale>
    </cfRule>
  </conditionalFormatting>
  <conditionalFormatting sqref="P107">
    <cfRule type="colorScale" priority="1268">
      <colorScale>
        <cfvo type="min"/>
        <cfvo type="percentile" val="50"/>
        <cfvo type="max"/>
        <color rgb="FFF8696B"/>
        <color rgb="FFFFEB84"/>
        <color rgb="FF63BE7B"/>
      </colorScale>
    </cfRule>
  </conditionalFormatting>
  <conditionalFormatting sqref="P107">
    <cfRule type="colorScale" priority="1267">
      <colorScale>
        <cfvo type="min"/>
        <cfvo type="percentile" val="50"/>
        <cfvo type="max"/>
        <color rgb="FFF8696B"/>
        <color rgb="FFFFEB84"/>
        <color rgb="FF63BE7B"/>
      </colorScale>
    </cfRule>
  </conditionalFormatting>
  <conditionalFormatting sqref="P108">
    <cfRule type="colorScale" priority="1266">
      <colorScale>
        <cfvo type="min"/>
        <cfvo type="percentile" val="50"/>
        <cfvo type="max"/>
        <color rgb="FFF8696B"/>
        <color rgb="FFFFEB84"/>
        <color rgb="FF63BE7B"/>
      </colorScale>
    </cfRule>
  </conditionalFormatting>
  <conditionalFormatting sqref="P109">
    <cfRule type="colorScale" priority="1265">
      <colorScale>
        <cfvo type="min"/>
        <cfvo type="percentile" val="50"/>
        <cfvo type="max"/>
        <color rgb="FFF8696B"/>
        <color rgb="FFFFEB84"/>
        <color rgb="FF63BE7B"/>
      </colorScale>
    </cfRule>
  </conditionalFormatting>
  <conditionalFormatting sqref="P110">
    <cfRule type="colorScale" priority="1264">
      <colorScale>
        <cfvo type="min"/>
        <cfvo type="percentile" val="50"/>
        <cfvo type="max"/>
        <color rgb="FFF8696B"/>
        <color rgb="FFFFEB84"/>
        <color rgb="FF63BE7B"/>
      </colorScale>
    </cfRule>
  </conditionalFormatting>
  <conditionalFormatting sqref="P110">
    <cfRule type="colorScale" priority="1263">
      <colorScale>
        <cfvo type="min"/>
        <cfvo type="percentile" val="50"/>
        <cfvo type="max"/>
        <color rgb="FFF8696B"/>
        <color rgb="FFFFEB84"/>
        <color rgb="FF63BE7B"/>
      </colorScale>
    </cfRule>
  </conditionalFormatting>
  <conditionalFormatting sqref="P108">
    <cfRule type="colorScale" priority="1262">
      <colorScale>
        <cfvo type="min"/>
        <cfvo type="percentile" val="50"/>
        <cfvo type="max"/>
        <color rgb="FFF8696B"/>
        <color rgb="FFFFEB84"/>
        <color rgb="FF63BE7B"/>
      </colorScale>
    </cfRule>
  </conditionalFormatting>
  <conditionalFormatting sqref="P106:P110">
    <cfRule type="colorScale" priority="1261">
      <colorScale>
        <cfvo type="min"/>
        <cfvo type="percentile" val="50"/>
        <cfvo type="max"/>
        <color rgb="FFF8696B"/>
        <color rgb="FFFFEB84"/>
        <color rgb="FF63BE7B"/>
      </colorScale>
    </cfRule>
  </conditionalFormatting>
  <conditionalFormatting sqref="P107">
    <cfRule type="colorScale" priority="1260">
      <colorScale>
        <cfvo type="min"/>
        <cfvo type="percentile" val="50"/>
        <cfvo type="max"/>
        <color rgb="FFF8696B"/>
        <color rgb="FFFFEB84"/>
        <color rgb="FF63BE7B"/>
      </colorScale>
    </cfRule>
  </conditionalFormatting>
  <conditionalFormatting sqref="P108">
    <cfRule type="colorScale" priority="1259">
      <colorScale>
        <cfvo type="min"/>
        <cfvo type="percentile" val="50"/>
        <cfvo type="max"/>
        <color rgb="FFF8696B"/>
        <color rgb="FFFFEB84"/>
        <color rgb="FF63BE7B"/>
      </colorScale>
    </cfRule>
  </conditionalFormatting>
  <conditionalFormatting sqref="P109">
    <cfRule type="colorScale" priority="1258">
      <colorScale>
        <cfvo type="min"/>
        <cfvo type="percentile" val="50"/>
        <cfvo type="max"/>
        <color rgb="FFF8696B"/>
        <color rgb="FFFFEB84"/>
        <color rgb="FF63BE7B"/>
      </colorScale>
    </cfRule>
  </conditionalFormatting>
  <conditionalFormatting sqref="P110">
    <cfRule type="colorScale" priority="1257">
      <colorScale>
        <cfvo type="min"/>
        <cfvo type="percentile" val="50"/>
        <cfvo type="max"/>
        <color rgb="FFF8696B"/>
        <color rgb="FFFFEB84"/>
        <color rgb="FF63BE7B"/>
      </colorScale>
    </cfRule>
  </conditionalFormatting>
  <conditionalFormatting sqref="P106:P110">
    <cfRule type="colorScale" priority="1256">
      <colorScale>
        <cfvo type="min"/>
        <cfvo type="percentile" val="50"/>
        <cfvo type="max"/>
        <color rgb="FFF8696B"/>
        <color rgb="FFFFEB84"/>
        <color rgb="FF63BE7B"/>
      </colorScale>
    </cfRule>
  </conditionalFormatting>
  <conditionalFormatting sqref="P109">
    <cfRule type="colorScale" priority="1255">
      <colorScale>
        <cfvo type="min"/>
        <cfvo type="percentile" val="50"/>
        <cfvo type="max"/>
        <color rgb="FFF8696B"/>
        <color rgb="FFFFEB84"/>
        <color rgb="FF63BE7B"/>
      </colorScale>
    </cfRule>
  </conditionalFormatting>
  <conditionalFormatting sqref="P107">
    <cfRule type="colorScale" priority="1254">
      <colorScale>
        <cfvo type="min"/>
        <cfvo type="percentile" val="50"/>
        <cfvo type="max"/>
        <color rgb="FFF8696B"/>
        <color rgb="FFFFEB84"/>
        <color rgb="FF63BE7B"/>
      </colorScale>
    </cfRule>
  </conditionalFormatting>
  <conditionalFormatting sqref="P108">
    <cfRule type="colorScale" priority="1253">
      <colorScale>
        <cfvo type="min"/>
        <cfvo type="percentile" val="50"/>
        <cfvo type="max"/>
        <color rgb="FFF8696B"/>
        <color rgb="FFFFEB84"/>
        <color rgb="FF63BE7B"/>
      </colorScale>
    </cfRule>
  </conditionalFormatting>
  <conditionalFormatting sqref="P109">
    <cfRule type="colorScale" priority="1252">
      <colorScale>
        <cfvo type="min"/>
        <cfvo type="percentile" val="50"/>
        <cfvo type="max"/>
        <color rgb="FFF8696B"/>
        <color rgb="FFFFEB84"/>
        <color rgb="FF63BE7B"/>
      </colorScale>
    </cfRule>
  </conditionalFormatting>
  <conditionalFormatting sqref="P110">
    <cfRule type="colorScale" priority="1251">
      <colorScale>
        <cfvo type="min"/>
        <cfvo type="percentile" val="50"/>
        <cfvo type="max"/>
        <color rgb="FFF8696B"/>
        <color rgb="FFFFEB84"/>
        <color rgb="FF63BE7B"/>
      </colorScale>
    </cfRule>
  </conditionalFormatting>
  <conditionalFormatting sqref="P110">
    <cfRule type="colorScale" priority="1250">
      <colorScale>
        <cfvo type="min"/>
        <cfvo type="percentile" val="50"/>
        <cfvo type="max"/>
        <color rgb="FFF8696B"/>
        <color rgb="FFFFEB84"/>
        <color rgb="FF63BE7B"/>
      </colorScale>
    </cfRule>
  </conditionalFormatting>
  <conditionalFormatting sqref="P111">
    <cfRule type="colorScale" priority="1248">
      <colorScale>
        <cfvo type="min"/>
        <cfvo type="percentile" val="50"/>
        <cfvo type="max"/>
        <color rgb="FFF8696B"/>
        <color rgb="FFFFEB84"/>
        <color rgb="FF63BE7B"/>
      </colorScale>
    </cfRule>
  </conditionalFormatting>
  <conditionalFormatting sqref="P114">
    <cfRule type="colorScale" priority="1247">
      <colorScale>
        <cfvo type="min"/>
        <cfvo type="percentile" val="50"/>
        <cfvo type="max"/>
        <color rgb="FFF8696B"/>
        <color rgb="FFFFEB84"/>
        <color rgb="FF63BE7B"/>
      </colorScale>
    </cfRule>
  </conditionalFormatting>
  <conditionalFormatting sqref="P111:P115">
    <cfRule type="colorScale" priority="1246">
      <colorScale>
        <cfvo type="min"/>
        <cfvo type="percentile" val="50"/>
        <cfvo type="max"/>
        <color rgb="FFF8696B"/>
        <color rgb="FFFFEB84"/>
        <color rgb="FF63BE7B"/>
      </colorScale>
    </cfRule>
  </conditionalFormatting>
  <conditionalFormatting sqref="P112">
    <cfRule type="colorScale" priority="1249">
      <colorScale>
        <cfvo type="min"/>
        <cfvo type="percentile" val="50"/>
        <cfvo type="max"/>
        <color rgb="FFF8696B"/>
        <color rgb="FFFFEB84"/>
        <color rgb="FF63BE7B"/>
      </colorScale>
    </cfRule>
  </conditionalFormatting>
  <conditionalFormatting sqref="P113">
    <cfRule type="colorScale" priority="1245">
      <colorScale>
        <cfvo type="min"/>
        <cfvo type="percentile" val="50"/>
        <cfvo type="max"/>
        <color rgb="FFF8696B"/>
        <color rgb="FFFFEB84"/>
        <color rgb="FF63BE7B"/>
      </colorScale>
    </cfRule>
  </conditionalFormatting>
  <conditionalFormatting sqref="P114">
    <cfRule type="colorScale" priority="1244">
      <colorScale>
        <cfvo type="min"/>
        <cfvo type="percentile" val="50"/>
        <cfvo type="max"/>
        <color rgb="FFF8696B"/>
        <color rgb="FFFFEB84"/>
        <color rgb="FF63BE7B"/>
      </colorScale>
    </cfRule>
  </conditionalFormatting>
  <conditionalFormatting sqref="P115">
    <cfRule type="colorScale" priority="1243">
      <colorScale>
        <cfvo type="min"/>
        <cfvo type="percentile" val="50"/>
        <cfvo type="max"/>
        <color rgb="FFF8696B"/>
        <color rgb="FFFFEB84"/>
        <color rgb="FF63BE7B"/>
      </colorScale>
    </cfRule>
  </conditionalFormatting>
  <conditionalFormatting sqref="P115">
    <cfRule type="colorScale" priority="1242">
      <colorScale>
        <cfvo type="min"/>
        <cfvo type="percentile" val="50"/>
        <cfvo type="max"/>
        <color rgb="FFF8696B"/>
        <color rgb="FFFFEB84"/>
        <color rgb="FF63BE7B"/>
      </colorScale>
    </cfRule>
  </conditionalFormatting>
  <conditionalFormatting sqref="P112">
    <cfRule type="colorScale" priority="1241">
      <colorScale>
        <cfvo type="min"/>
        <cfvo type="percentile" val="50"/>
        <cfvo type="max"/>
        <color rgb="FFF8696B"/>
        <color rgb="FFFFEB84"/>
        <color rgb="FF63BE7B"/>
      </colorScale>
    </cfRule>
  </conditionalFormatting>
  <conditionalFormatting sqref="P115">
    <cfRule type="colorScale" priority="1240">
      <colorScale>
        <cfvo type="min"/>
        <cfvo type="percentile" val="50"/>
        <cfvo type="max"/>
        <color rgb="FFF8696B"/>
        <color rgb="FFFFEB84"/>
        <color rgb="FF63BE7B"/>
      </colorScale>
    </cfRule>
  </conditionalFormatting>
  <conditionalFormatting sqref="P111:P115">
    <cfRule type="colorScale" priority="1239">
      <colorScale>
        <cfvo type="min"/>
        <cfvo type="percentile" val="50"/>
        <cfvo type="max"/>
        <color rgb="FFF8696B"/>
        <color rgb="FFFFEB84"/>
        <color rgb="FF63BE7B"/>
      </colorScale>
    </cfRule>
  </conditionalFormatting>
  <conditionalFormatting sqref="P112">
    <cfRule type="colorScale" priority="1238">
      <colorScale>
        <cfvo type="min"/>
        <cfvo type="percentile" val="50"/>
        <cfvo type="max"/>
        <color rgb="FFF8696B"/>
        <color rgb="FFFFEB84"/>
        <color rgb="FF63BE7B"/>
      </colorScale>
    </cfRule>
  </conditionalFormatting>
  <conditionalFormatting sqref="P112">
    <cfRule type="colorScale" priority="1237">
      <colorScale>
        <cfvo type="min"/>
        <cfvo type="percentile" val="50"/>
        <cfvo type="max"/>
        <color rgb="FFF8696B"/>
        <color rgb="FFFFEB84"/>
        <color rgb="FF63BE7B"/>
      </colorScale>
    </cfRule>
  </conditionalFormatting>
  <conditionalFormatting sqref="P113">
    <cfRule type="colorScale" priority="1236">
      <colorScale>
        <cfvo type="min"/>
        <cfvo type="percentile" val="50"/>
        <cfvo type="max"/>
        <color rgb="FFF8696B"/>
        <color rgb="FFFFEB84"/>
        <color rgb="FF63BE7B"/>
      </colorScale>
    </cfRule>
  </conditionalFormatting>
  <conditionalFormatting sqref="P114">
    <cfRule type="colorScale" priority="1235">
      <colorScale>
        <cfvo type="min"/>
        <cfvo type="percentile" val="50"/>
        <cfvo type="max"/>
        <color rgb="FFF8696B"/>
        <color rgb="FFFFEB84"/>
        <color rgb="FF63BE7B"/>
      </colorScale>
    </cfRule>
  </conditionalFormatting>
  <conditionalFormatting sqref="P115">
    <cfRule type="colorScale" priority="1234">
      <colorScale>
        <cfvo type="min"/>
        <cfvo type="percentile" val="50"/>
        <cfvo type="max"/>
        <color rgb="FFF8696B"/>
        <color rgb="FFFFEB84"/>
        <color rgb="FF63BE7B"/>
      </colorScale>
    </cfRule>
  </conditionalFormatting>
  <conditionalFormatting sqref="P115">
    <cfRule type="colorScale" priority="1233">
      <colorScale>
        <cfvo type="min"/>
        <cfvo type="percentile" val="50"/>
        <cfvo type="max"/>
        <color rgb="FFF8696B"/>
        <color rgb="FFFFEB84"/>
        <color rgb="FF63BE7B"/>
      </colorScale>
    </cfRule>
  </conditionalFormatting>
  <conditionalFormatting sqref="P113">
    <cfRule type="colorScale" priority="1232">
      <colorScale>
        <cfvo type="min"/>
        <cfvo type="percentile" val="50"/>
        <cfvo type="max"/>
        <color rgb="FFF8696B"/>
        <color rgb="FFFFEB84"/>
        <color rgb="FF63BE7B"/>
      </colorScale>
    </cfRule>
  </conditionalFormatting>
  <conditionalFormatting sqref="P111:P115">
    <cfRule type="colorScale" priority="1231">
      <colorScale>
        <cfvo type="min"/>
        <cfvo type="percentile" val="50"/>
        <cfvo type="max"/>
        <color rgb="FFF8696B"/>
        <color rgb="FFFFEB84"/>
        <color rgb="FF63BE7B"/>
      </colorScale>
    </cfRule>
  </conditionalFormatting>
  <conditionalFormatting sqref="P112">
    <cfRule type="colorScale" priority="1230">
      <colorScale>
        <cfvo type="min"/>
        <cfvo type="percentile" val="50"/>
        <cfvo type="max"/>
        <color rgb="FFF8696B"/>
        <color rgb="FFFFEB84"/>
        <color rgb="FF63BE7B"/>
      </colorScale>
    </cfRule>
  </conditionalFormatting>
  <conditionalFormatting sqref="P113">
    <cfRule type="colorScale" priority="1229">
      <colorScale>
        <cfvo type="min"/>
        <cfvo type="percentile" val="50"/>
        <cfvo type="max"/>
        <color rgb="FFF8696B"/>
        <color rgb="FFFFEB84"/>
        <color rgb="FF63BE7B"/>
      </colorScale>
    </cfRule>
  </conditionalFormatting>
  <conditionalFormatting sqref="P114">
    <cfRule type="colorScale" priority="1228">
      <colorScale>
        <cfvo type="min"/>
        <cfvo type="percentile" val="50"/>
        <cfvo type="max"/>
        <color rgb="FFF8696B"/>
        <color rgb="FFFFEB84"/>
        <color rgb="FF63BE7B"/>
      </colorScale>
    </cfRule>
  </conditionalFormatting>
  <conditionalFormatting sqref="P115">
    <cfRule type="colorScale" priority="1227">
      <colorScale>
        <cfvo type="min"/>
        <cfvo type="percentile" val="50"/>
        <cfvo type="max"/>
        <color rgb="FFF8696B"/>
        <color rgb="FFFFEB84"/>
        <color rgb="FF63BE7B"/>
      </colorScale>
    </cfRule>
  </conditionalFormatting>
  <conditionalFormatting sqref="P111:P115">
    <cfRule type="colorScale" priority="1226">
      <colorScale>
        <cfvo type="min"/>
        <cfvo type="percentile" val="50"/>
        <cfvo type="max"/>
        <color rgb="FFF8696B"/>
        <color rgb="FFFFEB84"/>
        <color rgb="FF63BE7B"/>
      </colorScale>
    </cfRule>
  </conditionalFormatting>
  <conditionalFormatting sqref="P114">
    <cfRule type="colorScale" priority="1225">
      <colorScale>
        <cfvo type="min"/>
        <cfvo type="percentile" val="50"/>
        <cfvo type="max"/>
        <color rgb="FFF8696B"/>
        <color rgb="FFFFEB84"/>
        <color rgb="FF63BE7B"/>
      </colorScale>
    </cfRule>
  </conditionalFormatting>
  <conditionalFormatting sqref="P112">
    <cfRule type="colorScale" priority="1224">
      <colorScale>
        <cfvo type="min"/>
        <cfvo type="percentile" val="50"/>
        <cfvo type="max"/>
        <color rgb="FFF8696B"/>
        <color rgb="FFFFEB84"/>
        <color rgb="FF63BE7B"/>
      </colorScale>
    </cfRule>
  </conditionalFormatting>
  <conditionalFormatting sqref="P113">
    <cfRule type="colorScale" priority="1223">
      <colorScale>
        <cfvo type="min"/>
        <cfvo type="percentile" val="50"/>
        <cfvo type="max"/>
        <color rgb="FFF8696B"/>
        <color rgb="FFFFEB84"/>
        <color rgb="FF63BE7B"/>
      </colorScale>
    </cfRule>
  </conditionalFormatting>
  <conditionalFormatting sqref="P114">
    <cfRule type="colorScale" priority="1222">
      <colorScale>
        <cfvo type="min"/>
        <cfvo type="percentile" val="50"/>
        <cfvo type="max"/>
        <color rgb="FFF8696B"/>
        <color rgb="FFFFEB84"/>
        <color rgb="FF63BE7B"/>
      </colorScale>
    </cfRule>
  </conditionalFormatting>
  <conditionalFormatting sqref="P115">
    <cfRule type="colorScale" priority="1221">
      <colorScale>
        <cfvo type="min"/>
        <cfvo type="percentile" val="50"/>
        <cfvo type="max"/>
        <color rgb="FFF8696B"/>
        <color rgb="FFFFEB84"/>
        <color rgb="FF63BE7B"/>
      </colorScale>
    </cfRule>
  </conditionalFormatting>
  <conditionalFormatting sqref="P115">
    <cfRule type="colorScale" priority="1220">
      <colorScale>
        <cfvo type="min"/>
        <cfvo type="percentile" val="50"/>
        <cfvo type="max"/>
        <color rgb="FFF8696B"/>
        <color rgb="FFFFEB84"/>
        <color rgb="FF63BE7B"/>
      </colorScale>
    </cfRule>
  </conditionalFormatting>
  <conditionalFormatting sqref="P111">
    <cfRule type="colorScale" priority="1219">
      <colorScale>
        <cfvo type="min"/>
        <cfvo type="percentile" val="50"/>
        <cfvo type="max"/>
        <color rgb="FFF8696B"/>
        <color rgb="FFFFEB84"/>
        <color rgb="FF63BE7B"/>
      </colorScale>
    </cfRule>
  </conditionalFormatting>
  <conditionalFormatting sqref="P114">
    <cfRule type="colorScale" priority="1218">
      <colorScale>
        <cfvo type="min"/>
        <cfvo type="percentile" val="50"/>
        <cfvo type="max"/>
        <color rgb="FFF8696B"/>
        <color rgb="FFFFEB84"/>
        <color rgb="FF63BE7B"/>
      </colorScale>
    </cfRule>
  </conditionalFormatting>
  <conditionalFormatting sqref="P111:P115">
    <cfRule type="colorScale" priority="1217">
      <colorScale>
        <cfvo type="min"/>
        <cfvo type="percentile" val="50"/>
        <cfvo type="max"/>
        <color rgb="FFF8696B"/>
        <color rgb="FFFFEB84"/>
        <color rgb="FF63BE7B"/>
      </colorScale>
    </cfRule>
  </conditionalFormatting>
  <conditionalFormatting sqref="P111">
    <cfRule type="colorScale" priority="1216">
      <colorScale>
        <cfvo type="min"/>
        <cfvo type="percentile" val="50"/>
        <cfvo type="max"/>
        <color rgb="FFF8696B"/>
        <color rgb="FFFFEB84"/>
        <color rgb="FF63BE7B"/>
      </colorScale>
    </cfRule>
  </conditionalFormatting>
  <conditionalFormatting sqref="P111">
    <cfRule type="colorScale" priority="1215">
      <colorScale>
        <cfvo type="min"/>
        <cfvo type="percentile" val="50"/>
        <cfvo type="max"/>
        <color rgb="FFF8696B"/>
        <color rgb="FFFFEB84"/>
        <color rgb="FF63BE7B"/>
      </colorScale>
    </cfRule>
  </conditionalFormatting>
  <conditionalFormatting sqref="P111">
    <cfRule type="colorScale" priority="1214">
      <colorScale>
        <cfvo type="min"/>
        <cfvo type="percentile" val="50"/>
        <cfvo type="max"/>
        <color rgb="FFF8696B"/>
        <color rgb="FFFFEB84"/>
        <color rgb="FF63BE7B"/>
      </colorScale>
    </cfRule>
  </conditionalFormatting>
  <conditionalFormatting sqref="P112">
    <cfRule type="colorScale" priority="1213">
      <colorScale>
        <cfvo type="min"/>
        <cfvo type="percentile" val="50"/>
        <cfvo type="max"/>
        <color rgb="FFF8696B"/>
        <color rgb="FFFFEB84"/>
        <color rgb="FF63BE7B"/>
      </colorScale>
    </cfRule>
  </conditionalFormatting>
  <conditionalFormatting sqref="P113">
    <cfRule type="colorScale" priority="1212">
      <colorScale>
        <cfvo type="min"/>
        <cfvo type="percentile" val="50"/>
        <cfvo type="max"/>
        <color rgb="FFF8696B"/>
        <color rgb="FFFFEB84"/>
        <color rgb="FF63BE7B"/>
      </colorScale>
    </cfRule>
  </conditionalFormatting>
  <conditionalFormatting sqref="P114">
    <cfRule type="colorScale" priority="1211">
      <colorScale>
        <cfvo type="min"/>
        <cfvo type="percentile" val="50"/>
        <cfvo type="max"/>
        <color rgb="FFF8696B"/>
        <color rgb="FFFFEB84"/>
        <color rgb="FF63BE7B"/>
      </colorScale>
    </cfRule>
  </conditionalFormatting>
  <conditionalFormatting sqref="P114">
    <cfRule type="colorScale" priority="1210">
      <colorScale>
        <cfvo type="min"/>
        <cfvo type="percentile" val="50"/>
        <cfvo type="max"/>
        <color rgb="FFF8696B"/>
        <color rgb="FFFFEB84"/>
        <color rgb="FF63BE7B"/>
      </colorScale>
    </cfRule>
  </conditionalFormatting>
  <conditionalFormatting sqref="P114">
    <cfRule type="colorScale" priority="1209">
      <colorScale>
        <cfvo type="min"/>
        <cfvo type="percentile" val="50"/>
        <cfvo type="max"/>
        <color rgb="FFF8696B"/>
        <color rgb="FFFFEB84"/>
        <color rgb="FF63BE7B"/>
      </colorScale>
    </cfRule>
  </conditionalFormatting>
  <conditionalFormatting sqref="P115">
    <cfRule type="colorScale" priority="1208">
      <colorScale>
        <cfvo type="min"/>
        <cfvo type="percentile" val="50"/>
        <cfvo type="max"/>
        <color rgb="FFF8696B"/>
        <color rgb="FFFFEB84"/>
        <color rgb="FF63BE7B"/>
      </colorScale>
    </cfRule>
  </conditionalFormatting>
  <conditionalFormatting sqref="P111">
    <cfRule type="colorScale" priority="1207">
      <colorScale>
        <cfvo type="min"/>
        <cfvo type="percentile" val="50"/>
        <cfvo type="max"/>
        <color rgb="FFF8696B"/>
        <color rgb="FFFFEB84"/>
        <color rgb="FF63BE7B"/>
      </colorScale>
    </cfRule>
  </conditionalFormatting>
  <conditionalFormatting sqref="P111">
    <cfRule type="colorScale" priority="1206">
      <colorScale>
        <cfvo type="min"/>
        <cfvo type="percentile" val="50"/>
        <cfvo type="max"/>
        <color rgb="FFF8696B"/>
        <color rgb="FFFFEB84"/>
        <color rgb="FF63BE7B"/>
      </colorScale>
    </cfRule>
  </conditionalFormatting>
  <conditionalFormatting sqref="P111">
    <cfRule type="colorScale" priority="1205">
      <colorScale>
        <cfvo type="min"/>
        <cfvo type="percentile" val="50"/>
        <cfvo type="max"/>
        <color rgb="FFF8696B"/>
        <color rgb="FFFFEB84"/>
        <color rgb="FF63BE7B"/>
      </colorScale>
    </cfRule>
  </conditionalFormatting>
  <conditionalFormatting sqref="P113">
    <cfRule type="colorScale" priority="1204">
      <colorScale>
        <cfvo type="min"/>
        <cfvo type="percentile" val="50"/>
        <cfvo type="max"/>
        <color rgb="FFF8696B"/>
        <color rgb="FFFFEB84"/>
        <color rgb="FF63BE7B"/>
      </colorScale>
    </cfRule>
  </conditionalFormatting>
  <conditionalFormatting sqref="P112">
    <cfRule type="colorScale" priority="1203">
      <colorScale>
        <cfvo type="min"/>
        <cfvo type="percentile" val="50"/>
        <cfvo type="max"/>
        <color rgb="FFF8696B"/>
        <color rgb="FFFFEB84"/>
        <color rgb="FF63BE7B"/>
      </colorScale>
    </cfRule>
  </conditionalFormatting>
  <conditionalFormatting sqref="P113">
    <cfRule type="colorScale" priority="1202">
      <colorScale>
        <cfvo type="min"/>
        <cfvo type="percentile" val="50"/>
        <cfvo type="max"/>
        <color rgb="FFF8696B"/>
        <color rgb="FFFFEB84"/>
        <color rgb="FF63BE7B"/>
      </colorScale>
    </cfRule>
  </conditionalFormatting>
  <conditionalFormatting sqref="P113">
    <cfRule type="colorScale" priority="1201">
      <colorScale>
        <cfvo type="min"/>
        <cfvo type="percentile" val="50"/>
        <cfvo type="max"/>
        <color rgb="FFF8696B"/>
        <color rgb="FFFFEB84"/>
        <color rgb="FF63BE7B"/>
      </colorScale>
    </cfRule>
  </conditionalFormatting>
  <conditionalFormatting sqref="P114">
    <cfRule type="colorScale" priority="1200">
      <colorScale>
        <cfvo type="min"/>
        <cfvo type="percentile" val="50"/>
        <cfvo type="max"/>
        <color rgb="FFF8696B"/>
        <color rgb="FFFFEB84"/>
        <color rgb="FF63BE7B"/>
      </colorScale>
    </cfRule>
  </conditionalFormatting>
  <conditionalFormatting sqref="P115">
    <cfRule type="colorScale" priority="1199">
      <colorScale>
        <cfvo type="min"/>
        <cfvo type="percentile" val="50"/>
        <cfvo type="max"/>
        <color rgb="FFF8696B"/>
        <color rgb="FFFFEB84"/>
        <color rgb="FF63BE7B"/>
      </colorScale>
    </cfRule>
  </conditionalFormatting>
  <conditionalFormatting sqref="P112">
    <cfRule type="colorScale" priority="1198">
      <colorScale>
        <cfvo type="min"/>
        <cfvo type="percentile" val="50"/>
        <cfvo type="max"/>
        <color rgb="FFF8696B"/>
        <color rgb="FFFFEB84"/>
        <color rgb="FF63BE7B"/>
      </colorScale>
    </cfRule>
  </conditionalFormatting>
  <conditionalFormatting sqref="P115">
    <cfRule type="colorScale" priority="1197">
      <colorScale>
        <cfvo type="min"/>
        <cfvo type="percentile" val="50"/>
        <cfvo type="max"/>
        <color rgb="FFF8696B"/>
        <color rgb="FFFFEB84"/>
        <color rgb="FF63BE7B"/>
      </colorScale>
    </cfRule>
  </conditionalFormatting>
  <conditionalFormatting sqref="P113">
    <cfRule type="colorScale" priority="1196">
      <colorScale>
        <cfvo type="min"/>
        <cfvo type="percentile" val="50"/>
        <cfvo type="max"/>
        <color rgb="FFF8696B"/>
        <color rgb="FFFFEB84"/>
        <color rgb="FF63BE7B"/>
      </colorScale>
    </cfRule>
  </conditionalFormatting>
  <conditionalFormatting sqref="P114">
    <cfRule type="colorScale" priority="1195">
      <colorScale>
        <cfvo type="min"/>
        <cfvo type="percentile" val="50"/>
        <cfvo type="max"/>
        <color rgb="FFF8696B"/>
        <color rgb="FFFFEB84"/>
        <color rgb="FF63BE7B"/>
      </colorScale>
    </cfRule>
  </conditionalFormatting>
  <conditionalFormatting sqref="P115">
    <cfRule type="colorScale" priority="1194">
      <colorScale>
        <cfvo type="min"/>
        <cfvo type="percentile" val="50"/>
        <cfvo type="max"/>
        <color rgb="FFF8696B"/>
        <color rgb="FFFFEB84"/>
        <color rgb="FF63BE7B"/>
      </colorScale>
    </cfRule>
  </conditionalFormatting>
  <conditionalFormatting sqref="P113">
    <cfRule type="colorScale" priority="1193">
      <colorScale>
        <cfvo type="min"/>
        <cfvo type="percentile" val="50"/>
        <cfvo type="max"/>
        <color rgb="FFF8696B"/>
        <color rgb="FFFFEB84"/>
        <color rgb="FF63BE7B"/>
      </colorScale>
    </cfRule>
  </conditionalFormatting>
  <conditionalFormatting sqref="P111">
    <cfRule type="colorScale" priority="1192">
      <colorScale>
        <cfvo type="min"/>
        <cfvo type="percentile" val="50"/>
        <cfvo type="max"/>
        <color rgb="FFF8696B"/>
        <color rgb="FFFFEB84"/>
        <color rgb="FF63BE7B"/>
      </colorScale>
    </cfRule>
  </conditionalFormatting>
  <conditionalFormatting sqref="P112">
    <cfRule type="colorScale" priority="1191">
      <colorScale>
        <cfvo type="min"/>
        <cfvo type="percentile" val="50"/>
        <cfvo type="max"/>
        <color rgb="FFF8696B"/>
        <color rgb="FFFFEB84"/>
        <color rgb="FF63BE7B"/>
      </colorScale>
    </cfRule>
  </conditionalFormatting>
  <conditionalFormatting sqref="P113">
    <cfRule type="colorScale" priority="1190">
      <colorScale>
        <cfvo type="min"/>
        <cfvo type="percentile" val="50"/>
        <cfvo type="max"/>
        <color rgb="FFF8696B"/>
        <color rgb="FFFFEB84"/>
        <color rgb="FF63BE7B"/>
      </colorScale>
    </cfRule>
  </conditionalFormatting>
  <conditionalFormatting sqref="P113">
    <cfRule type="colorScale" priority="1189">
      <colorScale>
        <cfvo type="min"/>
        <cfvo type="percentile" val="50"/>
        <cfvo type="max"/>
        <color rgb="FFF8696B"/>
        <color rgb="FFFFEB84"/>
        <color rgb="FF63BE7B"/>
      </colorScale>
    </cfRule>
  </conditionalFormatting>
  <conditionalFormatting sqref="P113">
    <cfRule type="colorScale" priority="1188">
      <colorScale>
        <cfvo type="min"/>
        <cfvo type="percentile" val="50"/>
        <cfvo type="max"/>
        <color rgb="FFF8696B"/>
        <color rgb="FFFFEB84"/>
        <color rgb="FF63BE7B"/>
      </colorScale>
    </cfRule>
  </conditionalFormatting>
  <conditionalFormatting sqref="P114">
    <cfRule type="colorScale" priority="1187">
      <colorScale>
        <cfvo type="min"/>
        <cfvo type="percentile" val="50"/>
        <cfvo type="max"/>
        <color rgb="FFF8696B"/>
        <color rgb="FFFFEB84"/>
        <color rgb="FF63BE7B"/>
      </colorScale>
    </cfRule>
  </conditionalFormatting>
  <conditionalFormatting sqref="P115">
    <cfRule type="colorScale" priority="1186">
      <colorScale>
        <cfvo type="min"/>
        <cfvo type="percentile" val="50"/>
        <cfvo type="max"/>
        <color rgb="FFF8696B"/>
        <color rgb="FFFFEB84"/>
        <color rgb="FF63BE7B"/>
      </colorScale>
    </cfRule>
  </conditionalFormatting>
  <conditionalFormatting sqref="P112">
    <cfRule type="colorScale" priority="1185">
      <colorScale>
        <cfvo type="min"/>
        <cfvo type="percentile" val="50"/>
        <cfvo type="max"/>
        <color rgb="FFF8696B"/>
        <color rgb="FFFFEB84"/>
        <color rgb="FF63BE7B"/>
      </colorScale>
    </cfRule>
  </conditionalFormatting>
  <conditionalFormatting sqref="P111">
    <cfRule type="colorScale" priority="1184">
      <colorScale>
        <cfvo type="min"/>
        <cfvo type="percentile" val="50"/>
        <cfvo type="max"/>
        <color rgb="FFF8696B"/>
        <color rgb="FFFFEB84"/>
        <color rgb="FF63BE7B"/>
      </colorScale>
    </cfRule>
  </conditionalFormatting>
  <conditionalFormatting sqref="P112">
    <cfRule type="colorScale" priority="1183">
      <colorScale>
        <cfvo type="min"/>
        <cfvo type="percentile" val="50"/>
        <cfvo type="max"/>
        <color rgb="FFF8696B"/>
        <color rgb="FFFFEB84"/>
        <color rgb="FF63BE7B"/>
      </colorScale>
    </cfRule>
  </conditionalFormatting>
  <conditionalFormatting sqref="P114">
    <cfRule type="colorScale" priority="1182">
      <colorScale>
        <cfvo type="min"/>
        <cfvo type="percentile" val="50"/>
        <cfvo type="max"/>
        <color rgb="FFF8696B"/>
        <color rgb="FFFFEB84"/>
        <color rgb="FF63BE7B"/>
      </colorScale>
    </cfRule>
  </conditionalFormatting>
  <conditionalFormatting sqref="P113">
    <cfRule type="colorScale" priority="1181">
      <colorScale>
        <cfvo type="min"/>
        <cfvo type="percentile" val="50"/>
        <cfvo type="max"/>
        <color rgb="FFF8696B"/>
        <color rgb="FFFFEB84"/>
        <color rgb="FF63BE7B"/>
      </colorScale>
    </cfRule>
  </conditionalFormatting>
  <conditionalFormatting sqref="P114">
    <cfRule type="colorScale" priority="1180">
      <colorScale>
        <cfvo type="min"/>
        <cfvo type="percentile" val="50"/>
        <cfvo type="max"/>
        <color rgb="FFF8696B"/>
        <color rgb="FFFFEB84"/>
        <color rgb="FF63BE7B"/>
      </colorScale>
    </cfRule>
  </conditionalFormatting>
  <conditionalFormatting sqref="P114">
    <cfRule type="colorScale" priority="1179">
      <colorScale>
        <cfvo type="min"/>
        <cfvo type="percentile" val="50"/>
        <cfvo type="max"/>
        <color rgb="FFF8696B"/>
        <color rgb="FFFFEB84"/>
        <color rgb="FF63BE7B"/>
      </colorScale>
    </cfRule>
  </conditionalFormatting>
  <conditionalFormatting sqref="P115">
    <cfRule type="colorScale" priority="1178">
      <colorScale>
        <cfvo type="min"/>
        <cfvo type="percentile" val="50"/>
        <cfvo type="max"/>
        <color rgb="FFF8696B"/>
        <color rgb="FFFFEB84"/>
        <color rgb="FF63BE7B"/>
      </colorScale>
    </cfRule>
  </conditionalFormatting>
  <conditionalFormatting sqref="P113">
    <cfRule type="colorScale" priority="1177">
      <colorScale>
        <cfvo type="min"/>
        <cfvo type="percentile" val="50"/>
        <cfvo type="max"/>
        <color rgb="FFF8696B"/>
        <color rgb="FFFFEB84"/>
        <color rgb="FF63BE7B"/>
      </colorScale>
    </cfRule>
  </conditionalFormatting>
  <conditionalFormatting sqref="P114">
    <cfRule type="colorScale" priority="1176">
      <colorScale>
        <cfvo type="min"/>
        <cfvo type="percentile" val="50"/>
        <cfvo type="max"/>
        <color rgb="FFF8696B"/>
        <color rgb="FFFFEB84"/>
        <color rgb="FF63BE7B"/>
      </colorScale>
    </cfRule>
  </conditionalFormatting>
  <conditionalFormatting sqref="P115">
    <cfRule type="colorScale" priority="1175">
      <colorScale>
        <cfvo type="min"/>
        <cfvo type="percentile" val="50"/>
        <cfvo type="max"/>
        <color rgb="FFF8696B"/>
        <color rgb="FFFFEB84"/>
        <color rgb="FF63BE7B"/>
      </colorScale>
    </cfRule>
  </conditionalFormatting>
  <conditionalFormatting sqref="P111">
    <cfRule type="colorScale" priority="1174">
      <colorScale>
        <cfvo type="min"/>
        <cfvo type="percentile" val="50"/>
        <cfvo type="max"/>
        <color rgb="FFF8696B"/>
        <color rgb="FFFFEB84"/>
        <color rgb="FF63BE7B"/>
      </colorScale>
    </cfRule>
  </conditionalFormatting>
  <conditionalFormatting sqref="P114">
    <cfRule type="colorScale" priority="1173">
      <colorScale>
        <cfvo type="min"/>
        <cfvo type="percentile" val="50"/>
        <cfvo type="max"/>
        <color rgb="FFF8696B"/>
        <color rgb="FFFFEB84"/>
        <color rgb="FF63BE7B"/>
      </colorScale>
    </cfRule>
  </conditionalFormatting>
  <conditionalFormatting sqref="P112">
    <cfRule type="colorScale" priority="1172">
      <colorScale>
        <cfvo type="min"/>
        <cfvo type="percentile" val="50"/>
        <cfvo type="max"/>
        <color rgb="FFF8696B"/>
        <color rgb="FFFFEB84"/>
        <color rgb="FF63BE7B"/>
      </colorScale>
    </cfRule>
  </conditionalFormatting>
  <conditionalFormatting sqref="P113">
    <cfRule type="colorScale" priority="1171">
      <colorScale>
        <cfvo type="min"/>
        <cfvo type="percentile" val="50"/>
        <cfvo type="max"/>
        <color rgb="FFF8696B"/>
        <color rgb="FFFFEB84"/>
        <color rgb="FF63BE7B"/>
      </colorScale>
    </cfRule>
  </conditionalFormatting>
  <conditionalFormatting sqref="P114">
    <cfRule type="colorScale" priority="1170">
      <colorScale>
        <cfvo type="min"/>
        <cfvo type="percentile" val="50"/>
        <cfvo type="max"/>
        <color rgb="FFF8696B"/>
        <color rgb="FFFFEB84"/>
        <color rgb="FF63BE7B"/>
      </colorScale>
    </cfRule>
  </conditionalFormatting>
  <conditionalFormatting sqref="P115">
    <cfRule type="colorScale" priority="1169">
      <colorScale>
        <cfvo type="min"/>
        <cfvo type="percentile" val="50"/>
        <cfvo type="max"/>
        <color rgb="FFF8696B"/>
        <color rgb="FFFFEB84"/>
        <color rgb="FF63BE7B"/>
      </colorScale>
    </cfRule>
  </conditionalFormatting>
  <conditionalFormatting sqref="P115">
    <cfRule type="colorScale" priority="1168">
      <colorScale>
        <cfvo type="min"/>
        <cfvo type="percentile" val="50"/>
        <cfvo type="max"/>
        <color rgb="FFF8696B"/>
        <color rgb="FFFFEB84"/>
        <color rgb="FF63BE7B"/>
      </colorScale>
    </cfRule>
  </conditionalFormatting>
  <conditionalFormatting sqref="P112">
    <cfRule type="colorScale" priority="1167">
      <colorScale>
        <cfvo type="min"/>
        <cfvo type="percentile" val="50"/>
        <cfvo type="max"/>
        <color rgb="FFF8696B"/>
        <color rgb="FFFFEB84"/>
        <color rgb="FF63BE7B"/>
      </colorScale>
    </cfRule>
  </conditionalFormatting>
  <conditionalFormatting sqref="P115">
    <cfRule type="colorScale" priority="1166">
      <colorScale>
        <cfvo type="min"/>
        <cfvo type="percentile" val="50"/>
        <cfvo type="max"/>
        <color rgb="FFF8696B"/>
        <color rgb="FFFFEB84"/>
        <color rgb="FF63BE7B"/>
      </colorScale>
    </cfRule>
  </conditionalFormatting>
  <conditionalFormatting sqref="P111:P115">
    <cfRule type="colorScale" priority="1165">
      <colorScale>
        <cfvo type="min"/>
        <cfvo type="percentile" val="50"/>
        <cfvo type="max"/>
        <color rgb="FFF8696B"/>
        <color rgb="FFFFEB84"/>
        <color rgb="FF63BE7B"/>
      </colorScale>
    </cfRule>
  </conditionalFormatting>
  <conditionalFormatting sqref="P112">
    <cfRule type="colorScale" priority="1164">
      <colorScale>
        <cfvo type="min"/>
        <cfvo type="percentile" val="50"/>
        <cfvo type="max"/>
        <color rgb="FFF8696B"/>
        <color rgb="FFFFEB84"/>
        <color rgb="FF63BE7B"/>
      </colorScale>
    </cfRule>
  </conditionalFormatting>
  <conditionalFormatting sqref="P112">
    <cfRule type="colorScale" priority="1163">
      <colorScale>
        <cfvo type="min"/>
        <cfvo type="percentile" val="50"/>
        <cfvo type="max"/>
        <color rgb="FFF8696B"/>
        <color rgb="FFFFEB84"/>
        <color rgb="FF63BE7B"/>
      </colorScale>
    </cfRule>
  </conditionalFormatting>
  <conditionalFormatting sqref="P113">
    <cfRule type="colorScale" priority="1162">
      <colorScale>
        <cfvo type="min"/>
        <cfvo type="percentile" val="50"/>
        <cfvo type="max"/>
        <color rgb="FFF8696B"/>
        <color rgb="FFFFEB84"/>
        <color rgb="FF63BE7B"/>
      </colorScale>
    </cfRule>
  </conditionalFormatting>
  <conditionalFormatting sqref="P114">
    <cfRule type="colorScale" priority="1161">
      <colorScale>
        <cfvo type="min"/>
        <cfvo type="percentile" val="50"/>
        <cfvo type="max"/>
        <color rgb="FFF8696B"/>
        <color rgb="FFFFEB84"/>
        <color rgb="FF63BE7B"/>
      </colorScale>
    </cfRule>
  </conditionalFormatting>
  <conditionalFormatting sqref="P115">
    <cfRule type="colorScale" priority="1160">
      <colorScale>
        <cfvo type="min"/>
        <cfvo type="percentile" val="50"/>
        <cfvo type="max"/>
        <color rgb="FFF8696B"/>
        <color rgb="FFFFEB84"/>
        <color rgb="FF63BE7B"/>
      </colorScale>
    </cfRule>
  </conditionalFormatting>
  <conditionalFormatting sqref="P115">
    <cfRule type="colorScale" priority="1159">
      <colorScale>
        <cfvo type="min"/>
        <cfvo type="percentile" val="50"/>
        <cfvo type="max"/>
        <color rgb="FFF8696B"/>
        <color rgb="FFFFEB84"/>
        <color rgb="FF63BE7B"/>
      </colorScale>
    </cfRule>
  </conditionalFormatting>
  <conditionalFormatting sqref="P113">
    <cfRule type="colorScale" priority="1158">
      <colorScale>
        <cfvo type="min"/>
        <cfvo type="percentile" val="50"/>
        <cfvo type="max"/>
        <color rgb="FFF8696B"/>
        <color rgb="FFFFEB84"/>
        <color rgb="FF63BE7B"/>
      </colorScale>
    </cfRule>
  </conditionalFormatting>
  <conditionalFormatting sqref="P111:P115">
    <cfRule type="colorScale" priority="1157">
      <colorScale>
        <cfvo type="min"/>
        <cfvo type="percentile" val="50"/>
        <cfvo type="max"/>
        <color rgb="FFF8696B"/>
        <color rgb="FFFFEB84"/>
        <color rgb="FF63BE7B"/>
      </colorScale>
    </cfRule>
  </conditionalFormatting>
  <conditionalFormatting sqref="P112">
    <cfRule type="colorScale" priority="1156">
      <colorScale>
        <cfvo type="min"/>
        <cfvo type="percentile" val="50"/>
        <cfvo type="max"/>
        <color rgb="FFF8696B"/>
        <color rgb="FFFFEB84"/>
        <color rgb="FF63BE7B"/>
      </colorScale>
    </cfRule>
  </conditionalFormatting>
  <conditionalFormatting sqref="P113">
    <cfRule type="colorScale" priority="1155">
      <colorScale>
        <cfvo type="min"/>
        <cfvo type="percentile" val="50"/>
        <cfvo type="max"/>
        <color rgb="FFF8696B"/>
        <color rgb="FFFFEB84"/>
        <color rgb="FF63BE7B"/>
      </colorScale>
    </cfRule>
  </conditionalFormatting>
  <conditionalFormatting sqref="P114">
    <cfRule type="colorScale" priority="1154">
      <colorScale>
        <cfvo type="min"/>
        <cfvo type="percentile" val="50"/>
        <cfvo type="max"/>
        <color rgb="FFF8696B"/>
        <color rgb="FFFFEB84"/>
        <color rgb="FF63BE7B"/>
      </colorScale>
    </cfRule>
  </conditionalFormatting>
  <conditionalFormatting sqref="P115">
    <cfRule type="colorScale" priority="1153">
      <colorScale>
        <cfvo type="min"/>
        <cfvo type="percentile" val="50"/>
        <cfvo type="max"/>
        <color rgb="FFF8696B"/>
        <color rgb="FFFFEB84"/>
        <color rgb="FF63BE7B"/>
      </colorScale>
    </cfRule>
  </conditionalFormatting>
  <conditionalFormatting sqref="P111:P115">
    <cfRule type="colorScale" priority="1152">
      <colorScale>
        <cfvo type="min"/>
        <cfvo type="percentile" val="50"/>
        <cfvo type="max"/>
        <color rgb="FFF8696B"/>
        <color rgb="FFFFEB84"/>
        <color rgb="FF63BE7B"/>
      </colorScale>
    </cfRule>
  </conditionalFormatting>
  <conditionalFormatting sqref="P114">
    <cfRule type="colorScale" priority="1151">
      <colorScale>
        <cfvo type="min"/>
        <cfvo type="percentile" val="50"/>
        <cfvo type="max"/>
        <color rgb="FFF8696B"/>
        <color rgb="FFFFEB84"/>
        <color rgb="FF63BE7B"/>
      </colorScale>
    </cfRule>
  </conditionalFormatting>
  <conditionalFormatting sqref="P112">
    <cfRule type="colorScale" priority="1150">
      <colorScale>
        <cfvo type="min"/>
        <cfvo type="percentile" val="50"/>
        <cfvo type="max"/>
        <color rgb="FFF8696B"/>
        <color rgb="FFFFEB84"/>
        <color rgb="FF63BE7B"/>
      </colorScale>
    </cfRule>
  </conditionalFormatting>
  <conditionalFormatting sqref="P113">
    <cfRule type="colorScale" priority="1149">
      <colorScale>
        <cfvo type="min"/>
        <cfvo type="percentile" val="50"/>
        <cfvo type="max"/>
        <color rgb="FFF8696B"/>
        <color rgb="FFFFEB84"/>
        <color rgb="FF63BE7B"/>
      </colorScale>
    </cfRule>
  </conditionalFormatting>
  <conditionalFormatting sqref="P114">
    <cfRule type="colorScale" priority="1148">
      <colorScale>
        <cfvo type="min"/>
        <cfvo type="percentile" val="50"/>
        <cfvo type="max"/>
        <color rgb="FFF8696B"/>
        <color rgb="FFFFEB84"/>
        <color rgb="FF63BE7B"/>
      </colorScale>
    </cfRule>
  </conditionalFormatting>
  <conditionalFormatting sqref="P115">
    <cfRule type="colorScale" priority="1147">
      <colorScale>
        <cfvo type="min"/>
        <cfvo type="percentile" val="50"/>
        <cfvo type="max"/>
        <color rgb="FFF8696B"/>
        <color rgb="FFFFEB84"/>
        <color rgb="FF63BE7B"/>
      </colorScale>
    </cfRule>
  </conditionalFormatting>
  <conditionalFormatting sqref="P115">
    <cfRule type="colorScale" priority="1146">
      <colorScale>
        <cfvo type="min"/>
        <cfvo type="percentile" val="50"/>
        <cfvo type="max"/>
        <color rgb="FFF8696B"/>
        <color rgb="FFFFEB84"/>
        <color rgb="FF63BE7B"/>
      </colorScale>
    </cfRule>
  </conditionalFormatting>
  <conditionalFormatting sqref="P6">
    <cfRule type="colorScale" priority="1144">
      <colorScale>
        <cfvo type="min"/>
        <cfvo type="percentile" val="50"/>
        <cfvo type="max"/>
        <color rgb="FFF8696B"/>
        <color rgb="FFFFEB84"/>
        <color rgb="FF63BE7B"/>
      </colorScale>
    </cfRule>
  </conditionalFormatting>
  <conditionalFormatting sqref="P9">
    <cfRule type="colorScale" priority="1143">
      <colorScale>
        <cfvo type="min"/>
        <cfvo type="percentile" val="50"/>
        <cfvo type="max"/>
        <color rgb="FFF8696B"/>
        <color rgb="FFFFEB84"/>
        <color rgb="FF63BE7B"/>
      </colorScale>
    </cfRule>
  </conditionalFormatting>
  <conditionalFormatting sqref="P6:P10">
    <cfRule type="colorScale" priority="1142">
      <colorScale>
        <cfvo type="min"/>
        <cfvo type="percentile" val="50"/>
        <cfvo type="max"/>
        <color rgb="FFF8696B"/>
        <color rgb="FFFFEB84"/>
        <color rgb="FF63BE7B"/>
      </colorScale>
    </cfRule>
  </conditionalFormatting>
  <conditionalFormatting sqref="P7">
    <cfRule type="colorScale" priority="1145">
      <colorScale>
        <cfvo type="min"/>
        <cfvo type="percentile" val="50"/>
        <cfvo type="max"/>
        <color rgb="FFF8696B"/>
        <color rgb="FFFFEB84"/>
        <color rgb="FF63BE7B"/>
      </colorScale>
    </cfRule>
  </conditionalFormatting>
  <conditionalFormatting sqref="P8">
    <cfRule type="colorScale" priority="1141">
      <colorScale>
        <cfvo type="min"/>
        <cfvo type="percentile" val="50"/>
        <cfvo type="max"/>
        <color rgb="FFF8696B"/>
        <color rgb="FFFFEB84"/>
        <color rgb="FF63BE7B"/>
      </colorScale>
    </cfRule>
  </conditionalFormatting>
  <conditionalFormatting sqref="P9">
    <cfRule type="colorScale" priority="1140">
      <colorScale>
        <cfvo type="min"/>
        <cfvo type="percentile" val="50"/>
        <cfvo type="max"/>
        <color rgb="FFF8696B"/>
        <color rgb="FFFFEB84"/>
        <color rgb="FF63BE7B"/>
      </colorScale>
    </cfRule>
  </conditionalFormatting>
  <conditionalFormatting sqref="P10">
    <cfRule type="colorScale" priority="1139">
      <colorScale>
        <cfvo type="min"/>
        <cfvo type="percentile" val="50"/>
        <cfvo type="max"/>
        <color rgb="FFF8696B"/>
        <color rgb="FFFFEB84"/>
        <color rgb="FF63BE7B"/>
      </colorScale>
    </cfRule>
  </conditionalFormatting>
  <conditionalFormatting sqref="P10">
    <cfRule type="colorScale" priority="1138">
      <colorScale>
        <cfvo type="min"/>
        <cfvo type="percentile" val="50"/>
        <cfvo type="max"/>
        <color rgb="FFF8696B"/>
        <color rgb="FFFFEB84"/>
        <color rgb="FF63BE7B"/>
      </colorScale>
    </cfRule>
  </conditionalFormatting>
  <conditionalFormatting sqref="P7">
    <cfRule type="colorScale" priority="1137">
      <colorScale>
        <cfvo type="min"/>
        <cfvo type="percentile" val="50"/>
        <cfvo type="max"/>
        <color rgb="FFF8696B"/>
        <color rgb="FFFFEB84"/>
        <color rgb="FF63BE7B"/>
      </colorScale>
    </cfRule>
  </conditionalFormatting>
  <conditionalFormatting sqref="P10">
    <cfRule type="colorScale" priority="1136">
      <colorScale>
        <cfvo type="min"/>
        <cfvo type="percentile" val="50"/>
        <cfvo type="max"/>
        <color rgb="FFF8696B"/>
        <color rgb="FFFFEB84"/>
        <color rgb="FF63BE7B"/>
      </colorScale>
    </cfRule>
  </conditionalFormatting>
  <conditionalFormatting sqref="P6:P10">
    <cfRule type="colorScale" priority="1135">
      <colorScale>
        <cfvo type="min"/>
        <cfvo type="percentile" val="50"/>
        <cfvo type="max"/>
        <color rgb="FFF8696B"/>
        <color rgb="FFFFEB84"/>
        <color rgb="FF63BE7B"/>
      </colorScale>
    </cfRule>
  </conditionalFormatting>
  <conditionalFormatting sqref="P7">
    <cfRule type="colorScale" priority="1134">
      <colorScale>
        <cfvo type="min"/>
        <cfvo type="percentile" val="50"/>
        <cfvo type="max"/>
        <color rgb="FFF8696B"/>
        <color rgb="FFFFEB84"/>
        <color rgb="FF63BE7B"/>
      </colorScale>
    </cfRule>
  </conditionalFormatting>
  <conditionalFormatting sqref="P7">
    <cfRule type="colorScale" priority="1133">
      <colorScale>
        <cfvo type="min"/>
        <cfvo type="percentile" val="50"/>
        <cfvo type="max"/>
        <color rgb="FFF8696B"/>
        <color rgb="FFFFEB84"/>
        <color rgb="FF63BE7B"/>
      </colorScale>
    </cfRule>
  </conditionalFormatting>
  <conditionalFormatting sqref="P8">
    <cfRule type="colorScale" priority="1132">
      <colorScale>
        <cfvo type="min"/>
        <cfvo type="percentile" val="50"/>
        <cfvo type="max"/>
        <color rgb="FFF8696B"/>
        <color rgb="FFFFEB84"/>
        <color rgb="FF63BE7B"/>
      </colorScale>
    </cfRule>
  </conditionalFormatting>
  <conditionalFormatting sqref="P9">
    <cfRule type="colorScale" priority="1131">
      <colorScale>
        <cfvo type="min"/>
        <cfvo type="percentile" val="50"/>
        <cfvo type="max"/>
        <color rgb="FFF8696B"/>
        <color rgb="FFFFEB84"/>
        <color rgb="FF63BE7B"/>
      </colorScale>
    </cfRule>
  </conditionalFormatting>
  <conditionalFormatting sqref="P10">
    <cfRule type="colorScale" priority="1130">
      <colorScale>
        <cfvo type="min"/>
        <cfvo type="percentile" val="50"/>
        <cfvo type="max"/>
        <color rgb="FFF8696B"/>
        <color rgb="FFFFEB84"/>
        <color rgb="FF63BE7B"/>
      </colorScale>
    </cfRule>
  </conditionalFormatting>
  <conditionalFormatting sqref="P10">
    <cfRule type="colorScale" priority="1129">
      <colorScale>
        <cfvo type="min"/>
        <cfvo type="percentile" val="50"/>
        <cfvo type="max"/>
        <color rgb="FFF8696B"/>
        <color rgb="FFFFEB84"/>
        <color rgb="FF63BE7B"/>
      </colorScale>
    </cfRule>
  </conditionalFormatting>
  <conditionalFormatting sqref="P8">
    <cfRule type="colorScale" priority="1128">
      <colorScale>
        <cfvo type="min"/>
        <cfvo type="percentile" val="50"/>
        <cfvo type="max"/>
        <color rgb="FFF8696B"/>
        <color rgb="FFFFEB84"/>
        <color rgb="FF63BE7B"/>
      </colorScale>
    </cfRule>
  </conditionalFormatting>
  <conditionalFormatting sqref="P6:P10">
    <cfRule type="colorScale" priority="1127">
      <colorScale>
        <cfvo type="min"/>
        <cfvo type="percentile" val="50"/>
        <cfvo type="max"/>
        <color rgb="FFF8696B"/>
        <color rgb="FFFFEB84"/>
        <color rgb="FF63BE7B"/>
      </colorScale>
    </cfRule>
  </conditionalFormatting>
  <conditionalFormatting sqref="P7">
    <cfRule type="colorScale" priority="1126">
      <colorScale>
        <cfvo type="min"/>
        <cfvo type="percentile" val="50"/>
        <cfvo type="max"/>
        <color rgb="FFF8696B"/>
        <color rgb="FFFFEB84"/>
        <color rgb="FF63BE7B"/>
      </colorScale>
    </cfRule>
  </conditionalFormatting>
  <conditionalFormatting sqref="P8">
    <cfRule type="colorScale" priority="1125">
      <colorScale>
        <cfvo type="min"/>
        <cfvo type="percentile" val="50"/>
        <cfvo type="max"/>
        <color rgb="FFF8696B"/>
        <color rgb="FFFFEB84"/>
        <color rgb="FF63BE7B"/>
      </colorScale>
    </cfRule>
  </conditionalFormatting>
  <conditionalFormatting sqref="P9">
    <cfRule type="colorScale" priority="1124">
      <colorScale>
        <cfvo type="min"/>
        <cfvo type="percentile" val="50"/>
        <cfvo type="max"/>
        <color rgb="FFF8696B"/>
        <color rgb="FFFFEB84"/>
        <color rgb="FF63BE7B"/>
      </colorScale>
    </cfRule>
  </conditionalFormatting>
  <conditionalFormatting sqref="P10">
    <cfRule type="colorScale" priority="1123">
      <colorScale>
        <cfvo type="min"/>
        <cfvo type="percentile" val="50"/>
        <cfvo type="max"/>
        <color rgb="FFF8696B"/>
        <color rgb="FFFFEB84"/>
        <color rgb="FF63BE7B"/>
      </colorScale>
    </cfRule>
  </conditionalFormatting>
  <conditionalFormatting sqref="P6:P10">
    <cfRule type="colorScale" priority="1122">
      <colorScale>
        <cfvo type="min"/>
        <cfvo type="percentile" val="50"/>
        <cfvo type="max"/>
        <color rgb="FFF8696B"/>
        <color rgb="FFFFEB84"/>
        <color rgb="FF63BE7B"/>
      </colorScale>
    </cfRule>
  </conditionalFormatting>
  <conditionalFormatting sqref="P9">
    <cfRule type="colorScale" priority="1121">
      <colorScale>
        <cfvo type="min"/>
        <cfvo type="percentile" val="50"/>
        <cfvo type="max"/>
        <color rgb="FFF8696B"/>
        <color rgb="FFFFEB84"/>
        <color rgb="FF63BE7B"/>
      </colorScale>
    </cfRule>
  </conditionalFormatting>
  <conditionalFormatting sqref="P7">
    <cfRule type="colorScale" priority="1120">
      <colorScale>
        <cfvo type="min"/>
        <cfvo type="percentile" val="50"/>
        <cfvo type="max"/>
        <color rgb="FFF8696B"/>
        <color rgb="FFFFEB84"/>
        <color rgb="FF63BE7B"/>
      </colorScale>
    </cfRule>
  </conditionalFormatting>
  <conditionalFormatting sqref="P8">
    <cfRule type="colorScale" priority="1119">
      <colorScale>
        <cfvo type="min"/>
        <cfvo type="percentile" val="50"/>
        <cfvo type="max"/>
        <color rgb="FFF8696B"/>
        <color rgb="FFFFEB84"/>
        <color rgb="FF63BE7B"/>
      </colorScale>
    </cfRule>
  </conditionalFormatting>
  <conditionalFormatting sqref="P9">
    <cfRule type="colorScale" priority="1118">
      <colorScale>
        <cfvo type="min"/>
        <cfvo type="percentile" val="50"/>
        <cfvo type="max"/>
        <color rgb="FFF8696B"/>
        <color rgb="FFFFEB84"/>
        <color rgb="FF63BE7B"/>
      </colorScale>
    </cfRule>
  </conditionalFormatting>
  <conditionalFormatting sqref="P10">
    <cfRule type="colorScale" priority="1117">
      <colorScale>
        <cfvo type="min"/>
        <cfvo type="percentile" val="50"/>
        <cfvo type="max"/>
        <color rgb="FFF8696B"/>
        <color rgb="FFFFEB84"/>
        <color rgb="FF63BE7B"/>
      </colorScale>
    </cfRule>
  </conditionalFormatting>
  <conditionalFormatting sqref="P10">
    <cfRule type="colorScale" priority="1116">
      <colorScale>
        <cfvo type="min"/>
        <cfvo type="percentile" val="50"/>
        <cfvo type="max"/>
        <color rgb="FFF8696B"/>
        <color rgb="FFFFEB84"/>
        <color rgb="FF63BE7B"/>
      </colorScale>
    </cfRule>
  </conditionalFormatting>
  <conditionalFormatting sqref="P6">
    <cfRule type="colorScale" priority="1115">
      <colorScale>
        <cfvo type="min"/>
        <cfvo type="percentile" val="50"/>
        <cfvo type="max"/>
        <color rgb="FFF8696B"/>
        <color rgb="FFFFEB84"/>
        <color rgb="FF63BE7B"/>
      </colorScale>
    </cfRule>
  </conditionalFormatting>
  <conditionalFormatting sqref="P9">
    <cfRule type="colorScale" priority="1114">
      <colorScale>
        <cfvo type="min"/>
        <cfvo type="percentile" val="50"/>
        <cfvo type="max"/>
        <color rgb="FFF8696B"/>
        <color rgb="FFFFEB84"/>
        <color rgb="FF63BE7B"/>
      </colorScale>
    </cfRule>
  </conditionalFormatting>
  <conditionalFormatting sqref="P6:P10">
    <cfRule type="colorScale" priority="1113">
      <colorScale>
        <cfvo type="min"/>
        <cfvo type="percentile" val="50"/>
        <cfvo type="max"/>
        <color rgb="FFF8696B"/>
        <color rgb="FFFFEB84"/>
        <color rgb="FF63BE7B"/>
      </colorScale>
    </cfRule>
  </conditionalFormatting>
  <conditionalFormatting sqref="P6">
    <cfRule type="colorScale" priority="1112">
      <colorScale>
        <cfvo type="min"/>
        <cfvo type="percentile" val="50"/>
        <cfvo type="max"/>
        <color rgb="FFF8696B"/>
        <color rgb="FFFFEB84"/>
        <color rgb="FF63BE7B"/>
      </colorScale>
    </cfRule>
  </conditionalFormatting>
  <conditionalFormatting sqref="P6">
    <cfRule type="colorScale" priority="1111">
      <colorScale>
        <cfvo type="min"/>
        <cfvo type="percentile" val="50"/>
        <cfvo type="max"/>
        <color rgb="FFF8696B"/>
        <color rgb="FFFFEB84"/>
        <color rgb="FF63BE7B"/>
      </colorScale>
    </cfRule>
  </conditionalFormatting>
  <conditionalFormatting sqref="P6">
    <cfRule type="colorScale" priority="1110">
      <colorScale>
        <cfvo type="min"/>
        <cfvo type="percentile" val="50"/>
        <cfvo type="max"/>
        <color rgb="FFF8696B"/>
        <color rgb="FFFFEB84"/>
        <color rgb="FF63BE7B"/>
      </colorScale>
    </cfRule>
  </conditionalFormatting>
  <conditionalFormatting sqref="P7">
    <cfRule type="colorScale" priority="1109">
      <colorScale>
        <cfvo type="min"/>
        <cfvo type="percentile" val="50"/>
        <cfvo type="max"/>
        <color rgb="FFF8696B"/>
        <color rgb="FFFFEB84"/>
        <color rgb="FF63BE7B"/>
      </colorScale>
    </cfRule>
  </conditionalFormatting>
  <conditionalFormatting sqref="P8">
    <cfRule type="colorScale" priority="1108">
      <colorScale>
        <cfvo type="min"/>
        <cfvo type="percentile" val="50"/>
        <cfvo type="max"/>
        <color rgb="FFF8696B"/>
        <color rgb="FFFFEB84"/>
        <color rgb="FF63BE7B"/>
      </colorScale>
    </cfRule>
  </conditionalFormatting>
  <conditionalFormatting sqref="P9">
    <cfRule type="colorScale" priority="1107">
      <colorScale>
        <cfvo type="min"/>
        <cfvo type="percentile" val="50"/>
        <cfvo type="max"/>
        <color rgb="FFF8696B"/>
        <color rgb="FFFFEB84"/>
        <color rgb="FF63BE7B"/>
      </colorScale>
    </cfRule>
  </conditionalFormatting>
  <conditionalFormatting sqref="P9">
    <cfRule type="colorScale" priority="1106">
      <colorScale>
        <cfvo type="min"/>
        <cfvo type="percentile" val="50"/>
        <cfvo type="max"/>
        <color rgb="FFF8696B"/>
        <color rgb="FFFFEB84"/>
        <color rgb="FF63BE7B"/>
      </colorScale>
    </cfRule>
  </conditionalFormatting>
  <conditionalFormatting sqref="P9">
    <cfRule type="colorScale" priority="1105">
      <colorScale>
        <cfvo type="min"/>
        <cfvo type="percentile" val="50"/>
        <cfvo type="max"/>
        <color rgb="FFF8696B"/>
        <color rgb="FFFFEB84"/>
        <color rgb="FF63BE7B"/>
      </colorScale>
    </cfRule>
  </conditionalFormatting>
  <conditionalFormatting sqref="P10">
    <cfRule type="colorScale" priority="1104">
      <colorScale>
        <cfvo type="min"/>
        <cfvo type="percentile" val="50"/>
        <cfvo type="max"/>
        <color rgb="FFF8696B"/>
        <color rgb="FFFFEB84"/>
        <color rgb="FF63BE7B"/>
      </colorScale>
    </cfRule>
  </conditionalFormatting>
  <conditionalFormatting sqref="P6">
    <cfRule type="colorScale" priority="1103">
      <colorScale>
        <cfvo type="min"/>
        <cfvo type="percentile" val="50"/>
        <cfvo type="max"/>
        <color rgb="FFF8696B"/>
        <color rgb="FFFFEB84"/>
        <color rgb="FF63BE7B"/>
      </colorScale>
    </cfRule>
  </conditionalFormatting>
  <conditionalFormatting sqref="P6">
    <cfRule type="colorScale" priority="1102">
      <colorScale>
        <cfvo type="min"/>
        <cfvo type="percentile" val="50"/>
        <cfvo type="max"/>
        <color rgb="FFF8696B"/>
        <color rgb="FFFFEB84"/>
        <color rgb="FF63BE7B"/>
      </colorScale>
    </cfRule>
  </conditionalFormatting>
  <conditionalFormatting sqref="P6">
    <cfRule type="colorScale" priority="1101">
      <colorScale>
        <cfvo type="min"/>
        <cfvo type="percentile" val="50"/>
        <cfvo type="max"/>
        <color rgb="FFF8696B"/>
        <color rgb="FFFFEB84"/>
        <color rgb="FF63BE7B"/>
      </colorScale>
    </cfRule>
  </conditionalFormatting>
  <conditionalFormatting sqref="P8">
    <cfRule type="colorScale" priority="1100">
      <colorScale>
        <cfvo type="min"/>
        <cfvo type="percentile" val="50"/>
        <cfvo type="max"/>
        <color rgb="FFF8696B"/>
        <color rgb="FFFFEB84"/>
        <color rgb="FF63BE7B"/>
      </colorScale>
    </cfRule>
  </conditionalFormatting>
  <conditionalFormatting sqref="P7">
    <cfRule type="colorScale" priority="1099">
      <colorScale>
        <cfvo type="min"/>
        <cfvo type="percentile" val="50"/>
        <cfvo type="max"/>
        <color rgb="FFF8696B"/>
        <color rgb="FFFFEB84"/>
        <color rgb="FF63BE7B"/>
      </colorScale>
    </cfRule>
  </conditionalFormatting>
  <conditionalFormatting sqref="P8">
    <cfRule type="colorScale" priority="1098">
      <colorScale>
        <cfvo type="min"/>
        <cfvo type="percentile" val="50"/>
        <cfvo type="max"/>
        <color rgb="FFF8696B"/>
        <color rgb="FFFFEB84"/>
        <color rgb="FF63BE7B"/>
      </colorScale>
    </cfRule>
  </conditionalFormatting>
  <conditionalFormatting sqref="P8">
    <cfRule type="colorScale" priority="1097">
      <colorScale>
        <cfvo type="min"/>
        <cfvo type="percentile" val="50"/>
        <cfvo type="max"/>
        <color rgb="FFF8696B"/>
        <color rgb="FFFFEB84"/>
        <color rgb="FF63BE7B"/>
      </colorScale>
    </cfRule>
  </conditionalFormatting>
  <conditionalFormatting sqref="P9">
    <cfRule type="colorScale" priority="1096">
      <colorScale>
        <cfvo type="min"/>
        <cfvo type="percentile" val="50"/>
        <cfvo type="max"/>
        <color rgb="FFF8696B"/>
        <color rgb="FFFFEB84"/>
        <color rgb="FF63BE7B"/>
      </colorScale>
    </cfRule>
  </conditionalFormatting>
  <conditionalFormatting sqref="P10">
    <cfRule type="colorScale" priority="1095">
      <colorScale>
        <cfvo type="min"/>
        <cfvo type="percentile" val="50"/>
        <cfvo type="max"/>
        <color rgb="FFF8696B"/>
        <color rgb="FFFFEB84"/>
        <color rgb="FF63BE7B"/>
      </colorScale>
    </cfRule>
  </conditionalFormatting>
  <conditionalFormatting sqref="P7">
    <cfRule type="colorScale" priority="1094">
      <colorScale>
        <cfvo type="min"/>
        <cfvo type="percentile" val="50"/>
        <cfvo type="max"/>
        <color rgb="FFF8696B"/>
        <color rgb="FFFFEB84"/>
        <color rgb="FF63BE7B"/>
      </colorScale>
    </cfRule>
  </conditionalFormatting>
  <conditionalFormatting sqref="P10">
    <cfRule type="colorScale" priority="1093">
      <colorScale>
        <cfvo type="min"/>
        <cfvo type="percentile" val="50"/>
        <cfvo type="max"/>
        <color rgb="FFF8696B"/>
        <color rgb="FFFFEB84"/>
        <color rgb="FF63BE7B"/>
      </colorScale>
    </cfRule>
  </conditionalFormatting>
  <conditionalFormatting sqref="P8">
    <cfRule type="colorScale" priority="1092">
      <colorScale>
        <cfvo type="min"/>
        <cfvo type="percentile" val="50"/>
        <cfvo type="max"/>
        <color rgb="FFF8696B"/>
        <color rgb="FFFFEB84"/>
        <color rgb="FF63BE7B"/>
      </colorScale>
    </cfRule>
  </conditionalFormatting>
  <conditionalFormatting sqref="P9">
    <cfRule type="colorScale" priority="1091">
      <colorScale>
        <cfvo type="min"/>
        <cfvo type="percentile" val="50"/>
        <cfvo type="max"/>
        <color rgb="FFF8696B"/>
        <color rgb="FFFFEB84"/>
        <color rgb="FF63BE7B"/>
      </colorScale>
    </cfRule>
  </conditionalFormatting>
  <conditionalFormatting sqref="P10">
    <cfRule type="colorScale" priority="1090">
      <colorScale>
        <cfvo type="min"/>
        <cfvo type="percentile" val="50"/>
        <cfvo type="max"/>
        <color rgb="FFF8696B"/>
        <color rgb="FFFFEB84"/>
        <color rgb="FF63BE7B"/>
      </colorScale>
    </cfRule>
  </conditionalFormatting>
  <conditionalFormatting sqref="P8">
    <cfRule type="colorScale" priority="1089">
      <colorScale>
        <cfvo type="min"/>
        <cfvo type="percentile" val="50"/>
        <cfvo type="max"/>
        <color rgb="FFF8696B"/>
        <color rgb="FFFFEB84"/>
        <color rgb="FF63BE7B"/>
      </colorScale>
    </cfRule>
  </conditionalFormatting>
  <conditionalFormatting sqref="P6">
    <cfRule type="colorScale" priority="1088">
      <colorScale>
        <cfvo type="min"/>
        <cfvo type="percentile" val="50"/>
        <cfvo type="max"/>
        <color rgb="FFF8696B"/>
        <color rgb="FFFFEB84"/>
        <color rgb="FF63BE7B"/>
      </colorScale>
    </cfRule>
  </conditionalFormatting>
  <conditionalFormatting sqref="P7">
    <cfRule type="colorScale" priority="1087">
      <colorScale>
        <cfvo type="min"/>
        <cfvo type="percentile" val="50"/>
        <cfvo type="max"/>
        <color rgb="FFF8696B"/>
        <color rgb="FFFFEB84"/>
        <color rgb="FF63BE7B"/>
      </colorScale>
    </cfRule>
  </conditionalFormatting>
  <conditionalFormatting sqref="P8">
    <cfRule type="colorScale" priority="1086">
      <colorScale>
        <cfvo type="min"/>
        <cfvo type="percentile" val="50"/>
        <cfvo type="max"/>
        <color rgb="FFF8696B"/>
        <color rgb="FFFFEB84"/>
        <color rgb="FF63BE7B"/>
      </colorScale>
    </cfRule>
  </conditionalFormatting>
  <conditionalFormatting sqref="P8">
    <cfRule type="colorScale" priority="1085">
      <colorScale>
        <cfvo type="min"/>
        <cfvo type="percentile" val="50"/>
        <cfvo type="max"/>
        <color rgb="FFF8696B"/>
        <color rgb="FFFFEB84"/>
        <color rgb="FF63BE7B"/>
      </colorScale>
    </cfRule>
  </conditionalFormatting>
  <conditionalFormatting sqref="P8">
    <cfRule type="colorScale" priority="1084">
      <colorScale>
        <cfvo type="min"/>
        <cfvo type="percentile" val="50"/>
        <cfvo type="max"/>
        <color rgb="FFF8696B"/>
        <color rgb="FFFFEB84"/>
        <color rgb="FF63BE7B"/>
      </colorScale>
    </cfRule>
  </conditionalFormatting>
  <conditionalFormatting sqref="P9">
    <cfRule type="colorScale" priority="1083">
      <colorScale>
        <cfvo type="min"/>
        <cfvo type="percentile" val="50"/>
        <cfvo type="max"/>
        <color rgb="FFF8696B"/>
        <color rgb="FFFFEB84"/>
        <color rgb="FF63BE7B"/>
      </colorScale>
    </cfRule>
  </conditionalFormatting>
  <conditionalFormatting sqref="P10">
    <cfRule type="colorScale" priority="1082">
      <colorScale>
        <cfvo type="min"/>
        <cfvo type="percentile" val="50"/>
        <cfvo type="max"/>
        <color rgb="FFF8696B"/>
        <color rgb="FFFFEB84"/>
        <color rgb="FF63BE7B"/>
      </colorScale>
    </cfRule>
  </conditionalFormatting>
  <conditionalFormatting sqref="P7">
    <cfRule type="colorScale" priority="1081">
      <colorScale>
        <cfvo type="min"/>
        <cfvo type="percentile" val="50"/>
        <cfvo type="max"/>
        <color rgb="FFF8696B"/>
        <color rgb="FFFFEB84"/>
        <color rgb="FF63BE7B"/>
      </colorScale>
    </cfRule>
  </conditionalFormatting>
  <conditionalFormatting sqref="P6">
    <cfRule type="colorScale" priority="1080">
      <colorScale>
        <cfvo type="min"/>
        <cfvo type="percentile" val="50"/>
        <cfvo type="max"/>
        <color rgb="FFF8696B"/>
        <color rgb="FFFFEB84"/>
        <color rgb="FF63BE7B"/>
      </colorScale>
    </cfRule>
  </conditionalFormatting>
  <conditionalFormatting sqref="P7">
    <cfRule type="colorScale" priority="1079">
      <colorScale>
        <cfvo type="min"/>
        <cfvo type="percentile" val="50"/>
        <cfvo type="max"/>
        <color rgb="FFF8696B"/>
        <color rgb="FFFFEB84"/>
        <color rgb="FF63BE7B"/>
      </colorScale>
    </cfRule>
  </conditionalFormatting>
  <conditionalFormatting sqref="P9">
    <cfRule type="colorScale" priority="1078">
      <colorScale>
        <cfvo type="min"/>
        <cfvo type="percentile" val="50"/>
        <cfvo type="max"/>
        <color rgb="FFF8696B"/>
        <color rgb="FFFFEB84"/>
        <color rgb="FF63BE7B"/>
      </colorScale>
    </cfRule>
  </conditionalFormatting>
  <conditionalFormatting sqref="P8">
    <cfRule type="colorScale" priority="1077">
      <colorScale>
        <cfvo type="min"/>
        <cfvo type="percentile" val="50"/>
        <cfvo type="max"/>
        <color rgb="FFF8696B"/>
        <color rgb="FFFFEB84"/>
        <color rgb="FF63BE7B"/>
      </colorScale>
    </cfRule>
  </conditionalFormatting>
  <conditionalFormatting sqref="P9">
    <cfRule type="colorScale" priority="1076">
      <colorScale>
        <cfvo type="min"/>
        <cfvo type="percentile" val="50"/>
        <cfvo type="max"/>
        <color rgb="FFF8696B"/>
        <color rgb="FFFFEB84"/>
        <color rgb="FF63BE7B"/>
      </colorScale>
    </cfRule>
  </conditionalFormatting>
  <conditionalFormatting sqref="P9">
    <cfRule type="colorScale" priority="1075">
      <colorScale>
        <cfvo type="min"/>
        <cfvo type="percentile" val="50"/>
        <cfvo type="max"/>
        <color rgb="FFF8696B"/>
        <color rgb="FFFFEB84"/>
        <color rgb="FF63BE7B"/>
      </colorScale>
    </cfRule>
  </conditionalFormatting>
  <conditionalFormatting sqref="P10">
    <cfRule type="colorScale" priority="1074">
      <colorScale>
        <cfvo type="min"/>
        <cfvo type="percentile" val="50"/>
        <cfvo type="max"/>
        <color rgb="FFF8696B"/>
        <color rgb="FFFFEB84"/>
        <color rgb="FF63BE7B"/>
      </colorScale>
    </cfRule>
  </conditionalFormatting>
  <conditionalFormatting sqref="P8">
    <cfRule type="colorScale" priority="1073">
      <colorScale>
        <cfvo type="min"/>
        <cfvo type="percentile" val="50"/>
        <cfvo type="max"/>
        <color rgb="FFF8696B"/>
        <color rgb="FFFFEB84"/>
        <color rgb="FF63BE7B"/>
      </colorScale>
    </cfRule>
  </conditionalFormatting>
  <conditionalFormatting sqref="P9">
    <cfRule type="colorScale" priority="1072">
      <colorScale>
        <cfvo type="min"/>
        <cfvo type="percentile" val="50"/>
        <cfvo type="max"/>
        <color rgb="FFF8696B"/>
        <color rgb="FFFFEB84"/>
        <color rgb="FF63BE7B"/>
      </colorScale>
    </cfRule>
  </conditionalFormatting>
  <conditionalFormatting sqref="P10">
    <cfRule type="colorScale" priority="1071">
      <colorScale>
        <cfvo type="min"/>
        <cfvo type="percentile" val="50"/>
        <cfvo type="max"/>
        <color rgb="FFF8696B"/>
        <color rgb="FFFFEB84"/>
        <color rgb="FF63BE7B"/>
      </colorScale>
    </cfRule>
  </conditionalFormatting>
  <conditionalFormatting sqref="P6">
    <cfRule type="colorScale" priority="1070">
      <colorScale>
        <cfvo type="min"/>
        <cfvo type="percentile" val="50"/>
        <cfvo type="max"/>
        <color rgb="FFF8696B"/>
        <color rgb="FFFFEB84"/>
        <color rgb="FF63BE7B"/>
      </colorScale>
    </cfRule>
  </conditionalFormatting>
  <conditionalFormatting sqref="P9">
    <cfRule type="colorScale" priority="1069">
      <colorScale>
        <cfvo type="min"/>
        <cfvo type="percentile" val="50"/>
        <cfvo type="max"/>
        <color rgb="FFF8696B"/>
        <color rgb="FFFFEB84"/>
        <color rgb="FF63BE7B"/>
      </colorScale>
    </cfRule>
  </conditionalFormatting>
  <conditionalFormatting sqref="P7">
    <cfRule type="colorScale" priority="1068">
      <colorScale>
        <cfvo type="min"/>
        <cfvo type="percentile" val="50"/>
        <cfvo type="max"/>
        <color rgb="FFF8696B"/>
        <color rgb="FFFFEB84"/>
        <color rgb="FF63BE7B"/>
      </colorScale>
    </cfRule>
  </conditionalFormatting>
  <conditionalFormatting sqref="P8">
    <cfRule type="colorScale" priority="1067">
      <colorScale>
        <cfvo type="min"/>
        <cfvo type="percentile" val="50"/>
        <cfvo type="max"/>
        <color rgb="FFF8696B"/>
        <color rgb="FFFFEB84"/>
        <color rgb="FF63BE7B"/>
      </colorScale>
    </cfRule>
  </conditionalFormatting>
  <conditionalFormatting sqref="P9">
    <cfRule type="colorScale" priority="1066">
      <colorScale>
        <cfvo type="min"/>
        <cfvo type="percentile" val="50"/>
        <cfvo type="max"/>
        <color rgb="FFF8696B"/>
        <color rgb="FFFFEB84"/>
        <color rgb="FF63BE7B"/>
      </colorScale>
    </cfRule>
  </conditionalFormatting>
  <conditionalFormatting sqref="P10">
    <cfRule type="colorScale" priority="1065">
      <colorScale>
        <cfvo type="min"/>
        <cfvo type="percentile" val="50"/>
        <cfvo type="max"/>
        <color rgb="FFF8696B"/>
        <color rgb="FFFFEB84"/>
        <color rgb="FF63BE7B"/>
      </colorScale>
    </cfRule>
  </conditionalFormatting>
  <conditionalFormatting sqref="P10">
    <cfRule type="colorScale" priority="1064">
      <colorScale>
        <cfvo type="min"/>
        <cfvo type="percentile" val="50"/>
        <cfvo type="max"/>
        <color rgb="FFF8696B"/>
        <color rgb="FFFFEB84"/>
        <color rgb="FF63BE7B"/>
      </colorScale>
    </cfRule>
  </conditionalFormatting>
  <conditionalFormatting sqref="P7">
    <cfRule type="colorScale" priority="1063">
      <colorScale>
        <cfvo type="min"/>
        <cfvo type="percentile" val="50"/>
        <cfvo type="max"/>
        <color rgb="FFF8696B"/>
        <color rgb="FFFFEB84"/>
        <color rgb="FF63BE7B"/>
      </colorScale>
    </cfRule>
  </conditionalFormatting>
  <conditionalFormatting sqref="P10">
    <cfRule type="colorScale" priority="1062">
      <colorScale>
        <cfvo type="min"/>
        <cfvo type="percentile" val="50"/>
        <cfvo type="max"/>
        <color rgb="FFF8696B"/>
        <color rgb="FFFFEB84"/>
        <color rgb="FF63BE7B"/>
      </colorScale>
    </cfRule>
  </conditionalFormatting>
  <conditionalFormatting sqref="P6:P10">
    <cfRule type="colorScale" priority="1061">
      <colorScale>
        <cfvo type="min"/>
        <cfvo type="percentile" val="50"/>
        <cfvo type="max"/>
        <color rgb="FFF8696B"/>
        <color rgb="FFFFEB84"/>
        <color rgb="FF63BE7B"/>
      </colorScale>
    </cfRule>
  </conditionalFormatting>
  <conditionalFormatting sqref="P7">
    <cfRule type="colorScale" priority="1060">
      <colorScale>
        <cfvo type="min"/>
        <cfvo type="percentile" val="50"/>
        <cfvo type="max"/>
        <color rgb="FFF8696B"/>
        <color rgb="FFFFEB84"/>
        <color rgb="FF63BE7B"/>
      </colorScale>
    </cfRule>
  </conditionalFormatting>
  <conditionalFormatting sqref="P7">
    <cfRule type="colorScale" priority="1059">
      <colorScale>
        <cfvo type="min"/>
        <cfvo type="percentile" val="50"/>
        <cfvo type="max"/>
        <color rgb="FFF8696B"/>
        <color rgb="FFFFEB84"/>
        <color rgb="FF63BE7B"/>
      </colorScale>
    </cfRule>
  </conditionalFormatting>
  <conditionalFormatting sqref="P8">
    <cfRule type="colorScale" priority="1058">
      <colorScale>
        <cfvo type="min"/>
        <cfvo type="percentile" val="50"/>
        <cfvo type="max"/>
        <color rgb="FFF8696B"/>
        <color rgb="FFFFEB84"/>
        <color rgb="FF63BE7B"/>
      </colorScale>
    </cfRule>
  </conditionalFormatting>
  <conditionalFormatting sqref="P9">
    <cfRule type="colorScale" priority="1057">
      <colorScale>
        <cfvo type="min"/>
        <cfvo type="percentile" val="50"/>
        <cfvo type="max"/>
        <color rgb="FFF8696B"/>
        <color rgb="FFFFEB84"/>
        <color rgb="FF63BE7B"/>
      </colorScale>
    </cfRule>
  </conditionalFormatting>
  <conditionalFormatting sqref="P10">
    <cfRule type="colorScale" priority="1056">
      <colorScale>
        <cfvo type="min"/>
        <cfvo type="percentile" val="50"/>
        <cfvo type="max"/>
        <color rgb="FFF8696B"/>
        <color rgb="FFFFEB84"/>
        <color rgb="FF63BE7B"/>
      </colorScale>
    </cfRule>
  </conditionalFormatting>
  <conditionalFormatting sqref="P10">
    <cfRule type="colorScale" priority="1055">
      <colorScale>
        <cfvo type="min"/>
        <cfvo type="percentile" val="50"/>
        <cfvo type="max"/>
        <color rgb="FFF8696B"/>
        <color rgb="FFFFEB84"/>
        <color rgb="FF63BE7B"/>
      </colorScale>
    </cfRule>
  </conditionalFormatting>
  <conditionalFormatting sqref="P8">
    <cfRule type="colorScale" priority="1054">
      <colorScale>
        <cfvo type="min"/>
        <cfvo type="percentile" val="50"/>
        <cfvo type="max"/>
        <color rgb="FFF8696B"/>
        <color rgb="FFFFEB84"/>
        <color rgb="FF63BE7B"/>
      </colorScale>
    </cfRule>
  </conditionalFormatting>
  <conditionalFormatting sqref="P6:P10">
    <cfRule type="colorScale" priority="1053">
      <colorScale>
        <cfvo type="min"/>
        <cfvo type="percentile" val="50"/>
        <cfvo type="max"/>
        <color rgb="FFF8696B"/>
        <color rgb="FFFFEB84"/>
        <color rgb="FF63BE7B"/>
      </colorScale>
    </cfRule>
  </conditionalFormatting>
  <conditionalFormatting sqref="P7">
    <cfRule type="colorScale" priority="1052">
      <colorScale>
        <cfvo type="min"/>
        <cfvo type="percentile" val="50"/>
        <cfvo type="max"/>
        <color rgb="FFF8696B"/>
        <color rgb="FFFFEB84"/>
        <color rgb="FF63BE7B"/>
      </colorScale>
    </cfRule>
  </conditionalFormatting>
  <conditionalFormatting sqref="P8">
    <cfRule type="colorScale" priority="1051">
      <colorScale>
        <cfvo type="min"/>
        <cfvo type="percentile" val="50"/>
        <cfvo type="max"/>
        <color rgb="FFF8696B"/>
        <color rgb="FFFFEB84"/>
        <color rgb="FF63BE7B"/>
      </colorScale>
    </cfRule>
  </conditionalFormatting>
  <conditionalFormatting sqref="P9">
    <cfRule type="colorScale" priority="1050">
      <colorScale>
        <cfvo type="min"/>
        <cfvo type="percentile" val="50"/>
        <cfvo type="max"/>
        <color rgb="FFF8696B"/>
        <color rgb="FFFFEB84"/>
        <color rgb="FF63BE7B"/>
      </colorScale>
    </cfRule>
  </conditionalFormatting>
  <conditionalFormatting sqref="P10">
    <cfRule type="colorScale" priority="1049">
      <colorScale>
        <cfvo type="min"/>
        <cfvo type="percentile" val="50"/>
        <cfvo type="max"/>
        <color rgb="FFF8696B"/>
        <color rgb="FFFFEB84"/>
        <color rgb="FF63BE7B"/>
      </colorScale>
    </cfRule>
  </conditionalFormatting>
  <conditionalFormatting sqref="P6:P10">
    <cfRule type="colorScale" priority="1048">
      <colorScale>
        <cfvo type="min"/>
        <cfvo type="percentile" val="50"/>
        <cfvo type="max"/>
        <color rgb="FFF8696B"/>
        <color rgb="FFFFEB84"/>
        <color rgb="FF63BE7B"/>
      </colorScale>
    </cfRule>
  </conditionalFormatting>
  <conditionalFormatting sqref="P9">
    <cfRule type="colorScale" priority="1047">
      <colorScale>
        <cfvo type="min"/>
        <cfvo type="percentile" val="50"/>
        <cfvo type="max"/>
        <color rgb="FFF8696B"/>
        <color rgb="FFFFEB84"/>
        <color rgb="FF63BE7B"/>
      </colorScale>
    </cfRule>
  </conditionalFormatting>
  <conditionalFormatting sqref="P7">
    <cfRule type="colorScale" priority="1046">
      <colorScale>
        <cfvo type="min"/>
        <cfvo type="percentile" val="50"/>
        <cfvo type="max"/>
        <color rgb="FFF8696B"/>
        <color rgb="FFFFEB84"/>
        <color rgb="FF63BE7B"/>
      </colorScale>
    </cfRule>
  </conditionalFormatting>
  <conditionalFormatting sqref="P8">
    <cfRule type="colorScale" priority="1045">
      <colorScale>
        <cfvo type="min"/>
        <cfvo type="percentile" val="50"/>
        <cfvo type="max"/>
        <color rgb="FFF8696B"/>
        <color rgb="FFFFEB84"/>
        <color rgb="FF63BE7B"/>
      </colorScale>
    </cfRule>
  </conditionalFormatting>
  <conditionalFormatting sqref="P9">
    <cfRule type="colorScale" priority="1044">
      <colorScale>
        <cfvo type="min"/>
        <cfvo type="percentile" val="50"/>
        <cfvo type="max"/>
        <color rgb="FFF8696B"/>
        <color rgb="FFFFEB84"/>
        <color rgb="FF63BE7B"/>
      </colorScale>
    </cfRule>
  </conditionalFormatting>
  <conditionalFormatting sqref="P10">
    <cfRule type="colorScale" priority="1043">
      <colorScale>
        <cfvo type="min"/>
        <cfvo type="percentile" val="50"/>
        <cfvo type="max"/>
        <color rgb="FFF8696B"/>
        <color rgb="FFFFEB84"/>
        <color rgb="FF63BE7B"/>
      </colorScale>
    </cfRule>
  </conditionalFormatting>
  <conditionalFormatting sqref="P10">
    <cfRule type="colorScale" priority="1042">
      <colorScale>
        <cfvo type="min"/>
        <cfvo type="percentile" val="50"/>
        <cfvo type="max"/>
        <color rgb="FFF8696B"/>
        <color rgb="FFFFEB84"/>
        <color rgb="FF63BE7B"/>
      </colorScale>
    </cfRule>
  </conditionalFormatting>
  <conditionalFormatting sqref="P11">
    <cfRule type="colorScale" priority="1040">
      <colorScale>
        <cfvo type="min"/>
        <cfvo type="percentile" val="50"/>
        <cfvo type="max"/>
        <color rgb="FFF8696B"/>
        <color rgb="FFFFEB84"/>
        <color rgb="FF63BE7B"/>
      </colorScale>
    </cfRule>
  </conditionalFormatting>
  <conditionalFormatting sqref="P14">
    <cfRule type="colorScale" priority="1039">
      <colorScale>
        <cfvo type="min"/>
        <cfvo type="percentile" val="50"/>
        <cfvo type="max"/>
        <color rgb="FFF8696B"/>
        <color rgb="FFFFEB84"/>
        <color rgb="FF63BE7B"/>
      </colorScale>
    </cfRule>
  </conditionalFormatting>
  <conditionalFormatting sqref="P11:P15">
    <cfRule type="colorScale" priority="1038">
      <colorScale>
        <cfvo type="min"/>
        <cfvo type="percentile" val="50"/>
        <cfvo type="max"/>
        <color rgb="FFF8696B"/>
        <color rgb="FFFFEB84"/>
        <color rgb="FF63BE7B"/>
      </colorScale>
    </cfRule>
  </conditionalFormatting>
  <conditionalFormatting sqref="P12">
    <cfRule type="colorScale" priority="1041">
      <colorScale>
        <cfvo type="min"/>
        <cfvo type="percentile" val="50"/>
        <cfvo type="max"/>
        <color rgb="FFF8696B"/>
        <color rgb="FFFFEB84"/>
        <color rgb="FF63BE7B"/>
      </colorScale>
    </cfRule>
  </conditionalFormatting>
  <conditionalFormatting sqref="P13">
    <cfRule type="colorScale" priority="1037">
      <colorScale>
        <cfvo type="min"/>
        <cfvo type="percentile" val="50"/>
        <cfvo type="max"/>
        <color rgb="FFF8696B"/>
        <color rgb="FFFFEB84"/>
        <color rgb="FF63BE7B"/>
      </colorScale>
    </cfRule>
  </conditionalFormatting>
  <conditionalFormatting sqref="P14">
    <cfRule type="colorScale" priority="1036">
      <colorScale>
        <cfvo type="min"/>
        <cfvo type="percentile" val="50"/>
        <cfvo type="max"/>
        <color rgb="FFF8696B"/>
        <color rgb="FFFFEB84"/>
        <color rgb="FF63BE7B"/>
      </colorScale>
    </cfRule>
  </conditionalFormatting>
  <conditionalFormatting sqref="P15">
    <cfRule type="colorScale" priority="1035">
      <colorScale>
        <cfvo type="min"/>
        <cfvo type="percentile" val="50"/>
        <cfvo type="max"/>
        <color rgb="FFF8696B"/>
        <color rgb="FFFFEB84"/>
        <color rgb="FF63BE7B"/>
      </colorScale>
    </cfRule>
  </conditionalFormatting>
  <conditionalFormatting sqref="P15">
    <cfRule type="colorScale" priority="1034">
      <colorScale>
        <cfvo type="min"/>
        <cfvo type="percentile" val="50"/>
        <cfvo type="max"/>
        <color rgb="FFF8696B"/>
        <color rgb="FFFFEB84"/>
        <color rgb="FF63BE7B"/>
      </colorScale>
    </cfRule>
  </conditionalFormatting>
  <conditionalFormatting sqref="P12">
    <cfRule type="colorScale" priority="1033">
      <colorScale>
        <cfvo type="min"/>
        <cfvo type="percentile" val="50"/>
        <cfvo type="max"/>
        <color rgb="FFF8696B"/>
        <color rgb="FFFFEB84"/>
        <color rgb="FF63BE7B"/>
      </colorScale>
    </cfRule>
  </conditionalFormatting>
  <conditionalFormatting sqref="P15">
    <cfRule type="colorScale" priority="1032">
      <colorScale>
        <cfvo type="min"/>
        <cfvo type="percentile" val="50"/>
        <cfvo type="max"/>
        <color rgb="FFF8696B"/>
        <color rgb="FFFFEB84"/>
        <color rgb="FF63BE7B"/>
      </colorScale>
    </cfRule>
  </conditionalFormatting>
  <conditionalFormatting sqref="P11:P15">
    <cfRule type="colorScale" priority="1031">
      <colorScale>
        <cfvo type="min"/>
        <cfvo type="percentile" val="50"/>
        <cfvo type="max"/>
        <color rgb="FFF8696B"/>
        <color rgb="FFFFEB84"/>
        <color rgb="FF63BE7B"/>
      </colorScale>
    </cfRule>
  </conditionalFormatting>
  <conditionalFormatting sqref="P12">
    <cfRule type="colorScale" priority="1030">
      <colorScale>
        <cfvo type="min"/>
        <cfvo type="percentile" val="50"/>
        <cfvo type="max"/>
        <color rgb="FFF8696B"/>
        <color rgb="FFFFEB84"/>
        <color rgb="FF63BE7B"/>
      </colorScale>
    </cfRule>
  </conditionalFormatting>
  <conditionalFormatting sqref="P12">
    <cfRule type="colorScale" priority="1029">
      <colorScale>
        <cfvo type="min"/>
        <cfvo type="percentile" val="50"/>
        <cfvo type="max"/>
        <color rgb="FFF8696B"/>
        <color rgb="FFFFEB84"/>
        <color rgb="FF63BE7B"/>
      </colorScale>
    </cfRule>
  </conditionalFormatting>
  <conditionalFormatting sqref="P13">
    <cfRule type="colorScale" priority="1028">
      <colorScale>
        <cfvo type="min"/>
        <cfvo type="percentile" val="50"/>
        <cfvo type="max"/>
        <color rgb="FFF8696B"/>
        <color rgb="FFFFEB84"/>
        <color rgb="FF63BE7B"/>
      </colorScale>
    </cfRule>
  </conditionalFormatting>
  <conditionalFormatting sqref="P14">
    <cfRule type="colorScale" priority="1027">
      <colorScale>
        <cfvo type="min"/>
        <cfvo type="percentile" val="50"/>
        <cfvo type="max"/>
        <color rgb="FFF8696B"/>
        <color rgb="FFFFEB84"/>
        <color rgb="FF63BE7B"/>
      </colorScale>
    </cfRule>
  </conditionalFormatting>
  <conditionalFormatting sqref="P15">
    <cfRule type="colorScale" priority="1026">
      <colorScale>
        <cfvo type="min"/>
        <cfvo type="percentile" val="50"/>
        <cfvo type="max"/>
        <color rgb="FFF8696B"/>
        <color rgb="FFFFEB84"/>
        <color rgb="FF63BE7B"/>
      </colorScale>
    </cfRule>
  </conditionalFormatting>
  <conditionalFormatting sqref="P15">
    <cfRule type="colorScale" priority="1025">
      <colorScale>
        <cfvo type="min"/>
        <cfvo type="percentile" val="50"/>
        <cfvo type="max"/>
        <color rgb="FFF8696B"/>
        <color rgb="FFFFEB84"/>
        <color rgb="FF63BE7B"/>
      </colorScale>
    </cfRule>
  </conditionalFormatting>
  <conditionalFormatting sqref="P13">
    <cfRule type="colorScale" priority="1024">
      <colorScale>
        <cfvo type="min"/>
        <cfvo type="percentile" val="50"/>
        <cfvo type="max"/>
        <color rgb="FFF8696B"/>
        <color rgb="FFFFEB84"/>
        <color rgb="FF63BE7B"/>
      </colorScale>
    </cfRule>
  </conditionalFormatting>
  <conditionalFormatting sqref="P11:P15">
    <cfRule type="colorScale" priority="1023">
      <colorScale>
        <cfvo type="min"/>
        <cfvo type="percentile" val="50"/>
        <cfvo type="max"/>
        <color rgb="FFF8696B"/>
        <color rgb="FFFFEB84"/>
        <color rgb="FF63BE7B"/>
      </colorScale>
    </cfRule>
  </conditionalFormatting>
  <conditionalFormatting sqref="P12">
    <cfRule type="colorScale" priority="1022">
      <colorScale>
        <cfvo type="min"/>
        <cfvo type="percentile" val="50"/>
        <cfvo type="max"/>
        <color rgb="FFF8696B"/>
        <color rgb="FFFFEB84"/>
        <color rgb="FF63BE7B"/>
      </colorScale>
    </cfRule>
  </conditionalFormatting>
  <conditionalFormatting sqref="P13">
    <cfRule type="colorScale" priority="1021">
      <colorScale>
        <cfvo type="min"/>
        <cfvo type="percentile" val="50"/>
        <cfvo type="max"/>
        <color rgb="FFF8696B"/>
        <color rgb="FFFFEB84"/>
        <color rgb="FF63BE7B"/>
      </colorScale>
    </cfRule>
  </conditionalFormatting>
  <conditionalFormatting sqref="P14">
    <cfRule type="colorScale" priority="1020">
      <colorScale>
        <cfvo type="min"/>
        <cfvo type="percentile" val="50"/>
        <cfvo type="max"/>
        <color rgb="FFF8696B"/>
        <color rgb="FFFFEB84"/>
        <color rgb="FF63BE7B"/>
      </colorScale>
    </cfRule>
  </conditionalFormatting>
  <conditionalFormatting sqref="P15">
    <cfRule type="colorScale" priority="1019">
      <colorScale>
        <cfvo type="min"/>
        <cfvo type="percentile" val="50"/>
        <cfvo type="max"/>
        <color rgb="FFF8696B"/>
        <color rgb="FFFFEB84"/>
        <color rgb="FF63BE7B"/>
      </colorScale>
    </cfRule>
  </conditionalFormatting>
  <conditionalFormatting sqref="P11:P15">
    <cfRule type="colorScale" priority="1018">
      <colorScale>
        <cfvo type="min"/>
        <cfvo type="percentile" val="50"/>
        <cfvo type="max"/>
        <color rgb="FFF8696B"/>
        <color rgb="FFFFEB84"/>
        <color rgb="FF63BE7B"/>
      </colorScale>
    </cfRule>
  </conditionalFormatting>
  <conditionalFormatting sqref="P14">
    <cfRule type="colorScale" priority="1017">
      <colorScale>
        <cfvo type="min"/>
        <cfvo type="percentile" val="50"/>
        <cfvo type="max"/>
        <color rgb="FFF8696B"/>
        <color rgb="FFFFEB84"/>
        <color rgb="FF63BE7B"/>
      </colorScale>
    </cfRule>
  </conditionalFormatting>
  <conditionalFormatting sqref="P12">
    <cfRule type="colorScale" priority="1016">
      <colorScale>
        <cfvo type="min"/>
        <cfvo type="percentile" val="50"/>
        <cfvo type="max"/>
        <color rgb="FFF8696B"/>
        <color rgb="FFFFEB84"/>
        <color rgb="FF63BE7B"/>
      </colorScale>
    </cfRule>
  </conditionalFormatting>
  <conditionalFormatting sqref="P13">
    <cfRule type="colorScale" priority="1015">
      <colorScale>
        <cfvo type="min"/>
        <cfvo type="percentile" val="50"/>
        <cfvo type="max"/>
        <color rgb="FFF8696B"/>
        <color rgb="FFFFEB84"/>
        <color rgb="FF63BE7B"/>
      </colorScale>
    </cfRule>
  </conditionalFormatting>
  <conditionalFormatting sqref="P14">
    <cfRule type="colorScale" priority="1014">
      <colorScale>
        <cfvo type="min"/>
        <cfvo type="percentile" val="50"/>
        <cfvo type="max"/>
        <color rgb="FFF8696B"/>
        <color rgb="FFFFEB84"/>
        <color rgb="FF63BE7B"/>
      </colorScale>
    </cfRule>
  </conditionalFormatting>
  <conditionalFormatting sqref="P15">
    <cfRule type="colorScale" priority="1013">
      <colorScale>
        <cfvo type="min"/>
        <cfvo type="percentile" val="50"/>
        <cfvo type="max"/>
        <color rgb="FFF8696B"/>
        <color rgb="FFFFEB84"/>
        <color rgb="FF63BE7B"/>
      </colorScale>
    </cfRule>
  </conditionalFormatting>
  <conditionalFormatting sqref="P15">
    <cfRule type="colorScale" priority="1012">
      <colorScale>
        <cfvo type="min"/>
        <cfvo type="percentile" val="50"/>
        <cfvo type="max"/>
        <color rgb="FFF8696B"/>
        <color rgb="FFFFEB84"/>
        <color rgb="FF63BE7B"/>
      </colorScale>
    </cfRule>
  </conditionalFormatting>
  <conditionalFormatting sqref="P11">
    <cfRule type="colorScale" priority="1011">
      <colorScale>
        <cfvo type="min"/>
        <cfvo type="percentile" val="50"/>
        <cfvo type="max"/>
        <color rgb="FFF8696B"/>
        <color rgb="FFFFEB84"/>
        <color rgb="FF63BE7B"/>
      </colorScale>
    </cfRule>
  </conditionalFormatting>
  <conditionalFormatting sqref="P14">
    <cfRule type="colorScale" priority="1010">
      <colorScale>
        <cfvo type="min"/>
        <cfvo type="percentile" val="50"/>
        <cfvo type="max"/>
        <color rgb="FFF8696B"/>
        <color rgb="FFFFEB84"/>
        <color rgb="FF63BE7B"/>
      </colorScale>
    </cfRule>
  </conditionalFormatting>
  <conditionalFormatting sqref="P11:P15">
    <cfRule type="colorScale" priority="1009">
      <colorScale>
        <cfvo type="min"/>
        <cfvo type="percentile" val="50"/>
        <cfvo type="max"/>
        <color rgb="FFF8696B"/>
        <color rgb="FFFFEB84"/>
        <color rgb="FF63BE7B"/>
      </colorScale>
    </cfRule>
  </conditionalFormatting>
  <conditionalFormatting sqref="P11">
    <cfRule type="colorScale" priority="1008">
      <colorScale>
        <cfvo type="min"/>
        <cfvo type="percentile" val="50"/>
        <cfvo type="max"/>
        <color rgb="FFF8696B"/>
        <color rgb="FFFFEB84"/>
        <color rgb="FF63BE7B"/>
      </colorScale>
    </cfRule>
  </conditionalFormatting>
  <conditionalFormatting sqref="P11">
    <cfRule type="colorScale" priority="1007">
      <colorScale>
        <cfvo type="min"/>
        <cfvo type="percentile" val="50"/>
        <cfvo type="max"/>
        <color rgb="FFF8696B"/>
        <color rgb="FFFFEB84"/>
        <color rgb="FF63BE7B"/>
      </colorScale>
    </cfRule>
  </conditionalFormatting>
  <conditionalFormatting sqref="P11">
    <cfRule type="colorScale" priority="1006">
      <colorScale>
        <cfvo type="min"/>
        <cfvo type="percentile" val="50"/>
        <cfvo type="max"/>
        <color rgb="FFF8696B"/>
        <color rgb="FFFFEB84"/>
        <color rgb="FF63BE7B"/>
      </colorScale>
    </cfRule>
  </conditionalFormatting>
  <conditionalFormatting sqref="P12">
    <cfRule type="colorScale" priority="1005">
      <colorScale>
        <cfvo type="min"/>
        <cfvo type="percentile" val="50"/>
        <cfvo type="max"/>
        <color rgb="FFF8696B"/>
        <color rgb="FFFFEB84"/>
        <color rgb="FF63BE7B"/>
      </colorScale>
    </cfRule>
  </conditionalFormatting>
  <conditionalFormatting sqref="P13">
    <cfRule type="colorScale" priority="1004">
      <colorScale>
        <cfvo type="min"/>
        <cfvo type="percentile" val="50"/>
        <cfvo type="max"/>
        <color rgb="FFF8696B"/>
        <color rgb="FFFFEB84"/>
        <color rgb="FF63BE7B"/>
      </colorScale>
    </cfRule>
  </conditionalFormatting>
  <conditionalFormatting sqref="P14">
    <cfRule type="colorScale" priority="1003">
      <colorScale>
        <cfvo type="min"/>
        <cfvo type="percentile" val="50"/>
        <cfvo type="max"/>
        <color rgb="FFF8696B"/>
        <color rgb="FFFFEB84"/>
        <color rgb="FF63BE7B"/>
      </colorScale>
    </cfRule>
  </conditionalFormatting>
  <conditionalFormatting sqref="P14">
    <cfRule type="colorScale" priority="1002">
      <colorScale>
        <cfvo type="min"/>
        <cfvo type="percentile" val="50"/>
        <cfvo type="max"/>
        <color rgb="FFF8696B"/>
        <color rgb="FFFFEB84"/>
        <color rgb="FF63BE7B"/>
      </colorScale>
    </cfRule>
  </conditionalFormatting>
  <conditionalFormatting sqref="P14">
    <cfRule type="colorScale" priority="1001">
      <colorScale>
        <cfvo type="min"/>
        <cfvo type="percentile" val="50"/>
        <cfvo type="max"/>
        <color rgb="FFF8696B"/>
        <color rgb="FFFFEB84"/>
        <color rgb="FF63BE7B"/>
      </colorScale>
    </cfRule>
  </conditionalFormatting>
  <conditionalFormatting sqref="P15">
    <cfRule type="colorScale" priority="1000">
      <colorScale>
        <cfvo type="min"/>
        <cfvo type="percentile" val="50"/>
        <cfvo type="max"/>
        <color rgb="FFF8696B"/>
        <color rgb="FFFFEB84"/>
        <color rgb="FF63BE7B"/>
      </colorScale>
    </cfRule>
  </conditionalFormatting>
  <conditionalFormatting sqref="P11">
    <cfRule type="colorScale" priority="999">
      <colorScale>
        <cfvo type="min"/>
        <cfvo type="percentile" val="50"/>
        <cfvo type="max"/>
        <color rgb="FFF8696B"/>
        <color rgb="FFFFEB84"/>
        <color rgb="FF63BE7B"/>
      </colorScale>
    </cfRule>
  </conditionalFormatting>
  <conditionalFormatting sqref="P11">
    <cfRule type="colorScale" priority="998">
      <colorScale>
        <cfvo type="min"/>
        <cfvo type="percentile" val="50"/>
        <cfvo type="max"/>
        <color rgb="FFF8696B"/>
        <color rgb="FFFFEB84"/>
        <color rgb="FF63BE7B"/>
      </colorScale>
    </cfRule>
  </conditionalFormatting>
  <conditionalFormatting sqref="P11">
    <cfRule type="colorScale" priority="997">
      <colorScale>
        <cfvo type="min"/>
        <cfvo type="percentile" val="50"/>
        <cfvo type="max"/>
        <color rgb="FFF8696B"/>
        <color rgb="FFFFEB84"/>
        <color rgb="FF63BE7B"/>
      </colorScale>
    </cfRule>
  </conditionalFormatting>
  <conditionalFormatting sqref="P13">
    <cfRule type="colorScale" priority="996">
      <colorScale>
        <cfvo type="min"/>
        <cfvo type="percentile" val="50"/>
        <cfvo type="max"/>
        <color rgb="FFF8696B"/>
        <color rgb="FFFFEB84"/>
        <color rgb="FF63BE7B"/>
      </colorScale>
    </cfRule>
  </conditionalFormatting>
  <conditionalFormatting sqref="P12">
    <cfRule type="colorScale" priority="995">
      <colorScale>
        <cfvo type="min"/>
        <cfvo type="percentile" val="50"/>
        <cfvo type="max"/>
        <color rgb="FFF8696B"/>
        <color rgb="FFFFEB84"/>
        <color rgb="FF63BE7B"/>
      </colorScale>
    </cfRule>
  </conditionalFormatting>
  <conditionalFormatting sqref="P13">
    <cfRule type="colorScale" priority="994">
      <colorScale>
        <cfvo type="min"/>
        <cfvo type="percentile" val="50"/>
        <cfvo type="max"/>
        <color rgb="FFF8696B"/>
        <color rgb="FFFFEB84"/>
        <color rgb="FF63BE7B"/>
      </colorScale>
    </cfRule>
  </conditionalFormatting>
  <conditionalFormatting sqref="P13">
    <cfRule type="colorScale" priority="993">
      <colorScale>
        <cfvo type="min"/>
        <cfvo type="percentile" val="50"/>
        <cfvo type="max"/>
        <color rgb="FFF8696B"/>
        <color rgb="FFFFEB84"/>
        <color rgb="FF63BE7B"/>
      </colorScale>
    </cfRule>
  </conditionalFormatting>
  <conditionalFormatting sqref="P14">
    <cfRule type="colorScale" priority="992">
      <colorScale>
        <cfvo type="min"/>
        <cfvo type="percentile" val="50"/>
        <cfvo type="max"/>
        <color rgb="FFF8696B"/>
        <color rgb="FFFFEB84"/>
        <color rgb="FF63BE7B"/>
      </colorScale>
    </cfRule>
  </conditionalFormatting>
  <conditionalFormatting sqref="P15">
    <cfRule type="colorScale" priority="991">
      <colorScale>
        <cfvo type="min"/>
        <cfvo type="percentile" val="50"/>
        <cfvo type="max"/>
        <color rgb="FFF8696B"/>
        <color rgb="FFFFEB84"/>
        <color rgb="FF63BE7B"/>
      </colorScale>
    </cfRule>
  </conditionalFormatting>
  <conditionalFormatting sqref="P12">
    <cfRule type="colorScale" priority="990">
      <colorScale>
        <cfvo type="min"/>
        <cfvo type="percentile" val="50"/>
        <cfvo type="max"/>
        <color rgb="FFF8696B"/>
        <color rgb="FFFFEB84"/>
        <color rgb="FF63BE7B"/>
      </colorScale>
    </cfRule>
  </conditionalFormatting>
  <conditionalFormatting sqref="P15">
    <cfRule type="colorScale" priority="989">
      <colorScale>
        <cfvo type="min"/>
        <cfvo type="percentile" val="50"/>
        <cfvo type="max"/>
        <color rgb="FFF8696B"/>
        <color rgb="FFFFEB84"/>
        <color rgb="FF63BE7B"/>
      </colorScale>
    </cfRule>
  </conditionalFormatting>
  <conditionalFormatting sqref="P13">
    <cfRule type="colorScale" priority="988">
      <colorScale>
        <cfvo type="min"/>
        <cfvo type="percentile" val="50"/>
        <cfvo type="max"/>
        <color rgb="FFF8696B"/>
        <color rgb="FFFFEB84"/>
        <color rgb="FF63BE7B"/>
      </colorScale>
    </cfRule>
  </conditionalFormatting>
  <conditionalFormatting sqref="P14">
    <cfRule type="colorScale" priority="987">
      <colorScale>
        <cfvo type="min"/>
        <cfvo type="percentile" val="50"/>
        <cfvo type="max"/>
        <color rgb="FFF8696B"/>
        <color rgb="FFFFEB84"/>
        <color rgb="FF63BE7B"/>
      </colorScale>
    </cfRule>
  </conditionalFormatting>
  <conditionalFormatting sqref="P15">
    <cfRule type="colorScale" priority="986">
      <colorScale>
        <cfvo type="min"/>
        <cfvo type="percentile" val="50"/>
        <cfvo type="max"/>
        <color rgb="FFF8696B"/>
        <color rgb="FFFFEB84"/>
        <color rgb="FF63BE7B"/>
      </colorScale>
    </cfRule>
  </conditionalFormatting>
  <conditionalFormatting sqref="P13">
    <cfRule type="colorScale" priority="985">
      <colorScale>
        <cfvo type="min"/>
        <cfvo type="percentile" val="50"/>
        <cfvo type="max"/>
        <color rgb="FFF8696B"/>
        <color rgb="FFFFEB84"/>
        <color rgb="FF63BE7B"/>
      </colorScale>
    </cfRule>
  </conditionalFormatting>
  <conditionalFormatting sqref="P11">
    <cfRule type="colorScale" priority="984">
      <colorScale>
        <cfvo type="min"/>
        <cfvo type="percentile" val="50"/>
        <cfvo type="max"/>
        <color rgb="FFF8696B"/>
        <color rgb="FFFFEB84"/>
        <color rgb="FF63BE7B"/>
      </colorScale>
    </cfRule>
  </conditionalFormatting>
  <conditionalFormatting sqref="P12">
    <cfRule type="colorScale" priority="983">
      <colorScale>
        <cfvo type="min"/>
        <cfvo type="percentile" val="50"/>
        <cfvo type="max"/>
        <color rgb="FFF8696B"/>
        <color rgb="FFFFEB84"/>
        <color rgb="FF63BE7B"/>
      </colorScale>
    </cfRule>
  </conditionalFormatting>
  <conditionalFormatting sqref="P13">
    <cfRule type="colorScale" priority="982">
      <colorScale>
        <cfvo type="min"/>
        <cfvo type="percentile" val="50"/>
        <cfvo type="max"/>
        <color rgb="FFF8696B"/>
        <color rgb="FFFFEB84"/>
        <color rgb="FF63BE7B"/>
      </colorScale>
    </cfRule>
  </conditionalFormatting>
  <conditionalFormatting sqref="P13">
    <cfRule type="colorScale" priority="981">
      <colorScale>
        <cfvo type="min"/>
        <cfvo type="percentile" val="50"/>
        <cfvo type="max"/>
        <color rgb="FFF8696B"/>
        <color rgb="FFFFEB84"/>
        <color rgb="FF63BE7B"/>
      </colorScale>
    </cfRule>
  </conditionalFormatting>
  <conditionalFormatting sqref="P13">
    <cfRule type="colorScale" priority="980">
      <colorScale>
        <cfvo type="min"/>
        <cfvo type="percentile" val="50"/>
        <cfvo type="max"/>
        <color rgb="FFF8696B"/>
        <color rgb="FFFFEB84"/>
        <color rgb="FF63BE7B"/>
      </colorScale>
    </cfRule>
  </conditionalFormatting>
  <conditionalFormatting sqref="P14">
    <cfRule type="colorScale" priority="979">
      <colorScale>
        <cfvo type="min"/>
        <cfvo type="percentile" val="50"/>
        <cfvo type="max"/>
        <color rgb="FFF8696B"/>
        <color rgb="FFFFEB84"/>
        <color rgb="FF63BE7B"/>
      </colorScale>
    </cfRule>
  </conditionalFormatting>
  <conditionalFormatting sqref="P15">
    <cfRule type="colorScale" priority="978">
      <colorScale>
        <cfvo type="min"/>
        <cfvo type="percentile" val="50"/>
        <cfvo type="max"/>
        <color rgb="FFF8696B"/>
        <color rgb="FFFFEB84"/>
        <color rgb="FF63BE7B"/>
      </colorScale>
    </cfRule>
  </conditionalFormatting>
  <conditionalFormatting sqref="P12">
    <cfRule type="colorScale" priority="977">
      <colorScale>
        <cfvo type="min"/>
        <cfvo type="percentile" val="50"/>
        <cfvo type="max"/>
        <color rgb="FFF8696B"/>
        <color rgb="FFFFEB84"/>
        <color rgb="FF63BE7B"/>
      </colorScale>
    </cfRule>
  </conditionalFormatting>
  <conditionalFormatting sqref="P11">
    <cfRule type="colorScale" priority="976">
      <colorScale>
        <cfvo type="min"/>
        <cfvo type="percentile" val="50"/>
        <cfvo type="max"/>
        <color rgb="FFF8696B"/>
        <color rgb="FFFFEB84"/>
        <color rgb="FF63BE7B"/>
      </colorScale>
    </cfRule>
  </conditionalFormatting>
  <conditionalFormatting sqref="P12">
    <cfRule type="colorScale" priority="975">
      <colorScale>
        <cfvo type="min"/>
        <cfvo type="percentile" val="50"/>
        <cfvo type="max"/>
        <color rgb="FFF8696B"/>
        <color rgb="FFFFEB84"/>
        <color rgb="FF63BE7B"/>
      </colorScale>
    </cfRule>
  </conditionalFormatting>
  <conditionalFormatting sqref="P14">
    <cfRule type="colorScale" priority="974">
      <colorScale>
        <cfvo type="min"/>
        <cfvo type="percentile" val="50"/>
        <cfvo type="max"/>
        <color rgb="FFF8696B"/>
        <color rgb="FFFFEB84"/>
        <color rgb="FF63BE7B"/>
      </colorScale>
    </cfRule>
  </conditionalFormatting>
  <conditionalFormatting sqref="P13">
    <cfRule type="colorScale" priority="973">
      <colorScale>
        <cfvo type="min"/>
        <cfvo type="percentile" val="50"/>
        <cfvo type="max"/>
        <color rgb="FFF8696B"/>
        <color rgb="FFFFEB84"/>
        <color rgb="FF63BE7B"/>
      </colorScale>
    </cfRule>
  </conditionalFormatting>
  <conditionalFormatting sqref="P14">
    <cfRule type="colorScale" priority="972">
      <colorScale>
        <cfvo type="min"/>
        <cfvo type="percentile" val="50"/>
        <cfvo type="max"/>
        <color rgb="FFF8696B"/>
        <color rgb="FFFFEB84"/>
        <color rgb="FF63BE7B"/>
      </colorScale>
    </cfRule>
  </conditionalFormatting>
  <conditionalFormatting sqref="P14">
    <cfRule type="colorScale" priority="971">
      <colorScale>
        <cfvo type="min"/>
        <cfvo type="percentile" val="50"/>
        <cfvo type="max"/>
        <color rgb="FFF8696B"/>
        <color rgb="FFFFEB84"/>
        <color rgb="FF63BE7B"/>
      </colorScale>
    </cfRule>
  </conditionalFormatting>
  <conditionalFormatting sqref="P15">
    <cfRule type="colorScale" priority="970">
      <colorScale>
        <cfvo type="min"/>
        <cfvo type="percentile" val="50"/>
        <cfvo type="max"/>
        <color rgb="FFF8696B"/>
        <color rgb="FFFFEB84"/>
        <color rgb="FF63BE7B"/>
      </colorScale>
    </cfRule>
  </conditionalFormatting>
  <conditionalFormatting sqref="P13">
    <cfRule type="colorScale" priority="969">
      <colorScale>
        <cfvo type="min"/>
        <cfvo type="percentile" val="50"/>
        <cfvo type="max"/>
        <color rgb="FFF8696B"/>
        <color rgb="FFFFEB84"/>
        <color rgb="FF63BE7B"/>
      </colorScale>
    </cfRule>
  </conditionalFormatting>
  <conditionalFormatting sqref="P14">
    <cfRule type="colorScale" priority="968">
      <colorScale>
        <cfvo type="min"/>
        <cfvo type="percentile" val="50"/>
        <cfvo type="max"/>
        <color rgb="FFF8696B"/>
        <color rgb="FFFFEB84"/>
        <color rgb="FF63BE7B"/>
      </colorScale>
    </cfRule>
  </conditionalFormatting>
  <conditionalFormatting sqref="P15">
    <cfRule type="colorScale" priority="967">
      <colorScale>
        <cfvo type="min"/>
        <cfvo type="percentile" val="50"/>
        <cfvo type="max"/>
        <color rgb="FFF8696B"/>
        <color rgb="FFFFEB84"/>
        <color rgb="FF63BE7B"/>
      </colorScale>
    </cfRule>
  </conditionalFormatting>
  <conditionalFormatting sqref="P11">
    <cfRule type="colorScale" priority="966">
      <colorScale>
        <cfvo type="min"/>
        <cfvo type="percentile" val="50"/>
        <cfvo type="max"/>
        <color rgb="FFF8696B"/>
        <color rgb="FFFFEB84"/>
        <color rgb="FF63BE7B"/>
      </colorScale>
    </cfRule>
  </conditionalFormatting>
  <conditionalFormatting sqref="P14">
    <cfRule type="colorScale" priority="965">
      <colorScale>
        <cfvo type="min"/>
        <cfvo type="percentile" val="50"/>
        <cfvo type="max"/>
        <color rgb="FFF8696B"/>
        <color rgb="FFFFEB84"/>
        <color rgb="FF63BE7B"/>
      </colorScale>
    </cfRule>
  </conditionalFormatting>
  <conditionalFormatting sqref="P12">
    <cfRule type="colorScale" priority="964">
      <colorScale>
        <cfvo type="min"/>
        <cfvo type="percentile" val="50"/>
        <cfvo type="max"/>
        <color rgb="FFF8696B"/>
        <color rgb="FFFFEB84"/>
        <color rgb="FF63BE7B"/>
      </colorScale>
    </cfRule>
  </conditionalFormatting>
  <conditionalFormatting sqref="P13">
    <cfRule type="colorScale" priority="963">
      <colorScale>
        <cfvo type="min"/>
        <cfvo type="percentile" val="50"/>
        <cfvo type="max"/>
        <color rgb="FFF8696B"/>
        <color rgb="FFFFEB84"/>
        <color rgb="FF63BE7B"/>
      </colorScale>
    </cfRule>
  </conditionalFormatting>
  <conditionalFormatting sqref="P14">
    <cfRule type="colorScale" priority="962">
      <colorScale>
        <cfvo type="min"/>
        <cfvo type="percentile" val="50"/>
        <cfvo type="max"/>
        <color rgb="FFF8696B"/>
        <color rgb="FFFFEB84"/>
        <color rgb="FF63BE7B"/>
      </colorScale>
    </cfRule>
  </conditionalFormatting>
  <conditionalFormatting sqref="P15">
    <cfRule type="colorScale" priority="961">
      <colorScale>
        <cfvo type="min"/>
        <cfvo type="percentile" val="50"/>
        <cfvo type="max"/>
        <color rgb="FFF8696B"/>
        <color rgb="FFFFEB84"/>
        <color rgb="FF63BE7B"/>
      </colorScale>
    </cfRule>
  </conditionalFormatting>
  <conditionalFormatting sqref="P15">
    <cfRule type="colorScale" priority="960">
      <colorScale>
        <cfvo type="min"/>
        <cfvo type="percentile" val="50"/>
        <cfvo type="max"/>
        <color rgb="FFF8696B"/>
        <color rgb="FFFFEB84"/>
        <color rgb="FF63BE7B"/>
      </colorScale>
    </cfRule>
  </conditionalFormatting>
  <conditionalFormatting sqref="P12">
    <cfRule type="colorScale" priority="959">
      <colorScale>
        <cfvo type="min"/>
        <cfvo type="percentile" val="50"/>
        <cfvo type="max"/>
        <color rgb="FFF8696B"/>
        <color rgb="FFFFEB84"/>
        <color rgb="FF63BE7B"/>
      </colorScale>
    </cfRule>
  </conditionalFormatting>
  <conditionalFormatting sqref="P15">
    <cfRule type="colorScale" priority="958">
      <colorScale>
        <cfvo type="min"/>
        <cfvo type="percentile" val="50"/>
        <cfvo type="max"/>
        <color rgb="FFF8696B"/>
        <color rgb="FFFFEB84"/>
        <color rgb="FF63BE7B"/>
      </colorScale>
    </cfRule>
  </conditionalFormatting>
  <conditionalFormatting sqref="P11:P15">
    <cfRule type="colorScale" priority="957">
      <colorScale>
        <cfvo type="min"/>
        <cfvo type="percentile" val="50"/>
        <cfvo type="max"/>
        <color rgb="FFF8696B"/>
        <color rgb="FFFFEB84"/>
        <color rgb="FF63BE7B"/>
      </colorScale>
    </cfRule>
  </conditionalFormatting>
  <conditionalFormatting sqref="P12">
    <cfRule type="colorScale" priority="956">
      <colorScale>
        <cfvo type="min"/>
        <cfvo type="percentile" val="50"/>
        <cfvo type="max"/>
        <color rgb="FFF8696B"/>
        <color rgb="FFFFEB84"/>
        <color rgb="FF63BE7B"/>
      </colorScale>
    </cfRule>
  </conditionalFormatting>
  <conditionalFormatting sqref="P12">
    <cfRule type="colorScale" priority="955">
      <colorScale>
        <cfvo type="min"/>
        <cfvo type="percentile" val="50"/>
        <cfvo type="max"/>
        <color rgb="FFF8696B"/>
        <color rgb="FFFFEB84"/>
        <color rgb="FF63BE7B"/>
      </colorScale>
    </cfRule>
  </conditionalFormatting>
  <conditionalFormatting sqref="P13">
    <cfRule type="colorScale" priority="954">
      <colorScale>
        <cfvo type="min"/>
        <cfvo type="percentile" val="50"/>
        <cfvo type="max"/>
        <color rgb="FFF8696B"/>
        <color rgb="FFFFEB84"/>
        <color rgb="FF63BE7B"/>
      </colorScale>
    </cfRule>
  </conditionalFormatting>
  <conditionalFormatting sqref="P14">
    <cfRule type="colorScale" priority="953">
      <colorScale>
        <cfvo type="min"/>
        <cfvo type="percentile" val="50"/>
        <cfvo type="max"/>
        <color rgb="FFF8696B"/>
        <color rgb="FFFFEB84"/>
        <color rgb="FF63BE7B"/>
      </colorScale>
    </cfRule>
  </conditionalFormatting>
  <conditionalFormatting sqref="P15">
    <cfRule type="colorScale" priority="952">
      <colorScale>
        <cfvo type="min"/>
        <cfvo type="percentile" val="50"/>
        <cfvo type="max"/>
        <color rgb="FFF8696B"/>
        <color rgb="FFFFEB84"/>
        <color rgb="FF63BE7B"/>
      </colorScale>
    </cfRule>
  </conditionalFormatting>
  <conditionalFormatting sqref="P15">
    <cfRule type="colorScale" priority="951">
      <colorScale>
        <cfvo type="min"/>
        <cfvo type="percentile" val="50"/>
        <cfvo type="max"/>
        <color rgb="FFF8696B"/>
        <color rgb="FFFFEB84"/>
        <color rgb="FF63BE7B"/>
      </colorScale>
    </cfRule>
  </conditionalFormatting>
  <conditionalFormatting sqref="P13">
    <cfRule type="colorScale" priority="950">
      <colorScale>
        <cfvo type="min"/>
        <cfvo type="percentile" val="50"/>
        <cfvo type="max"/>
        <color rgb="FFF8696B"/>
        <color rgb="FFFFEB84"/>
        <color rgb="FF63BE7B"/>
      </colorScale>
    </cfRule>
  </conditionalFormatting>
  <conditionalFormatting sqref="P11:P15">
    <cfRule type="colorScale" priority="949">
      <colorScale>
        <cfvo type="min"/>
        <cfvo type="percentile" val="50"/>
        <cfvo type="max"/>
        <color rgb="FFF8696B"/>
        <color rgb="FFFFEB84"/>
        <color rgb="FF63BE7B"/>
      </colorScale>
    </cfRule>
  </conditionalFormatting>
  <conditionalFormatting sqref="P12">
    <cfRule type="colorScale" priority="948">
      <colorScale>
        <cfvo type="min"/>
        <cfvo type="percentile" val="50"/>
        <cfvo type="max"/>
        <color rgb="FFF8696B"/>
        <color rgb="FFFFEB84"/>
        <color rgb="FF63BE7B"/>
      </colorScale>
    </cfRule>
  </conditionalFormatting>
  <conditionalFormatting sqref="P13">
    <cfRule type="colorScale" priority="947">
      <colorScale>
        <cfvo type="min"/>
        <cfvo type="percentile" val="50"/>
        <cfvo type="max"/>
        <color rgb="FFF8696B"/>
        <color rgb="FFFFEB84"/>
        <color rgb="FF63BE7B"/>
      </colorScale>
    </cfRule>
  </conditionalFormatting>
  <conditionalFormatting sqref="P14">
    <cfRule type="colorScale" priority="946">
      <colorScale>
        <cfvo type="min"/>
        <cfvo type="percentile" val="50"/>
        <cfvo type="max"/>
        <color rgb="FFF8696B"/>
        <color rgb="FFFFEB84"/>
        <color rgb="FF63BE7B"/>
      </colorScale>
    </cfRule>
  </conditionalFormatting>
  <conditionalFormatting sqref="P15">
    <cfRule type="colorScale" priority="945">
      <colorScale>
        <cfvo type="min"/>
        <cfvo type="percentile" val="50"/>
        <cfvo type="max"/>
        <color rgb="FFF8696B"/>
        <color rgb="FFFFEB84"/>
        <color rgb="FF63BE7B"/>
      </colorScale>
    </cfRule>
  </conditionalFormatting>
  <conditionalFormatting sqref="P11:P15">
    <cfRule type="colorScale" priority="944">
      <colorScale>
        <cfvo type="min"/>
        <cfvo type="percentile" val="50"/>
        <cfvo type="max"/>
        <color rgb="FFF8696B"/>
        <color rgb="FFFFEB84"/>
        <color rgb="FF63BE7B"/>
      </colorScale>
    </cfRule>
  </conditionalFormatting>
  <conditionalFormatting sqref="P14">
    <cfRule type="colorScale" priority="943">
      <colorScale>
        <cfvo type="min"/>
        <cfvo type="percentile" val="50"/>
        <cfvo type="max"/>
        <color rgb="FFF8696B"/>
        <color rgb="FFFFEB84"/>
        <color rgb="FF63BE7B"/>
      </colorScale>
    </cfRule>
  </conditionalFormatting>
  <conditionalFormatting sqref="P12">
    <cfRule type="colorScale" priority="942">
      <colorScale>
        <cfvo type="min"/>
        <cfvo type="percentile" val="50"/>
        <cfvo type="max"/>
        <color rgb="FFF8696B"/>
        <color rgb="FFFFEB84"/>
        <color rgb="FF63BE7B"/>
      </colorScale>
    </cfRule>
  </conditionalFormatting>
  <conditionalFormatting sqref="P13">
    <cfRule type="colorScale" priority="941">
      <colorScale>
        <cfvo type="min"/>
        <cfvo type="percentile" val="50"/>
        <cfvo type="max"/>
        <color rgb="FFF8696B"/>
        <color rgb="FFFFEB84"/>
        <color rgb="FF63BE7B"/>
      </colorScale>
    </cfRule>
  </conditionalFormatting>
  <conditionalFormatting sqref="P14">
    <cfRule type="colorScale" priority="940">
      <colorScale>
        <cfvo type="min"/>
        <cfvo type="percentile" val="50"/>
        <cfvo type="max"/>
        <color rgb="FFF8696B"/>
        <color rgb="FFFFEB84"/>
        <color rgb="FF63BE7B"/>
      </colorScale>
    </cfRule>
  </conditionalFormatting>
  <conditionalFormatting sqref="P15">
    <cfRule type="colorScale" priority="939">
      <colorScale>
        <cfvo type="min"/>
        <cfvo type="percentile" val="50"/>
        <cfvo type="max"/>
        <color rgb="FFF8696B"/>
        <color rgb="FFFFEB84"/>
        <color rgb="FF63BE7B"/>
      </colorScale>
    </cfRule>
  </conditionalFormatting>
  <conditionalFormatting sqref="P15">
    <cfRule type="colorScale" priority="938">
      <colorScale>
        <cfvo type="min"/>
        <cfvo type="percentile" val="50"/>
        <cfvo type="max"/>
        <color rgb="FFF8696B"/>
        <color rgb="FFFFEB84"/>
        <color rgb="FF63BE7B"/>
      </colorScale>
    </cfRule>
  </conditionalFormatting>
  <conditionalFormatting sqref="P16">
    <cfRule type="colorScale" priority="936">
      <colorScale>
        <cfvo type="min"/>
        <cfvo type="percentile" val="50"/>
        <cfvo type="max"/>
        <color rgb="FFF8696B"/>
        <color rgb="FFFFEB84"/>
        <color rgb="FF63BE7B"/>
      </colorScale>
    </cfRule>
  </conditionalFormatting>
  <conditionalFormatting sqref="P19">
    <cfRule type="colorScale" priority="935">
      <colorScale>
        <cfvo type="min"/>
        <cfvo type="percentile" val="50"/>
        <cfvo type="max"/>
        <color rgb="FFF8696B"/>
        <color rgb="FFFFEB84"/>
        <color rgb="FF63BE7B"/>
      </colorScale>
    </cfRule>
  </conditionalFormatting>
  <conditionalFormatting sqref="P16:P20">
    <cfRule type="colorScale" priority="934">
      <colorScale>
        <cfvo type="min"/>
        <cfvo type="percentile" val="50"/>
        <cfvo type="max"/>
        <color rgb="FFF8696B"/>
        <color rgb="FFFFEB84"/>
        <color rgb="FF63BE7B"/>
      </colorScale>
    </cfRule>
  </conditionalFormatting>
  <conditionalFormatting sqref="P17">
    <cfRule type="colorScale" priority="937">
      <colorScale>
        <cfvo type="min"/>
        <cfvo type="percentile" val="50"/>
        <cfvo type="max"/>
        <color rgb="FFF8696B"/>
        <color rgb="FFFFEB84"/>
        <color rgb="FF63BE7B"/>
      </colorScale>
    </cfRule>
  </conditionalFormatting>
  <conditionalFormatting sqref="P18">
    <cfRule type="colorScale" priority="933">
      <colorScale>
        <cfvo type="min"/>
        <cfvo type="percentile" val="50"/>
        <cfvo type="max"/>
        <color rgb="FFF8696B"/>
        <color rgb="FFFFEB84"/>
        <color rgb="FF63BE7B"/>
      </colorScale>
    </cfRule>
  </conditionalFormatting>
  <conditionalFormatting sqref="P19">
    <cfRule type="colorScale" priority="932">
      <colorScale>
        <cfvo type="min"/>
        <cfvo type="percentile" val="50"/>
        <cfvo type="max"/>
        <color rgb="FFF8696B"/>
        <color rgb="FFFFEB84"/>
        <color rgb="FF63BE7B"/>
      </colorScale>
    </cfRule>
  </conditionalFormatting>
  <conditionalFormatting sqref="P20">
    <cfRule type="colorScale" priority="931">
      <colorScale>
        <cfvo type="min"/>
        <cfvo type="percentile" val="50"/>
        <cfvo type="max"/>
        <color rgb="FFF8696B"/>
        <color rgb="FFFFEB84"/>
        <color rgb="FF63BE7B"/>
      </colorScale>
    </cfRule>
  </conditionalFormatting>
  <conditionalFormatting sqref="P20">
    <cfRule type="colorScale" priority="930">
      <colorScale>
        <cfvo type="min"/>
        <cfvo type="percentile" val="50"/>
        <cfvo type="max"/>
        <color rgb="FFF8696B"/>
        <color rgb="FFFFEB84"/>
        <color rgb="FF63BE7B"/>
      </colorScale>
    </cfRule>
  </conditionalFormatting>
  <conditionalFormatting sqref="P17">
    <cfRule type="colorScale" priority="929">
      <colorScale>
        <cfvo type="min"/>
        <cfvo type="percentile" val="50"/>
        <cfvo type="max"/>
        <color rgb="FFF8696B"/>
        <color rgb="FFFFEB84"/>
        <color rgb="FF63BE7B"/>
      </colorScale>
    </cfRule>
  </conditionalFormatting>
  <conditionalFormatting sqref="P20">
    <cfRule type="colorScale" priority="928">
      <colorScale>
        <cfvo type="min"/>
        <cfvo type="percentile" val="50"/>
        <cfvo type="max"/>
        <color rgb="FFF8696B"/>
        <color rgb="FFFFEB84"/>
        <color rgb="FF63BE7B"/>
      </colorScale>
    </cfRule>
  </conditionalFormatting>
  <conditionalFormatting sqref="P16:P20">
    <cfRule type="colorScale" priority="927">
      <colorScale>
        <cfvo type="min"/>
        <cfvo type="percentile" val="50"/>
        <cfvo type="max"/>
        <color rgb="FFF8696B"/>
        <color rgb="FFFFEB84"/>
        <color rgb="FF63BE7B"/>
      </colorScale>
    </cfRule>
  </conditionalFormatting>
  <conditionalFormatting sqref="P17">
    <cfRule type="colorScale" priority="926">
      <colorScale>
        <cfvo type="min"/>
        <cfvo type="percentile" val="50"/>
        <cfvo type="max"/>
        <color rgb="FFF8696B"/>
        <color rgb="FFFFEB84"/>
        <color rgb="FF63BE7B"/>
      </colorScale>
    </cfRule>
  </conditionalFormatting>
  <conditionalFormatting sqref="P17">
    <cfRule type="colorScale" priority="925">
      <colorScale>
        <cfvo type="min"/>
        <cfvo type="percentile" val="50"/>
        <cfvo type="max"/>
        <color rgb="FFF8696B"/>
        <color rgb="FFFFEB84"/>
        <color rgb="FF63BE7B"/>
      </colorScale>
    </cfRule>
  </conditionalFormatting>
  <conditionalFormatting sqref="P18">
    <cfRule type="colorScale" priority="924">
      <colorScale>
        <cfvo type="min"/>
        <cfvo type="percentile" val="50"/>
        <cfvo type="max"/>
        <color rgb="FFF8696B"/>
        <color rgb="FFFFEB84"/>
        <color rgb="FF63BE7B"/>
      </colorScale>
    </cfRule>
  </conditionalFormatting>
  <conditionalFormatting sqref="P19">
    <cfRule type="colorScale" priority="923">
      <colorScale>
        <cfvo type="min"/>
        <cfvo type="percentile" val="50"/>
        <cfvo type="max"/>
        <color rgb="FFF8696B"/>
        <color rgb="FFFFEB84"/>
        <color rgb="FF63BE7B"/>
      </colorScale>
    </cfRule>
  </conditionalFormatting>
  <conditionalFormatting sqref="P20">
    <cfRule type="colorScale" priority="922">
      <colorScale>
        <cfvo type="min"/>
        <cfvo type="percentile" val="50"/>
        <cfvo type="max"/>
        <color rgb="FFF8696B"/>
        <color rgb="FFFFEB84"/>
        <color rgb="FF63BE7B"/>
      </colorScale>
    </cfRule>
  </conditionalFormatting>
  <conditionalFormatting sqref="P20">
    <cfRule type="colorScale" priority="921">
      <colorScale>
        <cfvo type="min"/>
        <cfvo type="percentile" val="50"/>
        <cfvo type="max"/>
        <color rgb="FFF8696B"/>
        <color rgb="FFFFEB84"/>
        <color rgb="FF63BE7B"/>
      </colorScale>
    </cfRule>
  </conditionalFormatting>
  <conditionalFormatting sqref="P18">
    <cfRule type="colorScale" priority="920">
      <colorScale>
        <cfvo type="min"/>
        <cfvo type="percentile" val="50"/>
        <cfvo type="max"/>
        <color rgb="FFF8696B"/>
        <color rgb="FFFFEB84"/>
        <color rgb="FF63BE7B"/>
      </colorScale>
    </cfRule>
  </conditionalFormatting>
  <conditionalFormatting sqref="P16:P20">
    <cfRule type="colorScale" priority="919">
      <colorScale>
        <cfvo type="min"/>
        <cfvo type="percentile" val="50"/>
        <cfvo type="max"/>
        <color rgb="FFF8696B"/>
        <color rgb="FFFFEB84"/>
        <color rgb="FF63BE7B"/>
      </colorScale>
    </cfRule>
  </conditionalFormatting>
  <conditionalFormatting sqref="P17">
    <cfRule type="colorScale" priority="918">
      <colorScale>
        <cfvo type="min"/>
        <cfvo type="percentile" val="50"/>
        <cfvo type="max"/>
        <color rgb="FFF8696B"/>
        <color rgb="FFFFEB84"/>
        <color rgb="FF63BE7B"/>
      </colorScale>
    </cfRule>
  </conditionalFormatting>
  <conditionalFormatting sqref="P18">
    <cfRule type="colorScale" priority="917">
      <colorScale>
        <cfvo type="min"/>
        <cfvo type="percentile" val="50"/>
        <cfvo type="max"/>
        <color rgb="FFF8696B"/>
        <color rgb="FFFFEB84"/>
        <color rgb="FF63BE7B"/>
      </colorScale>
    </cfRule>
  </conditionalFormatting>
  <conditionalFormatting sqref="P19">
    <cfRule type="colorScale" priority="916">
      <colorScale>
        <cfvo type="min"/>
        <cfvo type="percentile" val="50"/>
        <cfvo type="max"/>
        <color rgb="FFF8696B"/>
        <color rgb="FFFFEB84"/>
        <color rgb="FF63BE7B"/>
      </colorScale>
    </cfRule>
  </conditionalFormatting>
  <conditionalFormatting sqref="P20">
    <cfRule type="colorScale" priority="915">
      <colorScale>
        <cfvo type="min"/>
        <cfvo type="percentile" val="50"/>
        <cfvo type="max"/>
        <color rgb="FFF8696B"/>
        <color rgb="FFFFEB84"/>
        <color rgb="FF63BE7B"/>
      </colorScale>
    </cfRule>
  </conditionalFormatting>
  <conditionalFormatting sqref="P16:P20">
    <cfRule type="colorScale" priority="914">
      <colorScale>
        <cfvo type="min"/>
        <cfvo type="percentile" val="50"/>
        <cfvo type="max"/>
        <color rgb="FFF8696B"/>
        <color rgb="FFFFEB84"/>
        <color rgb="FF63BE7B"/>
      </colorScale>
    </cfRule>
  </conditionalFormatting>
  <conditionalFormatting sqref="P19">
    <cfRule type="colorScale" priority="913">
      <colorScale>
        <cfvo type="min"/>
        <cfvo type="percentile" val="50"/>
        <cfvo type="max"/>
        <color rgb="FFF8696B"/>
        <color rgb="FFFFEB84"/>
        <color rgb="FF63BE7B"/>
      </colorScale>
    </cfRule>
  </conditionalFormatting>
  <conditionalFormatting sqref="P17">
    <cfRule type="colorScale" priority="912">
      <colorScale>
        <cfvo type="min"/>
        <cfvo type="percentile" val="50"/>
        <cfvo type="max"/>
        <color rgb="FFF8696B"/>
        <color rgb="FFFFEB84"/>
        <color rgb="FF63BE7B"/>
      </colorScale>
    </cfRule>
  </conditionalFormatting>
  <conditionalFormatting sqref="P18">
    <cfRule type="colorScale" priority="911">
      <colorScale>
        <cfvo type="min"/>
        <cfvo type="percentile" val="50"/>
        <cfvo type="max"/>
        <color rgb="FFF8696B"/>
        <color rgb="FFFFEB84"/>
        <color rgb="FF63BE7B"/>
      </colorScale>
    </cfRule>
  </conditionalFormatting>
  <conditionalFormatting sqref="P19">
    <cfRule type="colorScale" priority="910">
      <colorScale>
        <cfvo type="min"/>
        <cfvo type="percentile" val="50"/>
        <cfvo type="max"/>
        <color rgb="FFF8696B"/>
        <color rgb="FFFFEB84"/>
        <color rgb="FF63BE7B"/>
      </colorScale>
    </cfRule>
  </conditionalFormatting>
  <conditionalFormatting sqref="P20">
    <cfRule type="colorScale" priority="909">
      <colorScale>
        <cfvo type="min"/>
        <cfvo type="percentile" val="50"/>
        <cfvo type="max"/>
        <color rgb="FFF8696B"/>
        <color rgb="FFFFEB84"/>
        <color rgb="FF63BE7B"/>
      </colorScale>
    </cfRule>
  </conditionalFormatting>
  <conditionalFormatting sqref="P20">
    <cfRule type="colorScale" priority="908">
      <colorScale>
        <cfvo type="min"/>
        <cfvo type="percentile" val="50"/>
        <cfvo type="max"/>
        <color rgb="FFF8696B"/>
        <color rgb="FFFFEB84"/>
        <color rgb="FF63BE7B"/>
      </colorScale>
    </cfRule>
  </conditionalFormatting>
  <conditionalFormatting sqref="P16">
    <cfRule type="colorScale" priority="907">
      <colorScale>
        <cfvo type="min"/>
        <cfvo type="percentile" val="50"/>
        <cfvo type="max"/>
        <color rgb="FFF8696B"/>
        <color rgb="FFFFEB84"/>
        <color rgb="FF63BE7B"/>
      </colorScale>
    </cfRule>
  </conditionalFormatting>
  <conditionalFormatting sqref="P19">
    <cfRule type="colorScale" priority="906">
      <colorScale>
        <cfvo type="min"/>
        <cfvo type="percentile" val="50"/>
        <cfvo type="max"/>
        <color rgb="FFF8696B"/>
        <color rgb="FFFFEB84"/>
        <color rgb="FF63BE7B"/>
      </colorScale>
    </cfRule>
  </conditionalFormatting>
  <conditionalFormatting sqref="P16:P20">
    <cfRule type="colorScale" priority="905">
      <colorScale>
        <cfvo type="min"/>
        <cfvo type="percentile" val="50"/>
        <cfvo type="max"/>
        <color rgb="FFF8696B"/>
        <color rgb="FFFFEB84"/>
        <color rgb="FF63BE7B"/>
      </colorScale>
    </cfRule>
  </conditionalFormatting>
  <conditionalFormatting sqref="P16">
    <cfRule type="colorScale" priority="904">
      <colorScale>
        <cfvo type="min"/>
        <cfvo type="percentile" val="50"/>
        <cfvo type="max"/>
        <color rgb="FFF8696B"/>
        <color rgb="FFFFEB84"/>
        <color rgb="FF63BE7B"/>
      </colorScale>
    </cfRule>
  </conditionalFormatting>
  <conditionalFormatting sqref="P16">
    <cfRule type="colorScale" priority="903">
      <colorScale>
        <cfvo type="min"/>
        <cfvo type="percentile" val="50"/>
        <cfvo type="max"/>
        <color rgb="FFF8696B"/>
        <color rgb="FFFFEB84"/>
        <color rgb="FF63BE7B"/>
      </colorScale>
    </cfRule>
  </conditionalFormatting>
  <conditionalFormatting sqref="P16">
    <cfRule type="colorScale" priority="902">
      <colorScale>
        <cfvo type="min"/>
        <cfvo type="percentile" val="50"/>
        <cfvo type="max"/>
        <color rgb="FFF8696B"/>
        <color rgb="FFFFEB84"/>
        <color rgb="FF63BE7B"/>
      </colorScale>
    </cfRule>
  </conditionalFormatting>
  <conditionalFormatting sqref="P17">
    <cfRule type="colorScale" priority="901">
      <colorScale>
        <cfvo type="min"/>
        <cfvo type="percentile" val="50"/>
        <cfvo type="max"/>
        <color rgb="FFF8696B"/>
        <color rgb="FFFFEB84"/>
        <color rgb="FF63BE7B"/>
      </colorScale>
    </cfRule>
  </conditionalFormatting>
  <conditionalFormatting sqref="P18">
    <cfRule type="colorScale" priority="900">
      <colorScale>
        <cfvo type="min"/>
        <cfvo type="percentile" val="50"/>
        <cfvo type="max"/>
        <color rgb="FFF8696B"/>
        <color rgb="FFFFEB84"/>
        <color rgb="FF63BE7B"/>
      </colorScale>
    </cfRule>
  </conditionalFormatting>
  <conditionalFormatting sqref="P19">
    <cfRule type="colorScale" priority="899">
      <colorScale>
        <cfvo type="min"/>
        <cfvo type="percentile" val="50"/>
        <cfvo type="max"/>
        <color rgb="FFF8696B"/>
        <color rgb="FFFFEB84"/>
        <color rgb="FF63BE7B"/>
      </colorScale>
    </cfRule>
  </conditionalFormatting>
  <conditionalFormatting sqref="P19">
    <cfRule type="colorScale" priority="898">
      <colorScale>
        <cfvo type="min"/>
        <cfvo type="percentile" val="50"/>
        <cfvo type="max"/>
        <color rgb="FFF8696B"/>
        <color rgb="FFFFEB84"/>
        <color rgb="FF63BE7B"/>
      </colorScale>
    </cfRule>
  </conditionalFormatting>
  <conditionalFormatting sqref="P19">
    <cfRule type="colorScale" priority="897">
      <colorScale>
        <cfvo type="min"/>
        <cfvo type="percentile" val="50"/>
        <cfvo type="max"/>
        <color rgb="FFF8696B"/>
        <color rgb="FFFFEB84"/>
        <color rgb="FF63BE7B"/>
      </colorScale>
    </cfRule>
  </conditionalFormatting>
  <conditionalFormatting sqref="P20">
    <cfRule type="colorScale" priority="896">
      <colorScale>
        <cfvo type="min"/>
        <cfvo type="percentile" val="50"/>
        <cfvo type="max"/>
        <color rgb="FFF8696B"/>
        <color rgb="FFFFEB84"/>
        <color rgb="FF63BE7B"/>
      </colorScale>
    </cfRule>
  </conditionalFormatting>
  <conditionalFormatting sqref="P16">
    <cfRule type="colorScale" priority="895">
      <colorScale>
        <cfvo type="min"/>
        <cfvo type="percentile" val="50"/>
        <cfvo type="max"/>
        <color rgb="FFF8696B"/>
        <color rgb="FFFFEB84"/>
        <color rgb="FF63BE7B"/>
      </colorScale>
    </cfRule>
  </conditionalFormatting>
  <conditionalFormatting sqref="P16">
    <cfRule type="colorScale" priority="894">
      <colorScale>
        <cfvo type="min"/>
        <cfvo type="percentile" val="50"/>
        <cfvo type="max"/>
        <color rgb="FFF8696B"/>
        <color rgb="FFFFEB84"/>
        <color rgb="FF63BE7B"/>
      </colorScale>
    </cfRule>
  </conditionalFormatting>
  <conditionalFormatting sqref="P16">
    <cfRule type="colorScale" priority="893">
      <colorScale>
        <cfvo type="min"/>
        <cfvo type="percentile" val="50"/>
        <cfvo type="max"/>
        <color rgb="FFF8696B"/>
        <color rgb="FFFFEB84"/>
        <color rgb="FF63BE7B"/>
      </colorScale>
    </cfRule>
  </conditionalFormatting>
  <conditionalFormatting sqref="P18">
    <cfRule type="colorScale" priority="892">
      <colorScale>
        <cfvo type="min"/>
        <cfvo type="percentile" val="50"/>
        <cfvo type="max"/>
        <color rgb="FFF8696B"/>
        <color rgb="FFFFEB84"/>
        <color rgb="FF63BE7B"/>
      </colorScale>
    </cfRule>
  </conditionalFormatting>
  <conditionalFormatting sqref="P17">
    <cfRule type="colorScale" priority="891">
      <colorScale>
        <cfvo type="min"/>
        <cfvo type="percentile" val="50"/>
        <cfvo type="max"/>
        <color rgb="FFF8696B"/>
        <color rgb="FFFFEB84"/>
        <color rgb="FF63BE7B"/>
      </colorScale>
    </cfRule>
  </conditionalFormatting>
  <conditionalFormatting sqref="P18">
    <cfRule type="colorScale" priority="890">
      <colorScale>
        <cfvo type="min"/>
        <cfvo type="percentile" val="50"/>
        <cfvo type="max"/>
        <color rgb="FFF8696B"/>
        <color rgb="FFFFEB84"/>
        <color rgb="FF63BE7B"/>
      </colorScale>
    </cfRule>
  </conditionalFormatting>
  <conditionalFormatting sqref="P18">
    <cfRule type="colorScale" priority="889">
      <colorScale>
        <cfvo type="min"/>
        <cfvo type="percentile" val="50"/>
        <cfvo type="max"/>
        <color rgb="FFF8696B"/>
        <color rgb="FFFFEB84"/>
        <color rgb="FF63BE7B"/>
      </colorScale>
    </cfRule>
  </conditionalFormatting>
  <conditionalFormatting sqref="P19">
    <cfRule type="colorScale" priority="888">
      <colorScale>
        <cfvo type="min"/>
        <cfvo type="percentile" val="50"/>
        <cfvo type="max"/>
        <color rgb="FFF8696B"/>
        <color rgb="FFFFEB84"/>
        <color rgb="FF63BE7B"/>
      </colorScale>
    </cfRule>
  </conditionalFormatting>
  <conditionalFormatting sqref="P20">
    <cfRule type="colorScale" priority="887">
      <colorScale>
        <cfvo type="min"/>
        <cfvo type="percentile" val="50"/>
        <cfvo type="max"/>
        <color rgb="FFF8696B"/>
        <color rgb="FFFFEB84"/>
        <color rgb="FF63BE7B"/>
      </colorScale>
    </cfRule>
  </conditionalFormatting>
  <conditionalFormatting sqref="P17">
    <cfRule type="colorScale" priority="886">
      <colorScale>
        <cfvo type="min"/>
        <cfvo type="percentile" val="50"/>
        <cfvo type="max"/>
        <color rgb="FFF8696B"/>
        <color rgb="FFFFEB84"/>
        <color rgb="FF63BE7B"/>
      </colorScale>
    </cfRule>
  </conditionalFormatting>
  <conditionalFormatting sqref="P20">
    <cfRule type="colorScale" priority="885">
      <colorScale>
        <cfvo type="min"/>
        <cfvo type="percentile" val="50"/>
        <cfvo type="max"/>
        <color rgb="FFF8696B"/>
        <color rgb="FFFFEB84"/>
        <color rgb="FF63BE7B"/>
      </colorScale>
    </cfRule>
  </conditionalFormatting>
  <conditionalFormatting sqref="P18">
    <cfRule type="colorScale" priority="884">
      <colorScale>
        <cfvo type="min"/>
        <cfvo type="percentile" val="50"/>
        <cfvo type="max"/>
        <color rgb="FFF8696B"/>
        <color rgb="FFFFEB84"/>
        <color rgb="FF63BE7B"/>
      </colorScale>
    </cfRule>
  </conditionalFormatting>
  <conditionalFormatting sqref="P19">
    <cfRule type="colorScale" priority="883">
      <colorScale>
        <cfvo type="min"/>
        <cfvo type="percentile" val="50"/>
        <cfvo type="max"/>
        <color rgb="FFF8696B"/>
        <color rgb="FFFFEB84"/>
        <color rgb="FF63BE7B"/>
      </colorScale>
    </cfRule>
  </conditionalFormatting>
  <conditionalFormatting sqref="P20">
    <cfRule type="colorScale" priority="882">
      <colorScale>
        <cfvo type="min"/>
        <cfvo type="percentile" val="50"/>
        <cfvo type="max"/>
        <color rgb="FFF8696B"/>
        <color rgb="FFFFEB84"/>
        <color rgb="FF63BE7B"/>
      </colorScale>
    </cfRule>
  </conditionalFormatting>
  <conditionalFormatting sqref="P18">
    <cfRule type="colorScale" priority="881">
      <colorScale>
        <cfvo type="min"/>
        <cfvo type="percentile" val="50"/>
        <cfvo type="max"/>
        <color rgb="FFF8696B"/>
        <color rgb="FFFFEB84"/>
        <color rgb="FF63BE7B"/>
      </colorScale>
    </cfRule>
  </conditionalFormatting>
  <conditionalFormatting sqref="P16">
    <cfRule type="colorScale" priority="880">
      <colorScale>
        <cfvo type="min"/>
        <cfvo type="percentile" val="50"/>
        <cfvo type="max"/>
        <color rgb="FFF8696B"/>
        <color rgb="FFFFEB84"/>
        <color rgb="FF63BE7B"/>
      </colorScale>
    </cfRule>
  </conditionalFormatting>
  <conditionalFormatting sqref="P17">
    <cfRule type="colorScale" priority="879">
      <colorScale>
        <cfvo type="min"/>
        <cfvo type="percentile" val="50"/>
        <cfvo type="max"/>
        <color rgb="FFF8696B"/>
        <color rgb="FFFFEB84"/>
        <color rgb="FF63BE7B"/>
      </colorScale>
    </cfRule>
  </conditionalFormatting>
  <conditionalFormatting sqref="P18">
    <cfRule type="colorScale" priority="878">
      <colorScale>
        <cfvo type="min"/>
        <cfvo type="percentile" val="50"/>
        <cfvo type="max"/>
        <color rgb="FFF8696B"/>
        <color rgb="FFFFEB84"/>
        <color rgb="FF63BE7B"/>
      </colorScale>
    </cfRule>
  </conditionalFormatting>
  <conditionalFormatting sqref="P18">
    <cfRule type="colorScale" priority="877">
      <colorScale>
        <cfvo type="min"/>
        <cfvo type="percentile" val="50"/>
        <cfvo type="max"/>
        <color rgb="FFF8696B"/>
        <color rgb="FFFFEB84"/>
        <color rgb="FF63BE7B"/>
      </colorScale>
    </cfRule>
  </conditionalFormatting>
  <conditionalFormatting sqref="P18">
    <cfRule type="colorScale" priority="876">
      <colorScale>
        <cfvo type="min"/>
        <cfvo type="percentile" val="50"/>
        <cfvo type="max"/>
        <color rgb="FFF8696B"/>
        <color rgb="FFFFEB84"/>
        <color rgb="FF63BE7B"/>
      </colorScale>
    </cfRule>
  </conditionalFormatting>
  <conditionalFormatting sqref="P19">
    <cfRule type="colorScale" priority="875">
      <colorScale>
        <cfvo type="min"/>
        <cfvo type="percentile" val="50"/>
        <cfvo type="max"/>
        <color rgb="FFF8696B"/>
        <color rgb="FFFFEB84"/>
        <color rgb="FF63BE7B"/>
      </colorScale>
    </cfRule>
  </conditionalFormatting>
  <conditionalFormatting sqref="P20">
    <cfRule type="colorScale" priority="874">
      <colorScale>
        <cfvo type="min"/>
        <cfvo type="percentile" val="50"/>
        <cfvo type="max"/>
        <color rgb="FFF8696B"/>
        <color rgb="FFFFEB84"/>
        <color rgb="FF63BE7B"/>
      </colorScale>
    </cfRule>
  </conditionalFormatting>
  <conditionalFormatting sqref="P17">
    <cfRule type="colorScale" priority="873">
      <colorScale>
        <cfvo type="min"/>
        <cfvo type="percentile" val="50"/>
        <cfvo type="max"/>
        <color rgb="FFF8696B"/>
        <color rgb="FFFFEB84"/>
        <color rgb="FF63BE7B"/>
      </colorScale>
    </cfRule>
  </conditionalFormatting>
  <conditionalFormatting sqref="P16">
    <cfRule type="colorScale" priority="872">
      <colorScale>
        <cfvo type="min"/>
        <cfvo type="percentile" val="50"/>
        <cfvo type="max"/>
        <color rgb="FFF8696B"/>
        <color rgb="FFFFEB84"/>
        <color rgb="FF63BE7B"/>
      </colorScale>
    </cfRule>
  </conditionalFormatting>
  <conditionalFormatting sqref="P17">
    <cfRule type="colorScale" priority="871">
      <colorScale>
        <cfvo type="min"/>
        <cfvo type="percentile" val="50"/>
        <cfvo type="max"/>
        <color rgb="FFF8696B"/>
        <color rgb="FFFFEB84"/>
        <color rgb="FF63BE7B"/>
      </colorScale>
    </cfRule>
  </conditionalFormatting>
  <conditionalFormatting sqref="P19">
    <cfRule type="colorScale" priority="870">
      <colorScale>
        <cfvo type="min"/>
        <cfvo type="percentile" val="50"/>
        <cfvo type="max"/>
        <color rgb="FFF8696B"/>
        <color rgb="FFFFEB84"/>
        <color rgb="FF63BE7B"/>
      </colorScale>
    </cfRule>
  </conditionalFormatting>
  <conditionalFormatting sqref="P18">
    <cfRule type="colorScale" priority="869">
      <colorScale>
        <cfvo type="min"/>
        <cfvo type="percentile" val="50"/>
        <cfvo type="max"/>
        <color rgb="FFF8696B"/>
        <color rgb="FFFFEB84"/>
        <color rgb="FF63BE7B"/>
      </colorScale>
    </cfRule>
  </conditionalFormatting>
  <conditionalFormatting sqref="P19">
    <cfRule type="colorScale" priority="868">
      <colorScale>
        <cfvo type="min"/>
        <cfvo type="percentile" val="50"/>
        <cfvo type="max"/>
        <color rgb="FFF8696B"/>
        <color rgb="FFFFEB84"/>
        <color rgb="FF63BE7B"/>
      </colorScale>
    </cfRule>
  </conditionalFormatting>
  <conditionalFormatting sqref="P19">
    <cfRule type="colorScale" priority="867">
      <colorScale>
        <cfvo type="min"/>
        <cfvo type="percentile" val="50"/>
        <cfvo type="max"/>
        <color rgb="FFF8696B"/>
        <color rgb="FFFFEB84"/>
        <color rgb="FF63BE7B"/>
      </colorScale>
    </cfRule>
  </conditionalFormatting>
  <conditionalFormatting sqref="P20">
    <cfRule type="colorScale" priority="866">
      <colorScale>
        <cfvo type="min"/>
        <cfvo type="percentile" val="50"/>
        <cfvo type="max"/>
        <color rgb="FFF8696B"/>
        <color rgb="FFFFEB84"/>
        <color rgb="FF63BE7B"/>
      </colorScale>
    </cfRule>
  </conditionalFormatting>
  <conditionalFormatting sqref="P18">
    <cfRule type="colorScale" priority="865">
      <colorScale>
        <cfvo type="min"/>
        <cfvo type="percentile" val="50"/>
        <cfvo type="max"/>
        <color rgb="FFF8696B"/>
        <color rgb="FFFFEB84"/>
        <color rgb="FF63BE7B"/>
      </colorScale>
    </cfRule>
  </conditionalFormatting>
  <conditionalFormatting sqref="P19">
    <cfRule type="colorScale" priority="864">
      <colorScale>
        <cfvo type="min"/>
        <cfvo type="percentile" val="50"/>
        <cfvo type="max"/>
        <color rgb="FFF8696B"/>
        <color rgb="FFFFEB84"/>
        <color rgb="FF63BE7B"/>
      </colorScale>
    </cfRule>
  </conditionalFormatting>
  <conditionalFormatting sqref="P20">
    <cfRule type="colorScale" priority="863">
      <colorScale>
        <cfvo type="min"/>
        <cfvo type="percentile" val="50"/>
        <cfvo type="max"/>
        <color rgb="FFF8696B"/>
        <color rgb="FFFFEB84"/>
        <color rgb="FF63BE7B"/>
      </colorScale>
    </cfRule>
  </conditionalFormatting>
  <conditionalFormatting sqref="P16">
    <cfRule type="colorScale" priority="862">
      <colorScale>
        <cfvo type="min"/>
        <cfvo type="percentile" val="50"/>
        <cfvo type="max"/>
        <color rgb="FFF8696B"/>
        <color rgb="FFFFEB84"/>
        <color rgb="FF63BE7B"/>
      </colorScale>
    </cfRule>
  </conditionalFormatting>
  <conditionalFormatting sqref="P19">
    <cfRule type="colorScale" priority="861">
      <colorScale>
        <cfvo type="min"/>
        <cfvo type="percentile" val="50"/>
        <cfvo type="max"/>
        <color rgb="FFF8696B"/>
        <color rgb="FFFFEB84"/>
        <color rgb="FF63BE7B"/>
      </colorScale>
    </cfRule>
  </conditionalFormatting>
  <conditionalFormatting sqref="P17">
    <cfRule type="colorScale" priority="860">
      <colorScale>
        <cfvo type="min"/>
        <cfvo type="percentile" val="50"/>
        <cfvo type="max"/>
        <color rgb="FFF8696B"/>
        <color rgb="FFFFEB84"/>
        <color rgb="FF63BE7B"/>
      </colorScale>
    </cfRule>
  </conditionalFormatting>
  <conditionalFormatting sqref="P18">
    <cfRule type="colorScale" priority="859">
      <colorScale>
        <cfvo type="min"/>
        <cfvo type="percentile" val="50"/>
        <cfvo type="max"/>
        <color rgb="FFF8696B"/>
        <color rgb="FFFFEB84"/>
        <color rgb="FF63BE7B"/>
      </colorScale>
    </cfRule>
  </conditionalFormatting>
  <conditionalFormatting sqref="P19">
    <cfRule type="colorScale" priority="858">
      <colorScale>
        <cfvo type="min"/>
        <cfvo type="percentile" val="50"/>
        <cfvo type="max"/>
        <color rgb="FFF8696B"/>
        <color rgb="FFFFEB84"/>
        <color rgb="FF63BE7B"/>
      </colorScale>
    </cfRule>
  </conditionalFormatting>
  <conditionalFormatting sqref="P20">
    <cfRule type="colorScale" priority="857">
      <colorScale>
        <cfvo type="min"/>
        <cfvo type="percentile" val="50"/>
        <cfvo type="max"/>
        <color rgb="FFF8696B"/>
        <color rgb="FFFFEB84"/>
        <color rgb="FF63BE7B"/>
      </colorScale>
    </cfRule>
  </conditionalFormatting>
  <conditionalFormatting sqref="P20">
    <cfRule type="colorScale" priority="856">
      <colorScale>
        <cfvo type="min"/>
        <cfvo type="percentile" val="50"/>
        <cfvo type="max"/>
        <color rgb="FFF8696B"/>
        <color rgb="FFFFEB84"/>
        <color rgb="FF63BE7B"/>
      </colorScale>
    </cfRule>
  </conditionalFormatting>
  <conditionalFormatting sqref="P17">
    <cfRule type="colorScale" priority="855">
      <colorScale>
        <cfvo type="min"/>
        <cfvo type="percentile" val="50"/>
        <cfvo type="max"/>
        <color rgb="FFF8696B"/>
        <color rgb="FFFFEB84"/>
        <color rgb="FF63BE7B"/>
      </colorScale>
    </cfRule>
  </conditionalFormatting>
  <conditionalFormatting sqref="P20">
    <cfRule type="colorScale" priority="854">
      <colorScale>
        <cfvo type="min"/>
        <cfvo type="percentile" val="50"/>
        <cfvo type="max"/>
        <color rgb="FFF8696B"/>
        <color rgb="FFFFEB84"/>
        <color rgb="FF63BE7B"/>
      </colorScale>
    </cfRule>
  </conditionalFormatting>
  <conditionalFormatting sqref="P16:P20">
    <cfRule type="colorScale" priority="853">
      <colorScale>
        <cfvo type="min"/>
        <cfvo type="percentile" val="50"/>
        <cfvo type="max"/>
        <color rgb="FFF8696B"/>
        <color rgb="FFFFEB84"/>
        <color rgb="FF63BE7B"/>
      </colorScale>
    </cfRule>
  </conditionalFormatting>
  <conditionalFormatting sqref="P17">
    <cfRule type="colorScale" priority="852">
      <colorScale>
        <cfvo type="min"/>
        <cfvo type="percentile" val="50"/>
        <cfvo type="max"/>
        <color rgb="FFF8696B"/>
        <color rgb="FFFFEB84"/>
        <color rgb="FF63BE7B"/>
      </colorScale>
    </cfRule>
  </conditionalFormatting>
  <conditionalFormatting sqref="P17">
    <cfRule type="colorScale" priority="851">
      <colorScale>
        <cfvo type="min"/>
        <cfvo type="percentile" val="50"/>
        <cfvo type="max"/>
        <color rgb="FFF8696B"/>
        <color rgb="FFFFEB84"/>
        <color rgb="FF63BE7B"/>
      </colorScale>
    </cfRule>
  </conditionalFormatting>
  <conditionalFormatting sqref="P18">
    <cfRule type="colorScale" priority="850">
      <colorScale>
        <cfvo type="min"/>
        <cfvo type="percentile" val="50"/>
        <cfvo type="max"/>
        <color rgb="FFF8696B"/>
        <color rgb="FFFFEB84"/>
        <color rgb="FF63BE7B"/>
      </colorScale>
    </cfRule>
  </conditionalFormatting>
  <conditionalFormatting sqref="P19">
    <cfRule type="colorScale" priority="849">
      <colorScale>
        <cfvo type="min"/>
        <cfvo type="percentile" val="50"/>
        <cfvo type="max"/>
        <color rgb="FFF8696B"/>
        <color rgb="FFFFEB84"/>
        <color rgb="FF63BE7B"/>
      </colorScale>
    </cfRule>
  </conditionalFormatting>
  <conditionalFormatting sqref="P20">
    <cfRule type="colorScale" priority="848">
      <colorScale>
        <cfvo type="min"/>
        <cfvo type="percentile" val="50"/>
        <cfvo type="max"/>
        <color rgb="FFF8696B"/>
        <color rgb="FFFFEB84"/>
        <color rgb="FF63BE7B"/>
      </colorScale>
    </cfRule>
  </conditionalFormatting>
  <conditionalFormatting sqref="P20">
    <cfRule type="colorScale" priority="847">
      <colorScale>
        <cfvo type="min"/>
        <cfvo type="percentile" val="50"/>
        <cfvo type="max"/>
        <color rgb="FFF8696B"/>
        <color rgb="FFFFEB84"/>
        <color rgb="FF63BE7B"/>
      </colorScale>
    </cfRule>
  </conditionalFormatting>
  <conditionalFormatting sqref="P18">
    <cfRule type="colorScale" priority="846">
      <colorScale>
        <cfvo type="min"/>
        <cfvo type="percentile" val="50"/>
        <cfvo type="max"/>
        <color rgb="FFF8696B"/>
        <color rgb="FFFFEB84"/>
        <color rgb="FF63BE7B"/>
      </colorScale>
    </cfRule>
  </conditionalFormatting>
  <conditionalFormatting sqref="P16:P20">
    <cfRule type="colorScale" priority="845">
      <colorScale>
        <cfvo type="min"/>
        <cfvo type="percentile" val="50"/>
        <cfvo type="max"/>
        <color rgb="FFF8696B"/>
        <color rgb="FFFFEB84"/>
        <color rgb="FF63BE7B"/>
      </colorScale>
    </cfRule>
  </conditionalFormatting>
  <conditionalFormatting sqref="P17">
    <cfRule type="colorScale" priority="844">
      <colorScale>
        <cfvo type="min"/>
        <cfvo type="percentile" val="50"/>
        <cfvo type="max"/>
        <color rgb="FFF8696B"/>
        <color rgb="FFFFEB84"/>
        <color rgb="FF63BE7B"/>
      </colorScale>
    </cfRule>
  </conditionalFormatting>
  <conditionalFormatting sqref="P18">
    <cfRule type="colorScale" priority="843">
      <colorScale>
        <cfvo type="min"/>
        <cfvo type="percentile" val="50"/>
        <cfvo type="max"/>
        <color rgb="FFF8696B"/>
        <color rgb="FFFFEB84"/>
        <color rgb="FF63BE7B"/>
      </colorScale>
    </cfRule>
  </conditionalFormatting>
  <conditionalFormatting sqref="P19">
    <cfRule type="colorScale" priority="842">
      <colorScale>
        <cfvo type="min"/>
        <cfvo type="percentile" val="50"/>
        <cfvo type="max"/>
        <color rgb="FFF8696B"/>
        <color rgb="FFFFEB84"/>
        <color rgb="FF63BE7B"/>
      </colorScale>
    </cfRule>
  </conditionalFormatting>
  <conditionalFormatting sqref="P20">
    <cfRule type="colorScale" priority="841">
      <colorScale>
        <cfvo type="min"/>
        <cfvo type="percentile" val="50"/>
        <cfvo type="max"/>
        <color rgb="FFF8696B"/>
        <color rgb="FFFFEB84"/>
        <color rgb="FF63BE7B"/>
      </colorScale>
    </cfRule>
  </conditionalFormatting>
  <conditionalFormatting sqref="P16:P20">
    <cfRule type="colorScale" priority="840">
      <colorScale>
        <cfvo type="min"/>
        <cfvo type="percentile" val="50"/>
        <cfvo type="max"/>
        <color rgb="FFF8696B"/>
        <color rgb="FFFFEB84"/>
        <color rgb="FF63BE7B"/>
      </colorScale>
    </cfRule>
  </conditionalFormatting>
  <conditionalFormatting sqref="P19">
    <cfRule type="colorScale" priority="839">
      <colorScale>
        <cfvo type="min"/>
        <cfvo type="percentile" val="50"/>
        <cfvo type="max"/>
        <color rgb="FFF8696B"/>
        <color rgb="FFFFEB84"/>
        <color rgb="FF63BE7B"/>
      </colorScale>
    </cfRule>
  </conditionalFormatting>
  <conditionalFormatting sqref="P17">
    <cfRule type="colorScale" priority="838">
      <colorScale>
        <cfvo type="min"/>
        <cfvo type="percentile" val="50"/>
        <cfvo type="max"/>
        <color rgb="FFF8696B"/>
        <color rgb="FFFFEB84"/>
        <color rgb="FF63BE7B"/>
      </colorScale>
    </cfRule>
  </conditionalFormatting>
  <conditionalFormatting sqref="P18">
    <cfRule type="colorScale" priority="837">
      <colorScale>
        <cfvo type="min"/>
        <cfvo type="percentile" val="50"/>
        <cfvo type="max"/>
        <color rgb="FFF8696B"/>
        <color rgb="FFFFEB84"/>
        <color rgb="FF63BE7B"/>
      </colorScale>
    </cfRule>
  </conditionalFormatting>
  <conditionalFormatting sqref="P19">
    <cfRule type="colorScale" priority="836">
      <colorScale>
        <cfvo type="min"/>
        <cfvo type="percentile" val="50"/>
        <cfvo type="max"/>
        <color rgb="FFF8696B"/>
        <color rgb="FFFFEB84"/>
        <color rgb="FF63BE7B"/>
      </colorScale>
    </cfRule>
  </conditionalFormatting>
  <conditionalFormatting sqref="P20">
    <cfRule type="colorScale" priority="835">
      <colorScale>
        <cfvo type="min"/>
        <cfvo type="percentile" val="50"/>
        <cfvo type="max"/>
        <color rgb="FFF8696B"/>
        <color rgb="FFFFEB84"/>
        <color rgb="FF63BE7B"/>
      </colorScale>
    </cfRule>
  </conditionalFormatting>
  <conditionalFormatting sqref="P20">
    <cfRule type="colorScale" priority="834">
      <colorScale>
        <cfvo type="min"/>
        <cfvo type="percentile" val="50"/>
        <cfvo type="max"/>
        <color rgb="FFF8696B"/>
        <color rgb="FFFFEB84"/>
        <color rgb="FF63BE7B"/>
      </colorScale>
    </cfRule>
  </conditionalFormatting>
  <conditionalFormatting sqref="P21">
    <cfRule type="colorScale" priority="832">
      <colorScale>
        <cfvo type="min"/>
        <cfvo type="percentile" val="50"/>
        <cfvo type="max"/>
        <color rgb="FFF8696B"/>
        <color rgb="FFFFEB84"/>
        <color rgb="FF63BE7B"/>
      </colorScale>
    </cfRule>
  </conditionalFormatting>
  <conditionalFormatting sqref="P24">
    <cfRule type="colorScale" priority="831">
      <colorScale>
        <cfvo type="min"/>
        <cfvo type="percentile" val="50"/>
        <cfvo type="max"/>
        <color rgb="FFF8696B"/>
        <color rgb="FFFFEB84"/>
        <color rgb="FF63BE7B"/>
      </colorScale>
    </cfRule>
  </conditionalFormatting>
  <conditionalFormatting sqref="P21:P25">
    <cfRule type="colorScale" priority="830">
      <colorScale>
        <cfvo type="min"/>
        <cfvo type="percentile" val="50"/>
        <cfvo type="max"/>
        <color rgb="FFF8696B"/>
        <color rgb="FFFFEB84"/>
        <color rgb="FF63BE7B"/>
      </colorScale>
    </cfRule>
  </conditionalFormatting>
  <conditionalFormatting sqref="P22">
    <cfRule type="colorScale" priority="833">
      <colorScale>
        <cfvo type="min"/>
        <cfvo type="percentile" val="50"/>
        <cfvo type="max"/>
        <color rgb="FFF8696B"/>
        <color rgb="FFFFEB84"/>
        <color rgb="FF63BE7B"/>
      </colorScale>
    </cfRule>
  </conditionalFormatting>
  <conditionalFormatting sqref="P23">
    <cfRule type="colorScale" priority="829">
      <colorScale>
        <cfvo type="min"/>
        <cfvo type="percentile" val="50"/>
        <cfvo type="max"/>
        <color rgb="FFF8696B"/>
        <color rgb="FFFFEB84"/>
        <color rgb="FF63BE7B"/>
      </colorScale>
    </cfRule>
  </conditionalFormatting>
  <conditionalFormatting sqref="P24">
    <cfRule type="colorScale" priority="828">
      <colorScale>
        <cfvo type="min"/>
        <cfvo type="percentile" val="50"/>
        <cfvo type="max"/>
        <color rgb="FFF8696B"/>
        <color rgb="FFFFEB84"/>
        <color rgb="FF63BE7B"/>
      </colorScale>
    </cfRule>
  </conditionalFormatting>
  <conditionalFormatting sqref="P25">
    <cfRule type="colorScale" priority="827">
      <colorScale>
        <cfvo type="min"/>
        <cfvo type="percentile" val="50"/>
        <cfvo type="max"/>
        <color rgb="FFF8696B"/>
        <color rgb="FFFFEB84"/>
        <color rgb="FF63BE7B"/>
      </colorScale>
    </cfRule>
  </conditionalFormatting>
  <conditionalFormatting sqref="P25">
    <cfRule type="colorScale" priority="826">
      <colorScale>
        <cfvo type="min"/>
        <cfvo type="percentile" val="50"/>
        <cfvo type="max"/>
        <color rgb="FFF8696B"/>
        <color rgb="FFFFEB84"/>
        <color rgb="FF63BE7B"/>
      </colorScale>
    </cfRule>
  </conditionalFormatting>
  <conditionalFormatting sqref="P22">
    <cfRule type="colorScale" priority="825">
      <colorScale>
        <cfvo type="min"/>
        <cfvo type="percentile" val="50"/>
        <cfvo type="max"/>
        <color rgb="FFF8696B"/>
        <color rgb="FFFFEB84"/>
        <color rgb="FF63BE7B"/>
      </colorScale>
    </cfRule>
  </conditionalFormatting>
  <conditionalFormatting sqref="P25">
    <cfRule type="colorScale" priority="824">
      <colorScale>
        <cfvo type="min"/>
        <cfvo type="percentile" val="50"/>
        <cfvo type="max"/>
        <color rgb="FFF8696B"/>
        <color rgb="FFFFEB84"/>
        <color rgb="FF63BE7B"/>
      </colorScale>
    </cfRule>
  </conditionalFormatting>
  <conditionalFormatting sqref="P21:P25">
    <cfRule type="colorScale" priority="823">
      <colorScale>
        <cfvo type="min"/>
        <cfvo type="percentile" val="50"/>
        <cfvo type="max"/>
        <color rgb="FFF8696B"/>
        <color rgb="FFFFEB84"/>
        <color rgb="FF63BE7B"/>
      </colorScale>
    </cfRule>
  </conditionalFormatting>
  <conditionalFormatting sqref="P22">
    <cfRule type="colorScale" priority="822">
      <colorScale>
        <cfvo type="min"/>
        <cfvo type="percentile" val="50"/>
        <cfvo type="max"/>
        <color rgb="FFF8696B"/>
        <color rgb="FFFFEB84"/>
        <color rgb="FF63BE7B"/>
      </colorScale>
    </cfRule>
  </conditionalFormatting>
  <conditionalFormatting sqref="P22">
    <cfRule type="colorScale" priority="821">
      <colorScale>
        <cfvo type="min"/>
        <cfvo type="percentile" val="50"/>
        <cfvo type="max"/>
        <color rgb="FFF8696B"/>
        <color rgb="FFFFEB84"/>
        <color rgb="FF63BE7B"/>
      </colorScale>
    </cfRule>
  </conditionalFormatting>
  <conditionalFormatting sqref="P23">
    <cfRule type="colorScale" priority="820">
      <colorScale>
        <cfvo type="min"/>
        <cfvo type="percentile" val="50"/>
        <cfvo type="max"/>
        <color rgb="FFF8696B"/>
        <color rgb="FFFFEB84"/>
        <color rgb="FF63BE7B"/>
      </colorScale>
    </cfRule>
  </conditionalFormatting>
  <conditionalFormatting sqref="P24">
    <cfRule type="colorScale" priority="819">
      <colorScale>
        <cfvo type="min"/>
        <cfvo type="percentile" val="50"/>
        <cfvo type="max"/>
        <color rgb="FFF8696B"/>
        <color rgb="FFFFEB84"/>
        <color rgb="FF63BE7B"/>
      </colorScale>
    </cfRule>
  </conditionalFormatting>
  <conditionalFormatting sqref="P25">
    <cfRule type="colorScale" priority="818">
      <colorScale>
        <cfvo type="min"/>
        <cfvo type="percentile" val="50"/>
        <cfvo type="max"/>
        <color rgb="FFF8696B"/>
        <color rgb="FFFFEB84"/>
        <color rgb="FF63BE7B"/>
      </colorScale>
    </cfRule>
  </conditionalFormatting>
  <conditionalFormatting sqref="P25">
    <cfRule type="colorScale" priority="817">
      <colorScale>
        <cfvo type="min"/>
        <cfvo type="percentile" val="50"/>
        <cfvo type="max"/>
        <color rgb="FFF8696B"/>
        <color rgb="FFFFEB84"/>
        <color rgb="FF63BE7B"/>
      </colorScale>
    </cfRule>
  </conditionalFormatting>
  <conditionalFormatting sqref="P23">
    <cfRule type="colorScale" priority="816">
      <colorScale>
        <cfvo type="min"/>
        <cfvo type="percentile" val="50"/>
        <cfvo type="max"/>
        <color rgb="FFF8696B"/>
        <color rgb="FFFFEB84"/>
        <color rgb="FF63BE7B"/>
      </colorScale>
    </cfRule>
  </conditionalFormatting>
  <conditionalFormatting sqref="P21:P25">
    <cfRule type="colorScale" priority="815">
      <colorScale>
        <cfvo type="min"/>
        <cfvo type="percentile" val="50"/>
        <cfvo type="max"/>
        <color rgb="FFF8696B"/>
        <color rgb="FFFFEB84"/>
        <color rgb="FF63BE7B"/>
      </colorScale>
    </cfRule>
  </conditionalFormatting>
  <conditionalFormatting sqref="P22">
    <cfRule type="colorScale" priority="814">
      <colorScale>
        <cfvo type="min"/>
        <cfvo type="percentile" val="50"/>
        <cfvo type="max"/>
        <color rgb="FFF8696B"/>
        <color rgb="FFFFEB84"/>
        <color rgb="FF63BE7B"/>
      </colorScale>
    </cfRule>
  </conditionalFormatting>
  <conditionalFormatting sqref="P23">
    <cfRule type="colorScale" priority="813">
      <colorScale>
        <cfvo type="min"/>
        <cfvo type="percentile" val="50"/>
        <cfvo type="max"/>
        <color rgb="FFF8696B"/>
        <color rgb="FFFFEB84"/>
        <color rgb="FF63BE7B"/>
      </colorScale>
    </cfRule>
  </conditionalFormatting>
  <conditionalFormatting sqref="P24">
    <cfRule type="colorScale" priority="812">
      <colorScale>
        <cfvo type="min"/>
        <cfvo type="percentile" val="50"/>
        <cfvo type="max"/>
        <color rgb="FFF8696B"/>
        <color rgb="FFFFEB84"/>
        <color rgb="FF63BE7B"/>
      </colorScale>
    </cfRule>
  </conditionalFormatting>
  <conditionalFormatting sqref="P25">
    <cfRule type="colorScale" priority="811">
      <colorScale>
        <cfvo type="min"/>
        <cfvo type="percentile" val="50"/>
        <cfvo type="max"/>
        <color rgb="FFF8696B"/>
        <color rgb="FFFFEB84"/>
        <color rgb="FF63BE7B"/>
      </colorScale>
    </cfRule>
  </conditionalFormatting>
  <conditionalFormatting sqref="P21:P25">
    <cfRule type="colorScale" priority="810">
      <colorScale>
        <cfvo type="min"/>
        <cfvo type="percentile" val="50"/>
        <cfvo type="max"/>
        <color rgb="FFF8696B"/>
        <color rgb="FFFFEB84"/>
        <color rgb="FF63BE7B"/>
      </colorScale>
    </cfRule>
  </conditionalFormatting>
  <conditionalFormatting sqref="P24">
    <cfRule type="colorScale" priority="809">
      <colorScale>
        <cfvo type="min"/>
        <cfvo type="percentile" val="50"/>
        <cfvo type="max"/>
        <color rgb="FFF8696B"/>
        <color rgb="FFFFEB84"/>
        <color rgb="FF63BE7B"/>
      </colorScale>
    </cfRule>
  </conditionalFormatting>
  <conditionalFormatting sqref="P22">
    <cfRule type="colorScale" priority="808">
      <colorScale>
        <cfvo type="min"/>
        <cfvo type="percentile" val="50"/>
        <cfvo type="max"/>
        <color rgb="FFF8696B"/>
        <color rgb="FFFFEB84"/>
        <color rgb="FF63BE7B"/>
      </colorScale>
    </cfRule>
  </conditionalFormatting>
  <conditionalFormatting sqref="P23">
    <cfRule type="colorScale" priority="807">
      <colorScale>
        <cfvo type="min"/>
        <cfvo type="percentile" val="50"/>
        <cfvo type="max"/>
        <color rgb="FFF8696B"/>
        <color rgb="FFFFEB84"/>
        <color rgb="FF63BE7B"/>
      </colorScale>
    </cfRule>
  </conditionalFormatting>
  <conditionalFormatting sqref="P24">
    <cfRule type="colorScale" priority="806">
      <colorScale>
        <cfvo type="min"/>
        <cfvo type="percentile" val="50"/>
        <cfvo type="max"/>
        <color rgb="FFF8696B"/>
        <color rgb="FFFFEB84"/>
        <color rgb="FF63BE7B"/>
      </colorScale>
    </cfRule>
  </conditionalFormatting>
  <conditionalFormatting sqref="P25">
    <cfRule type="colorScale" priority="805">
      <colorScale>
        <cfvo type="min"/>
        <cfvo type="percentile" val="50"/>
        <cfvo type="max"/>
        <color rgb="FFF8696B"/>
        <color rgb="FFFFEB84"/>
        <color rgb="FF63BE7B"/>
      </colorScale>
    </cfRule>
  </conditionalFormatting>
  <conditionalFormatting sqref="P25">
    <cfRule type="colorScale" priority="804">
      <colorScale>
        <cfvo type="min"/>
        <cfvo type="percentile" val="50"/>
        <cfvo type="max"/>
        <color rgb="FFF8696B"/>
        <color rgb="FFFFEB84"/>
        <color rgb="FF63BE7B"/>
      </colorScale>
    </cfRule>
  </conditionalFormatting>
  <conditionalFormatting sqref="P21">
    <cfRule type="colorScale" priority="803">
      <colorScale>
        <cfvo type="min"/>
        <cfvo type="percentile" val="50"/>
        <cfvo type="max"/>
        <color rgb="FFF8696B"/>
        <color rgb="FFFFEB84"/>
        <color rgb="FF63BE7B"/>
      </colorScale>
    </cfRule>
  </conditionalFormatting>
  <conditionalFormatting sqref="P24">
    <cfRule type="colorScale" priority="802">
      <colorScale>
        <cfvo type="min"/>
        <cfvo type="percentile" val="50"/>
        <cfvo type="max"/>
        <color rgb="FFF8696B"/>
        <color rgb="FFFFEB84"/>
        <color rgb="FF63BE7B"/>
      </colorScale>
    </cfRule>
  </conditionalFormatting>
  <conditionalFormatting sqref="P21:P25">
    <cfRule type="colorScale" priority="801">
      <colorScale>
        <cfvo type="min"/>
        <cfvo type="percentile" val="50"/>
        <cfvo type="max"/>
        <color rgb="FFF8696B"/>
        <color rgb="FFFFEB84"/>
        <color rgb="FF63BE7B"/>
      </colorScale>
    </cfRule>
  </conditionalFormatting>
  <conditionalFormatting sqref="P21">
    <cfRule type="colorScale" priority="800">
      <colorScale>
        <cfvo type="min"/>
        <cfvo type="percentile" val="50"/>
        <cfvo type="max"/>
        <color rgb="FFF8696B"/>
        <color rgb="FFFFEB84"/>
        <color rgb="FF63BE7B"/>
      </colorScale>
    </cfRule>
  </conditionalFormatting>
  <conditionalFormatting sqref="P21">
    <cfRule type="colorScale" priority="799">
      <colorScale>
        <cfvo type="min"/>
        <cfvo type="percentile" val="50"/>
        <cfvo type="max"/>
        <color rgb="FFF8696B"/>
        <color rgb="FFFFEB84"/>
        <color rgb="FF63BE7B"/>
      </colorScale>
    </cfRule>
  </conditionalFormatting>
  <conditionalFormatting sqref="P21">
    <cfRule type="colorScale" priority="798">
      <colorScale>
        <cfvo type="min"/>
        <cfvo type="percentile" val="50"/>
        <cfvo type="max"/>
        <color rgb="FFF8696B"/>
        <color rgb="FFFFEB84"/>
        <color rgb="FF63BE7B"/>
      </colorScale>
    </cfRule>
  </conditionalFormatting>
  <conditionalFormatting sqref="P22">
    <cfRule type="colorScale" priority="797">
      <colorScale>
        <cfvo type="min"/>
        <cfvo type="percentile" val="50"/>
        <cfvo type="max"/>
        <color rgb="FFF8696B"/>
        <color rgb="FFFFEB84"/>
        <color rgb="FF63BE7B"/>
      </colorScale>
    </cfRule>
  </conditionalFormatting>
  <conditionalFormatting sqref="P23">
    <cfRule type="colorScale" priority="796">
      <colorScale>
        <cfvo type="min"/>
        <cfvo type="percentile" val="50"/>
        <cfvo type="max"/>
        <color rgb="FFF8696B"/>
        <color rgb="FFFFEB84"/>
        <color rgb="FF63BE7B"/>
      </colorScale>
    </cfRule>
  </conditionalFormatting>
  <conditionalFormatting sqref="P24">
    <cfRule type="colorScale" priority="795">
      <colorScale>
        <cfvo type="min"/>
        <cfvo type="percentile" val="50"/>
        <cfvo type="max"/>
        <color rgb="FFF8696B"/>
        <color rgb="FFFFEB84"/>
        <color rgb="FF63BE7B"/>
      </colorScale>
    </cfRule>
  </conditionalFormatting>
  <conditionalFormatting sqref="P24">
    <cfRule type="colorScale" priority="794">
      <colorScale>
        <cfvo type="min"/>
        <cfvo type="percentile" val="50"/>
        <cfvo type="max"/>
        <color rgb="FFF8696B"/>
        <color rgb="FFFFEB84"/>
        <color rgb="FF63BE7B"/>
      </colorScale>
    </cfRule>
  </conditionalFormatting>
  <conditionalFormatting sqref="P24">
    <cfRule type="colorScale" priority="793">
      <colorScale>
        <cfvo type="min"/>
        <cfvo type="percentile" val="50"/>
        <cfvo type="max"/>
        <color rgb="FFF8696B"/>
        <color rgb="FFFFEB84"/>
        <color rgb="FF63BE7B"/>
      </colorScale>
    </cfRule>
  </conditionalFormatting>
  <conditionalFormatting sqref="P25">
    <cfRule type="colorScale" priority="792">
      <colorScale>
        <cfvo type="min"/>
        <cfvo type="percentile" val="50"/>
        <cfvo type="max"/>
        <color rgb="FFF8696B"/>
        <color rgb="FFFFEB84"/>
        <color rgb="FF63BE7B"/>
      </colorScale>
    </cfRule>
  </conditionalFormatting>
  <conditionalFormatting sqref="P21">
    <cfRule type="colorScale" priority="791">
      <colorScale>
        <cfvo type="min"/>
        <cfvo type="percentile" val="50"/>
        <cfvo type="max"/>
        <color rgb="FFF8696B"/>
        <color rgb="FFFFEB84"/>
        <color rgb="FF63BE7B"/>
      </colorScale>
    </cfRule>
  </conditionalFormatting>
  <conditionalFormatting sqref="P21">
    <cfRule type="colorScale" priority="790">
      <colorScale>
        <cfvo type="min"/>
        <cfvo type="percentile" val="50"/>
        <cfvo type="max"/>
        <color rgb="FFF8696B"/>
        <color rgb="FFFFEB84"/>
        <color rgb="FF63BE7B"/>
      </colorScale>
    </cfRule>
  </conditionalFormatting>
  <conditionalFormatting sqref="P21">
    <cfRule type="colorScale" priority="789">
      <colorScale>
        <cfvo type="min"/>
        <cfvo type="percentile" val="50"/>
        <cfvo type="max"/>
        <color rgb="FFF8696B"/>
        <color rgb="FFFFEB84"/>
        <color rgb="FF63BE7B"/>
      </colorScale>
    </cfRule>
  </conditionalFormatting>
  <conditionalFormatting sqref="P23">
    <cfRule type="colorScale" priority="788">
      <colorScale>
        <cfvo type="min"/>
        <cfvo type="percentile" val="50"/>
        <cfvo type="max"/>
        <color rgb="FFF8696B"/>
        <color rgb="FFFFEB84"/>
        <color rgb="FF63BE7B"/>
      </colorScale>
    </cfRule>
  </conditionalFormatting>
  <conditionalFormatting sqref="P22">
    <cfRule type="colorScale" priority="787">
      <colorScale>
        <cfvo type="min"/>
        <cfvo type="percentile" val="50"/>
        <cfvo type="max"/>
        <color rgb="FFF8696B"/>
        <color rgb="FFFFEB84"/>
        <color rgb="FF63BE7B"/>
      </colorScale>
    </cfRule>
  </conditionalFormatting>
  <conditionalFormatting sqref="P23">
    <cfRule type="colorScale" priority="786">
      <colorScale>
        <cfvo type="min"/>
        <cfvo type="percentile" val="50"/>
        <cfvo type="max"/>
        <color rgb="FFF8696B"/>
        <color rgb="FFFFEB84"/>
        <color rgb="FF63BE7B"/>
      </colorScale>
    </cfRule>
  </conditionalFormatting>
  <conditionalFormatting sqref="P23">
    <cfRule type="colorScale" priority="785">
      <colorScale>
        <cfvo type="min"/>
        <cfvo type="percentile" val="50"/>
        <cfvo type="max"/>
        <color rgb="FFF8696B"/>
        <color rgb="FFFFEB84"/>
        <color rgb="FF63BE7B"/>
      </colorScale>
    </cfRule>
  </conditionalFormatting>
  <conditionalFormatting sqref="P24">
    <cfRule type="colorScale" priority="784">
      <colorScale>
        <cfvo type="min"/>
        <cfvo type="percentile" val="50"/>
        <cfvo type="max"/>
        <color rgb="FFF8696B"/>
        <color rgb="FFFFEB84"/>
        <color rgb="FF63BE7B"/>
      </colorScale>
    </cfRule>
  </conditionalFormatting>
  <conditionalFormatting sqref="P25">
    <cfRule type="colorScale" priority="783">
      <colorScale>
        <cfvo type="min"/>
        <cfvo type="percentile" val="50"/>
        <cfvo type="max"/>
        <color rgb="FFF8696B"/>
        <color rgb="FFFFEB84"/>
        <color rgb="FF63BE7B"/>
      </colorScale>
    </cfRule>
  </conditionalFormatting>
  <conditionalFormatting sqref="P22">
    <cfRule type="colorScale" priority="782">
      <colorScale>
        <cfvo type="min"/>
        <cfvo type="percentile" val="50"/>
        <cfvo type="max"/>
        <color rgb="FFF8696B"/>
        <color rgb="FFFFEB84"/>
        <color rgb="FF63BE7B"/>
      </colorScale>
    </cfRule>
  </conditionalFormatting>
  <conditionalFormatting sqref="P25">
    <cfRule type="colorScale" priority="781">
      <colorScale>
        <cfvo type="min"/>
        <cfvo type="percentile" val="50"/>
        <cfvo type="max"/>
        <color rgb="FFF8696B"/>
        <color rgb="FFFFEB84"/>
        <color rgb="FF63BE7B"/>
      </colorScale>
    </cfRule>
  </conditionalFormatting>
  <conditionalFormatting sqref="P23">
    <cfRule type="colorScale" priority="780">
      <colorScale>
        <cfvo type="min"/>
        <cfvo type="percentile" val="50"/>
        <cfvo type="max"/>
        <color rgb="FFF8696B"/>
        <color rgb="FFFFEB84"/>
        <color rgb="FF63BE7B"/>
      </colorScale>
    </cfRule>
  </conditionalFormatting>
  <conditionalFormatting sqref="P24">
    <cfRule type="colorScale" priority="779">
      <colorScale>
        <cfvo type="min"/>
        <cfvo type="percentile" val="50"/>
        <cfvo type="max"/>
        <color rgb="FFF8696B"/>
        <color rgb="FFFFEB84"/>
        <color rgb="FF63BE7B"/>
      </colorScale>
    </cfRule>
  </conditionalFormatting>
  <conditionalFormatting sqref="P25">
    <cfRule type="colorScale" priority="778">
      <colorScale>
        <cfvo type="min"/>
        <cfvo type="percentile" val="50"/>
        <cfvo type="max"/>
        <color rgb="FFF8696B"/>
        <color rgb="FFFFEB84"/>
        <color rgb="FF63BE7B"/>
      </colorScale>
    </cfRule>
  </conditionalFormatting>
  <conditionalFormatting sqref="P23">
    <cfRule type="colorScale" priority="777">
      <colorScale>
        <cfvo type="min"/>
        <cfvo type="percentile" val="50"/>
        <cfvo type="max"/>
        <color rgb="FFF8696B"/>
        <color rgb="FFFFEB84"/>
        <color rgb="FF63BE7B"/>
      </colorScale>
    </cfRule>
  </conditionalFormatting>
  <conditionalFormatting sqref="P21">
    <cfRule type="colorScale" priority="776">
      <colorScale>
        <cfvo type="min"/>
        <cfvo type="percentile" val="50"/>
        <cfvo type="max"/>
        <color rgb="FFF8696B"/>
        <color rgb="FFFFEB84"/>
        <color rgb="FF63BE7B"/>
      </colorScale>
    </cfRule>
  </conditionalFormatting>
  <conditionalFormatting sqref="P22">
    <cfRule type="colorScale" priority="775">
      <colorScale>
        <cfvo type="min"/>
        <cfvo type="percentile" val="50"/>
        <cfvo type="max"/>
        <color rgb="FFF8696B"/>
        <color rgb="FFFFEB84"/>
        <color rgb="FF63BE7B"/>
      </colorScale>
    </cfRule>
  </conditionalFormatting>
  <conditionalFormatting sqref="P23">
    <cfRule type="colorScale" priority="774">
      <colorScale>
        <cfvo type="min"/>
        <cfvo type="percentile" val="50"/>
        <cfvo type="max"/>
        <color rgb="FFF8696B"/>
        <color rgb="FFFFEB84"/>
        <color rgb="FF63BE7B"/>
      </colorScale>
    </cfRule>
  </conditionalFormatting>
  <conditionalFormatting sqref="P23">
    <cfRule type="colorScale" priority="773">
      <colorScale>
        <cfvo type="min"/>
        <cfvo type="percentile" val="50"/>
        <cfvo type="max"/>
        <color rgb="FFF8696B"/>
        <color rgb="FFFFEB84"/>
        <color rgb="FF63BE7B"/>
      </colorScale>
    </cfRule>
  </conditionalFormatting>
  <conditionalFormatting sqref="P23">
    <cfRule type="colorScale" priority="772">
      <colorScale>
        <cfvo type="min"/>
        <cfvo type="percentile" val="50"/>
        <cfvo type="max"/>
        <color rgb="FFF8696B"/>
        <color rgb="FFFFEB84"/>
        <color rgb="FF63BE7B"/>
      </colorScale>
    </cfRule>
  </conditionalFormatting>
  <conditionalFormatting sqref="P24">
    <cfRule type="colorScale" priority="771">
      <colorScale>
        <cfvo type="min"/>
        <cfvo type="percentile" val="50"/>
        <cfvo type="max"/>
        <color rgb="FFF8696B"/>
        <color rgb="FFFFEB84"/>
        <color rgb="FF63BE7B"/>
      </colorScale>
    </cfRule>
  </conditionalFormatting>
  <conditionalFormatting sqref="P25">
    <cfRule type="colorScale" priority="770">
      <colorScale>
        <cfvo type="min"/>
        <cfvo type="percentile" val="50"/>
        <cfvo type="max"/>
        <color rgb="FFF8696B"/>
        <color rgb="FFFFEB84"/>
        <color rgb="FF63BE7B"/>
      </colorScale>
    </cfRule>
  </conditionalFormatting>
  <conditionalFormatting sqref="P22">
    <cfRule type="colorScale" priority="769">
      <colorScale>
        <cfvo type="min"/>
        <cfvo type="percentile" val="50"/>
        <cfvo type="max"/>
        <color rgb="FFF8696B"/>
        <color rgb="FFFFEB84"/>
        <color rgb="FF63BE7B"/>
      </colorScale>
    </cfRule>
  </conditionalFormatting>
  <conditionalFormatting sqref="P21">
    <cfRule type="colorScale" priority="768">
      <colorScale>
        <cfvo type="min"/>
        <cfvo type="percentile" val="50"/>
        <cfvo type="max"/>
        <color rgb="FFF8696B"/>
        <color rgb="FFFFEB84"/>
        <color rgb="FF63BE7B"/>
      </colorScale>
    </cfRule>
  </conditionalFormatting>
  <conditionalFormatting sqref="P22">
    <cfRule type="colorScale" priority="767">
      <colorScale>
        <cfvo type="min"/>
        <cfvo type="percentile" val="50"/>
        <cfvo type="max"/>
        <color rgb="FFF8696B"/>
        <color rgb="FFFFEB84"/>
        <color rgb="FF63BE7B"/>
      </colorScale>
    </cfRule>
  </conditionalFormatting>
  <conditionalFormatting sqref="P24">
    <cfRule type="colorScale" priority="766">
      <colorScale>
        <cfvo type="min"/>
        <cfvo type="percentile" val="50"/>
        <cfvo type="max"/>
        <color rgb="FFF8696B"/>
        <color rgb="FFFFEB84"/>
        <color rgb="FF63BE7B"/>
      </colorScale>
    </cfRule>
  </conditionalFormatting>
  <conditionalFormatting sqref="P23">
    <cfRule type="colorScale" priority="765">
      <colorScale>
        <cfvo type="min"/>
        <cfvo type="percentile" val="50"/>
        <cfvo type="max"/>
        <color rgb="FFF8696B"/>
        <color rgb="FFFFEB84"/>
        <color rgb="FF63BE7B"/>
      </colorScale>
    </cfRule>
  </conditionalFormatting>
  <conditionalFormatting sqref="P24">
    <cfRule type="colorScale" priority="764">
      <colorScale>
        <cfvo type="min"/>
        <cfvo type="percentile" val="50"/>
        <cfvo type="max"/>
        <color rgb="FFF8696B"/>
        <color rgb="FFFFEB84"/>
        <color rgb="FF63BE7B"/>
      </colorScale>
    </cfRule>
  </conditionalFormatting>
  <conditionalFormatting sqref="P24">
    <cfRule type="colorScale" priority="763">
      <colorScale>
        <cfvo type="min"/>
        <cfvo type="percentile" val="50"/>
        <cfvo type="max"/>
        <color rgb="FFF8696B"/>
        <color rgb="FFFFEB84"/>
        <color rgb="FF63BE7B"/>
      </colorScale>
    </cfRule>
  </conditionalFormatting>
  <conditionalFormatting sqref="P25">
    <cfRule type="colorScale" priority="762">
      <colorScale>
        <cfvo type="min"/>
        <cfvo type="percentile" val="50"/>
        <cfvo type="max"/>
        <color rgb="FFF8696B"/>
        <color rgb="FFFFEB84"/>
        <color rgb="FF63BE7B"/>
      </colorScale>
    </cfRule>
  </conditionalFormatting>
  <conditionalFormatting sqref="P23">
    <cfRule type="colorScale" priority="761">
      <colorScale>
        <cfvo type="min"/>
        <cfvo type="percentile" val="50"/>
        <cfvo type="max"/>
        <color rgb="FFF8696B"/>
        <color rgb="FFFFEB84"/>
        <color rgb="FF63BE7B"/>
      </colorScale>
    </cfRule>
  </conditionalFormatting>
  <conditionalFormatting sqref="P24">
    <cfRule type="colorScale" priority="760">
      <colorScale>
        <cfvo type="min"/>
        <cfvo type="percentile" val="50"/>
        <cfvo type="max"/>
        <color rgb="FFF8696B"/>
        <color rgb="FFFFEB84"/>
        <color rgb="FF63BE7B"/>
      </colorScale>
    </cfRule>
  </conditionalFormatting>
  <conditionalFormatting sqref="P25">
    <cfRule type="colorScale" priority="759">
      <colorScale>
        <cfvo type="min"/>
        <cfvo type="percentile" val="50"/>
        <cfvo type="max"/>
        <color rgb="FFF8696B"/>
        <color rgb="FFFFEB84"/>
        <color rgb="FF63BE7B"/>
      </colorScale>
    </cfRule>
  </conditionalFormatting>
  <conditionalFormatting sqref="P21">
    <cfRule type="colorScale" priority="758">
      <colorScale>
        <cfvo type="min"/>
        <cfvo type="percentile" val="50"/>
        <cfvo type="max"/>
        <color rgb="FFF8696B"/>
        <color rgb="FFFFEB84"/>
        <color rgb="FF63BE7B"/>
      </colorScale>
    </cfRule>
  </conditionalFormatting>
  <conditionalFormatting sqref="P24">
    <cfRule type="colorScale" priority="757">
      <colorScale>
        <cfvo type="min"/>
        <cfvo type="percentile" val="50"/>
        <cfvo type="max"/>
        <color rgb="FFF8696B"/>
        <color rgb="FFFFEB84"/>
        <color rgb="FF63BE7B"/>
      </colorScale>
    </cfRule>
  </conditionalFormatting>
  <conditionalFormatting sqref="P22">
    <cfRule type="colorScale" priority="756">
      <colorScale>
        <cfvo type="min"/>
        <cfvo type="percentile" val="50"/>
        <cfvo type="max"/>
        <color rgb="FFF8696B"/>
        <color rgb="FFFFEB84"/>
        <color rgb="FF63BE7B"/>
      </colorScale>
    </cfRule>
  </conditionalFormatting>
  <conditionalFormatting sqref="P23">
    <cfRule type="colorScale" priority="755">
      <colorScale>
        <cfvo type="min"/>
        <cfvo type="percentile" val="50"/>
        <cfvo type="max"/>
        <color rgb="FFF8696B"/>
        <color rgb="FFFFEB84"/>
        <color rgb="FF63BE7B"/>
      </colorScale>
    </cfRule>
  </conditionalFormatting>
  <conditionalFormatting sqref="P24">
    <cfRule type="colorScale" priority="754">
      <colorScale>
        <cfvo type="min"/>
        <cfvo type="percentile" val="50"/>
        <cfvo type="max"/>
        <color rgb="FFF8696B"/>
        <color rgb="FFFFEB84"/>
        <color rgb="FF63BE7B"/>
      </colorScale>
    </cfRule>
  </conditionalFormatting>
  <conditionalFormatting sqref="P25">
    <cfRule type="colorScale" priority="753">
      <colorScale>
        <cfvo type="min"/>
        <cfvo type="percentile" val="50"/>
        <cfvo type="max"/>
        <color rgb="FFF8696B"/>
        <color rgb="FFFFEB84"/>
        <color rgb="FF63BE7B"/>
      </colorScale>
    </cfRule>
  </conditionalFormatting>
  <conditionalFormatting sqref="P25">
    <cfRule type="colorScale" priority="752">
      <colorScale>
        <cfvo type="min"/>
        <cfvo type="percentile" val="50"/>
        <cfvo type="max"/>
        <color rgb="FFF8696B"/>
        <color rgb="FFFFEB84"/>
        <color rgb="FF63BE7B"/>
      </colorScale>
    </cfRule>
  </conditionalFormatting>
  <conditionalFormatting sqref="P22">
    <cfRule type="colorScale" priority="751">
      <colorScale>
        <cfvo type="min"/>
        <cfvo type="percentile" val="50"/>
        <cfvo type="max"/>
        <color rgb="FFF8696B"/>
        <color rgb="FFFFEB84"/>
        <color rgb="FF63BE7B"/>
      </colorScale>
    </cfRule>
  </conditionalFormatting>
  <conditionalFormatting sqref="P25">
    <cfRule type="colorScale" priority="750">
      <colorScale>
        <cfvo type="min"/>
        <cfvo type="percentile" val="50"/>
        <cfvo type="max"/>
        <color rgb="FFF8696B"/>
        <color rgb="FFFFEB84"/>
        <color rgb="FF63BE7B"/>
      </colorScale>
    </cfRule>
  </conditionalFormatting>
  <conditionalFormatting sqref="P21:P25">
    <cfRule type="colorScale" priority="749">
      <colorScale>
        <cfvo type="min"/>
        <cfvo type="percentile" val="50"/>
        <cfvo type="max"/>
        <color rgb="FFF8696B"/>
        <color rgb="FFFFEB84"/>
        <color rgb="FF63BE7B"/>
      </colorScale>
    </cfRule>
  </conditionalFormatting>
  <conditionalFormatting sqref="P22">
    <cfRule type="colorScale" priority="748">
      <colorScale>
        <cfvo type="min"/>
        <cfvo type="percentile" val="50"/>
        <cfvo type="max"/>
        <color rgb="FFF8696B"/>
        <color rgb="FFFFEB84"/>
        <color rgb="FF63BE7B"/>
      </colorScale>
    </cfRule>
  </conditionalFormatting>
  <conditionalFormatting sqref="P22">
    <cfRule type="colorScale" priority="747">
      <colorScale>
        <cfvo type="min"/>
        <cfvo type="percentile" val="50"/>
        <cfvo type="max"/>
        <color rgb="FFF8696B"/>
        <color rgb="FFFFEB84"/>
        <color rgb="FF63BE7B"/>
      </colorScale>
    </cfRule>
  </conditionalFormatting>
  <conditionalFormatting sqref="P23">
    <cfRule type="colorScale" priority="746">
      <colorScale>
        <cfvo type="min"/>
        <cfvo type="percentile" val="50"/>
        <cfvo type="max"/>
        <color rgb="FFF8696B"/>
        <color rgb="FFFFEB84"/>
        <color rgb="FF63BE7B"/>
      </colorScale>
    </cfRule>
  </conditionalFormatting>
  <conditionalFormatting sqref="P24">
    <cfRule type="colorScale" priority="745">
      <colorScale>
        <cfvo type="min"/>
        <cfvo type="percentile" val="50"/>
        <cfvo type="max"/>
        <color rgb="FFF8696B"/>
        <color rgb="FFFFEB84"/>
        <color rgb="FF63BE7B"/>
      </colorScale>
    </cfRule>
  </conditionalFormatting>
  <conditionalFormatting sqref="P25">
    <cfRule type="colorScale" priority="744">
      <colorScale>
        <cfvo type="min"/>
        <cfvo type="percentile" val="50"/>
        <cfvo type="max"/>
        <color rgb="FFF8696B"/>
        <color rgb="FFFFEB84"/>
        <color rgb="FF63BE7B"/>
      </colorScale>
    </cfRule>
  </conditionalFormatting>
  <conditionalFormatting sqref="P25">
    <cfRule type="colorScale" priority="743">
      <colorScale>
        <cfvo type="min"/>
        <cfvo type="percentile" val="50"/>
        <cfvo type="max"/>
        <color rgb="FFF8696B"/>
        <color rgb="FFFFEB84"/>
        <color rgb="FF63BE7B"/>
      </colorScale>
    </cfRule>
  </conditionalFormatting>
  <conditionalFormatting sqref="P23">
    <cfRule type="colorScale" priority="742">
      <colorScale>
        <cfvo type="min"/>
        <cfvo type="percentile" val="50"/>
        <cfvo type="max"/>
        <color rgb="FFF8696B"/>
        <color rgb="FFFFEB84"/>
        <color rgb="FF63BE7B"/>
      </colorScale>
    </cfRule>
  </conditionalFormatting>
  <conditionalFormatting sqref="P21:P25">
    <cfRule type="colorScale" priority="741">
      <colorScale>
        <cfvo type="min"/>
        <cfvo type="percentile" val="50"/>
        <cfvo type="max"/>
        <color rgb="FFF8696B"/>
        <color rgb="FFFFEB84"/>
        <color rgb="FF63BE7B"/>
      </colorScale>
    </cfRule>
  </conditionalFormatting>
  <conditionalFormatting sqref="P22">
    <cfRule type="colorScale" priority="740">
      <colorScale>
        <cfvo type="min"/>
        <cfvo type="percentile" val="50"/>
        <cfvo type="max"/>
        <color rgb="FFF8696B"/>
        <color rgb="FFFFEB84"/>
        <color rgb="FF63BE7B"/>
      </colorScale>
    </cfRule>
  </conditionalFormatting>
  <conditionalFormatting sqref="P23">
    <cfRule type="colorScale" priority="739">
      <colorScale>
        <cfvo type="min"/>
        <cfvo type="percentile" val="50"/>
        <cfvo type="max"/>
        <color rgb="FFF8696B"/>
        <color rgb="FFFFEB84"/>
        <color rgb="FF63BE7B"/>
      </colorScale>
    </cfRule>
  </conditionalFormatting>
  <conditionalFormatting sqref="P24">
    <cfRule type="colorScale" priority="738">
      <colorScale>
        <cfvo type="min"/>
        <cfvo type="percentile" val="50"/>
        <cfvo type="max"/>
        <color rgb="FFF8696B"/>
        <color rgb="FFFFEB84"/>
        <color rgb="FF63BE7B"/>
      </colorScale>
    </cfRule>
  </conditionalFormatting>
  <conditionalFormatting sqref="P25">
    <cfRule type="colorScale" priority="737">
      <colorScale>
        <cfvo type="min"/>
        <cfvo type="percentile" val="50"/>
        <cfvo type="max"/>
        <color rgb="FFF8696B"/>
        <color rgb="FFFFEB84"/>
        <color rgb="FF63BE7B"/>
      </colorScale>
    </cfRule>
  </conditionalFormatting>
  <conditionalFormatting sqref="P21:P25">
    <cfRule type="colorScale" priority="736">
      <colorScale>
        <cfvo type="min"/>
        <cfvo type="percentile" val="50"/>
        <cfvo type="max"/>
        <color rgb="FFF8696B"/>
        <color rgb="FFFFEB84"/>
        <color rgb="FF63BE7B"/>
      </colorScale>
    </cfRule>
  </conditionalFormatting>
  <conditionalFormatting sqref="P24">
    <cfRule type="colorScale" priority="735">
      <colorScale>
        <cfvo type="min"/>
        <cfvo type="percentile" val="50"/>
        <cfvo type="max"/>
        <color rgb="FFF8696B"/>
        <color rgb="FFFFEB84"/>
        <color rgb="FF63BE7B"/>
      </colorScale>
    </cfRule>
  </conditionalFormatting>
  <conditionalFormatting sqref="P22">
    <cfRule type="colorScale" priority="734">
      <colorScale>
        <cfvo type="min"/>
        <cfvo type="percentile" val="50"/>
        <cfvo type="max"/>
        <color rgb="FFF8696B"/>
        <color rgb="FFFFEB84"/>
        <color rgb="FF63BE7B"/>
      </colorScale>
    </cfRule>
  </conditionalFormatting>
  <conditionalFormatting sqref="P23">
    <cfRule type="colorScale" priority="733">
      <colorScale>
        <cfvo type="min"/>
        <cfvo type="percentile" val="50"/>
        <cfvo type="max"/>
        <color rgb="FFF8696B"/>
        <color rgb="FFFFEB84"/>
        <color rgb="FF63BE7B"/>
      </colorScale>
    </cfRule>
  </conditionalFormatting>
  <conditionalFormatting sqref="P24">
    <cfRule type="colorScale" priority="732">
      <colorScale>
        <cfvo type="min"/>
        <cfvo type="percentile" val="50"/>
        <cfvo type="max"/>
        <color rgb="FFF8696B"/>
        <color rgb="FFFFEB84"/>
        <color rgb="FF63BE7B"/>
      </colorScale>
    </cfRule>
  </conditionalFormatting>
  <conditionalFormatting sqref="P25">
    <cfRule type="colorScale" priority="731">
      <colorScale>
        <cfvo type="min"/>
        <cfvo type="percentile" val="50"/>
        <cfvo type="max"/>
        <color rgb="FFF8696B"/>
        <color rgb="FFFFEB84"/>
        <color rgb="FF63BE7B"/>
      </colorScale>
    </cfRule>
  </conditionalFormatting>
  <conditionalFormatting sqref="P25">
    <cfRule type="colorScale" priority="730">
      <colorScale>
        <cfvo type="min"/>
        <cfvo type="percentile" val="50"/>
        <cfvo type="max"/>
        <color rgb="FFF8696B"/>
        <color rgb="FFFFEB84"/>
        <color rgb="FF63BE7B"/>
      </colorScale>
    </cfRule>
  </conditionalFormatting>
  <conditionalFormatting sqref="P26">
    <cfRule type="colorScale" priority="728">
      <colorScale>
        <cfvo type="min"/>
        <cfvo type="percentile" val="50"/>
        <cfvo type="max"/>
        <color rgb="FFF8696B"/>
        <color rgb="FFFFEB84"/>
        <color rgb="FF63BE7B"/>
      </colorScale>
    </cfRule>
  </conditionalFormatting>
  <conditionalFormatting sqref="P29">
    <cfRule type="colorScale" priority="727">
      <colorScale>
        <cfvo type="min"/>
        <cfvo type="percentile" val="50"/>
        <cfvo type="max"/>
        <color rgb="FFF8696B"/>
        <color rgb="FFFFEB84"/>
        <color rgb="FF63BE7B"/>
      </colorScale>
    </cfRule>
  </conditionalFormatting>
  <conditionalFormatting sqref="P26:P30">
    <cfRule type="colorScale" priority="726">
      <colorScale>
        <cfvo type="min"/>
        <cfvo type="percentile" val="50"/>
        <cfvo type="max"/>
        <color rgb="FFF8696B"/>
        <color rgb="FFFFEB84"/>
        <color rgb="FF63BE7B"/>
      </colorScale>
    </cfRule>
  </conditionalFormatting>
  <conditionalFormatting sqref="P27">
    <cfRule type="colorScale" priority="729">
      <colorScale>
        <cfvo type="min"/>
        <cfvo type="percentile" val="50"/>
        <cfvo type="max"/>
        <color rgb="FFF8696B"/>
        <color rgb="FFFFEB84"/>
        <color rgb="FF63BE7B"/>
      </colorScale>
    </cfRule>
  </conditionalFormatting>
  <conditionalFormatting sqref="P28">
    <cfRule type="colorScale" priority="725">
      <colorScale>
        <cfvo type="min"/>
        <cfvo type="percentile" val="50"/>
        <cfvo type="max"/>
        <color rgb="FFF8696B"/>
        <color rgb="FFFFEB84"/>
        <color rgb="FF63BE7B"/>
      </colorScale>
    </cfRule>
  </conditionalFormatting>
  <conditionalFormatting sqref="P29">
    <cfRule type="colorScale" priority="724">
      <colorScale>
        <cfvo type="min"/>
        <cfvo type="percentile" val="50"/>
        <cfvo type="max"/>
        <color rgb="FFF8696B"/>
        <color rgb="FFFFEB84"/>
        <color rgb="FF63BE7B"/>
      </colorScale>
    </cfRule>
  </conditionalFormatting>
  <conditionalFormatting sqref="P30">
    <cfRule type="colorScale" priority="723">
      <colorScale>
        <cfvo type="min"/>
        <cfvo type="percentile" val="50"/>
        <cfvo type="max"/>
        <color rgb="FFF8696B"/>
        <color rgb="FFFFEB84"/>
        <color rgb="FF63BE7B"/>
      </colorScale>
    </cfRule>
  </conditionalFormatting>
  <conditionalFormatting sqref="P30">
    <cfRule type="colorScale" priority="722">
      <colorScale>
        <cfvo type="min"/>
        <cfvo type="percentile" val="50"/>
        <cfvo type="max"/>
        <color rgb="FFF8696B"/>
        <color rgb="FFFFEB84"/>
        <color rgb="FF63BE7B"/>
      </colorScale>
    </cfRule>
  </conditionalFormatting>
  <conditionalFormatting sqref="P27">
    <cfRule type="colorScale" priority="721">
      <colorScale>
        <cfvo type="min"/>
        <cfvo type="percentile" val="50"/>
        <cfvo type="max"/>
        <color rgb="FFF8696B"/>
        <color rgb="FFFFEB84"/>
        <color rgb="FF63BE7B"/>
      </colorScale>
    </cfRule>
  </conditionalFormatting>
  <conditionalFormatting sqref="P30">
    <cfRule type="colorScale" priority="720">
      <colorScale>
        <cfvo type="min"/>
        <cfvo type="percentile" val="50"/>
        <cfvo type="max"/>
        <color rgb="FFF8696B"/>
        <color rgb="FFFFEB84"/>
        <color rgb="FF63BE7B"/>
      </colorScale>
    </cfRule>
  </conditionalFormatting>
  <conditionalFormatting sqref="P26:P30">
    <cfRule type="colorScale" priority="719">
      <colorScale>
        <cfvo type="min"/>
        <cfvo type="percentile" val="50"/>
        <cfvo type="max"/>
        <color rgb="FFF8696B"/>
        <color rgb="FFFFEB84"/>
        <color rgb="FF63BE7B"/>
      </colorScale>
    </cfRule>
  </conditionalFormatting>
  <conditionalFormatting sqref="P27">
    <cfRule type="colorScale" priority="718">
      <colorScale>
        <cfvo type="min"/>
        <cfvo type="percentile" val="50"/>
        <cfvo type="max"/>
        <color rgb="FFF8696B"/>
        <color rgb="FFFFEB84"/>
        <color rgb="FF63BE7B"/>
      </colorScale>
    </cfRule>
  </conditionalFormatting>
  <conditionalFormatting sqref="P27">
    <cfRule type="colorScale" priority="717">
      <colorScale>
        <cfvo type="min"/>
        <cfvo type="percentile" val="50"/>
        <cfvo type="max"/>
        <color rgb="FFF8696B"/>
        <color rgb="FFFFEB84"/>
        <color rgb="FF63BE7B"/>
      </colorScale>
    </cfRule>
  </conditionalFormatting>
  <conditionalFormatting sqref="P28">
    <cfRule type="colorScale" priority="716">
      <colorScale>
        <cfvo type="min"/>
        <cfvo type="percentile" val="50"/>
        <cfvo type="max"/>
        <color rgb="FFF8696B"/>
        <color rgb="FFFFEB84"/>
        <color rgb="FF63BE7B"/>
      </colorScale>
    </cfRule>
  </conditionalFormatting>
  <conditionalFormatting sqref="P29">
    <cfRule type="colorScale" priority="715">
      <colorScale>
        <cfvo type="min"/>
        <cfvo type="percentile" val="50"/>
        <cfvo type="max"/>
        <color rgb="FFF8696B"/>
        <color rgb="FFFFEB84"/>
        <color rgb="FF63BE7B"/>
      </colorScale>
    </cfRule>
  </conditionalFormatting>
  <conditionalFormatting sqref="P30">
    <cfRule type="colorScale" priority="714">
      <colorScale>
        <cfvo type="min"/>
        <cfvo type="percentile" val="50"/>
        <cfvo type="max"/>
        <color rgb="FFF8696B"/>
        <color rgb="FFFFEB84"/>
        <color rgb="FF63BE7B"/>
      </colorScale>
    </cfRule>
  </conditionalFormatting>
  <conditionalFormatting sqref="P30">
    <cfRule type="colorScale" priority="713">
      <colorScale>
        <cfvo type="min"/>
        <cfvo type="percentile" val="50"/>
        <cfvo type="max"/>
        <color rgb="FFF8696B"/>
        <color rgb="FFFFEB84"/>
        <color rgb="FF63BE7B"/>
      </colorScale>
    </cfRule>
  </conditionalFormatting>
  <conditionalFormatting sqref="P28">
    <cfRule type="colorScale" priority="712">
      <colorScale>
        <cfvo type="min"/>
        <cfvo type="percentile" val="50"/>
        <cfvo type="max"/>
        <color rgb="FFF8696B"/>
        <color rgb="FFFFEB84"/>
        <color rgb="FF63BE7B"/>
      </colorScale>
    </cfRule>
  </conditionalFormatting>
  <conditionalFormatting sqref="P26:P30">
    <cfRule type="colorScale" priority="711">
      <colorScale>
        <cfvo type="min"/>
        <cfvo type="percentile" val="50"/>
        <cfvo type="max"/>
        <color rgb="FFF8696B"/>
        <color rgb="FFFFEB84"/>
        <color rgb="FF63BE7B"/>
      </colorScale>
    </cfRule>
  </conditionalFormatting>
  <conditionalFormatting sqref="P27">
    <cfRule type="colorScale" priority="710">
      <colorScale>
        <cfvo type="min"/>
        <cfvo type="percentile" val="50"/>
        <cfvo type="max"/>
        <color rgb="FFF8696B"/>
        <color rgb="FFFFEB84"/>
        <color rgb="FF63BE7B"/>
      </colorScale>
    </cfRule>
  </conditionalFormatting>
  <conditionalFormatting sqref="P28">
    <cfRule type="colorScale" priority="709">
      <colorScale>
        <cfvo type="min"/>
        <cfvo type="percentile" val="50"/>
        <cfvo type="max"/>
        <color rgb="FFF8696B"/>
        <color rgb="FFFFEB84"/>
        <color rgb="FF63BE7B"/>
      </colorScale>
    </cfRule>
  </conditionalFormatting>
  <conditionalFormatting sqref="P29">
    <cfRule type="colorScale" priority="708">
      <colorScale>
        <cfvo type="min"/>
        <cfvo type="percentile" val="50"/>
        <cfvo type="max"/>
        <color rgb="FFF8696B"/>
        <color rgb="FFFFEB84"/>
        <color rgb="FF63BE7B"/>
      </colorScale>
    </cfRule>
  </conditionalFormatting>
  <conditionalFormatting sqref="P30">
    <cfRule type="colorScale" priority="707">
      <colorScale>
        <cfvo type="min"/>
        <cfvo type="percentile" val="50"/>
        <cfvo type="max"/>
        <color rgb="FFF8696B"/>
        <color rgb="FFFFEB84"/>
        <color rgb="FF63BE7B"/>
      </colorScale>
    </cfRule>
  </conditionalFormatting>
  <conditionalFormatting sqref="P26:P30">
    <cfRule type="colorScale" priority="706">
      <colorScale>
        <cfvo type="min"/>
        <cfvo type="percentile" val="50"/>
        <cfvo type="max"/>
        <color rgb="FFF8696B"/>
        <color rgb="FFFFEB84"/>
        <color rgb="FF63BE7B"/>
      </colorScale>
    </cfRule>
  </conditionalFormatting>
  <conditionalFormatting sqref="P29">
    <cfRule type="colorScale" priority="705">
      <colorScale>
        <cfvo type="min"/>
        <cfvo type="percentile" val="50"/>
        <cfvo type="max"/>
        <color rgb="FFF8696B"/>
        <color rgb="FFFFEB84"/>
        <color rgb="FF63BE7B"/>
      </colorScale>
    </cfRule>
  </conditionalFormatting>
  <conditionalFormatting sqref="P27">
    <cfRule type="colorScale" priority="704">
      <colorScale>
        <cfvo type="min"/>
        <cfvo type="percentile" val="50"/>
        <cfvo type="max"/>
        <color rgb="FFF8696B"/>
        <color rgb="FFFFEB84"/>
        <color rgb="FF63BE7B"/>
      </colorScale>
    </cfRule>
  </conditionalFormatting>
  <conditionalFormatting sqref="P28">
    <cfRule type="colorScale" priority="703">
      <colorScale>
        <cfvo type="min"/>
        <cfvo type="percentile" val="50"/>
        <cfvo type="max"/>
        <color rgb="FFF8696B"/>
        <color rgb="FFFFEB84"/>
        <color rgb="FF63BE7B"/>
      </colorScale>
    </cfRule>
  </conditionalFormatting>
  <conditionalFormatting sqref="P29">
    <cfRule type="colorScale" priority="702">
      <colorScale>
        <cfvo type="min"/>
        <cfvo type="percentile" val="50"/>
        <cfvo type="max"/>
        <color rgb="FFF8696B"/>
        <color rgb="FFFFEB84"/>
        <color rgb="FF63BE7B"/>
      </colorScale>
    </cfRule>
  </conditionalFormatting>
  <conditionalFormatting sqref="P30">
    <cfRule type="colorScale" priority="701">
      <colorScale>
        <cfvo type="min"/>
        <cfvo type="percentile" val="50"/>
        <cfvo type="max"/>
        <color rgb="FFF8696B"/>
        <color rgb="FFFFEB84"/>
        <color rgb="FF63BE7B"/>
      </colorScale>
    </cfRule>
  </conditionalFormatting>
  <conditionalFormatting sqref="P30">
    <cfRule type="colorScale" priority="700">
      <colorScale>
        <cfvo type="min"/>
        <cfvo type="percentile" val="50"/>
        <cfvo type="max"/>
        <color rgb="FFF8696B"/>
        <color rgb="FFFFEB84"/>
        <color rgb="FF63BE7B"/>
      </colorScale>
    </cfRule>
  </conditionalFormatting>
  <conditionalFormatting sqref="P26">
    <cfRule type="colorScale" priority="699">
      <colorScale>
        <cfvo type="min"/>
        <cfvo type="percentile" val="50"/>
        <cfvo type="max"/>
        <color rgb="FFF8696B"/>
        <color rgb="FFFFEB84"/>
        <color rgb="FF63BE7B"/>
      </colorScale>
    </cfRule>
  </conditionalFormatting>
  <conditionalFormatting sqref="P29">
    <cfRule type="colorScale" priority="698">
      <colorScale>
        <cfvo type="min"/>
        <cfvo type="percentile" val="50"/>
        <cfvo type="max"/>
        <color rgb="FFF8696B"/>
        <color rgb="FFFFEB84"/>
        <color rgb="FF63BE7B"/>
      </colorScale>
    </cfRule>
  </conditionalFormatting>
  <conditionalFormatting sqref="P26:P30">
    <cfRule type="colorScale" priority="697">
      <colorScale>
        <cfvo type="min"/>
        <cfvo type="percentile" val="50"/>
        <cfvo type="max"/>
        <color rgb="FFF8696B"/>
        <color rgb="FFFFEB84"/>
        <color rgb="FF63BE7B"/>
      </colorScale>
    </cfRule>
  </conditionalFormatting>
  <conditionalFormatting sqref="P26">
    <cfRule type="colorScale" priority="696">
      <colorScale>
        <cfvo type="min"/>
        <cfvo type="percentile" val="50"/>
        <cfvo type="max"/>
        <color rgb="FFF8696B"/>
        <color rgb="FFFFEB84"/>
        <color rgb="FF63BE7B"/>
      </colorScale>
    </cfRule>
  </conditionalFormatting>
  <conditionalFormatting sqref="P26">
    <cfRule type="colorScale" priority="695">
      <colorScale>
        <cfvo type="min"/>
        <cfvo type="percentile" val="50"/>
        <cfvo type="max"/>
        <color rgb="FFF8696B"/>
        <color rgb="FFFFEB84"/>
        <color rgb="FF63BE7B"/>
      </colorScale>
    </cfRule>
  </conditionalFormatting>
  <conditionalFormatting sqref="P26">
    <cfRule type="colorScale" priority="694">
      <colorScale>
        <cfvo type="min"/>
        <cfvo type="percentile" val="50"/>
        <cfvo type="max"/>
        <color rgb="FFF8696B"/>
        <color rgb="FFFFEB84"/>
        <color rgb="FF63BE7B"/>
      </colorScale>
    </cfRule>
  </conditionalFormatting>
  <conditionalFormatting sqref="P27">
    <cfRule type="colorScale" priority="693">
      <colorScale>
        <cfvo type="min"/>
        <cfvo type="percentile" val="50"/>
        <cfvo type="max"/>
        <color rgb="FFF8696B"/>
        <color rgb="FFFFEB84"/>
        <color rgb="FF63BE7B"/>
      </colorScale>
    </cfRule>
  </conditionalFormatting>
  <conditionalFormatting sqref="P28">
    <cfRule type="colorScale" priority="692">
      <colorScale>
        <cfvo type="min"/>
        <cfvo type="percentile" val="50"/>
        <cfvo type="max"/>
        <color rgb="FFF8696B"/>
        <color rgb="FFFFEB84"/>
        <color rgb="FF63BE7B"/>
      </colorScale>
    </cfRule>
  </conditionalFormatting>
  <conditionalFormatting sqref="P29">
    <cfRule type="colorScale" priority="691">
      <colorScale>
        <cfvo type="min"/>
        <cfvo type="percentile" val="50"/>
        <cfvo type="max"/>
        <color rgb="FFF8696B"/>
        <color rgb="FFFFEB84"/>
        <color rgb="FF63BE7B"/>
      </colorScale>
    </cfRule>
  </conditionalFormatting>
  <conditionalFormatting sqref="P29">
    <cfRule type="colorScale" priority="690">
      <colorScale>
        <cfvo type="min"/>
        <cfvo type="percentile" val="50"/>
        <cfvo type="max"/>
        <color rgb="FFF8696B"/>
        <color rgb="FFFFEB84"/>
        <color rgb="FF63BE7B"/>
      </colorScale>
    </cfRule>
  </conditionalFormatting>
  <conditionalFormatting sqref="P29">
    <cfRule type="colorScale" priority="689">
      <colorScale>
        <cfvo type="min"/>
        <cfvo type="percentile" val="50"/>
        <cfvo type="max"/>
        <color rgb="FFF8696B"/>
        <color rgb="FFFFEB84"/>
        <color rgb="FF63BE7B"/>
      </colorScale>
    </cfRule>
  </conditionalFormatting>
  <conditionalFormatting sqref="P30">
    <cfRule type="colorScale" priority="688">
      <colorScale>
        <cfvo type="min"/>
        <cfvo type="percentile" val="50"/>
        <cfvo type="max"/>
        <color rgb="FFF8696B"/>
        <color rgb="FFFFEB84"/>
        <color rgb="FF63BE7B"/>
      </colorScale>
    </cfRule>
  </conditionalFormatting>
  <conditionalFormatting sqref="P26">
    <cfRule type="colorScale" priority="687">
      <colorScale>
        <cfvo type="min"/>
        <cfvo type="percentile" val="50"/>
        <cfvo type="max"/>
        <color rgb="FFF8696B"/>
        <color rgb="FFFFEB84"/>
        <color rgb="FF63BE7B"/>
      </colorScale>
    </cfRule>
  </conditionalFormatting>
  <conditionalFormatting sqref="P26">
    <cfRule type="colorScale" priority="686">
      <colorScale>
        <cfvo type="min"/>
        <cfvo type="percentile" val="50"/>
        <cfvo type="max"/>
        <color rgb="FFF8696B"/>
        <color rgb="FFFFEB84"/>
        <color rgb="FF63BE7B"/>
      </colorScale>
    </cfRule>
  </conditionalFormatting>
  <conditionalFormatting sqref="P26">
    <cfRule type="colorScale" priority="685">
      <colorScale>
        <cfvo type="min"/>
        <cfvo type="percentile" val="50"/>
        <cfvo type="max"/>
        <color rgb="FFF8696B"/>
        <color rgb="FFFFEB84"/>
        <color rgb="FF63BE7B"/>
      </colorScale>
    </cfRule>
  </conditionalFormatting>
  <conditionalFormatting sqref="P28">
    <cfRule type="colorScale" priority="684">
      <colorScale>
        <cfvo type="min"/>
        <cfvo type="percentile" val="50"/>
        <cfvo type="max"/>
        <color rgb="FFF8696B"/>
        <color rgb="FFFFEB84"/>
        <color rgb="FF63BE7B"/>
      </colorScale>
    </cfRule>
  </conditionalFormatting>
  <conditionalFormatting sqref="P27">
    <cfRule type="colorScale" priority="683">
      <colorScale>
        <cfvo type="min"/>
        <cfvo type="percentile" val="50"/>
        <cfvo type="max"/>
        <color rgb="FFF8696B"/>
        <color rgb="FFFFEB84"/>
        <color rgb="FF63BE7B"/>
      </colorScale>
    </cfRule>
  </conditionalFormatting>
  <conditionalFormatting sqref="P28">
    <cfRule type="colorScale" priority="682">
      <colorScale>
        <cfvo type="min"/>
        <cfvo type="percentile" val="50"/>
        <cfvo type="max"/>
        <color rgb="FFF8696B"/>
        <color rgb="FFFFEB84"/>
        <color rgb="FF63BE7B"/>
      </colorScale>
    </cfRule>
  </conditionalFormatting>
  <conditionalFormatting sqref="P28">
    <cfRule type="colorScale" priority="681">
      <colorScale>
        <cfvo type="min"/>
        <cfvo type="percentile" val="50"/>
        <cfvo type="max"/>
        <color rgb="FFF8696B"/>
        <color rgb="FFFFEB84"/>
        <color rgb="FF63BE7B"/>
      </colorScale>
    </cfRule>
  </conditionalFormatting>
  <conditionalFormatting sqref="P29">
    <cfRule type="colorScale" priority="680">
      <colorScale>
        <cfvo type="min"/>
        <cfvo type="percentile" val="50"/>
        <cfvo type="max"/>
        <color rgb="FFF8696B"/>
        <color rgb="FFFFEB84"/>
        <color rgb="FF63BE7B"/>
      </colorScale>
    </cfRule>
  </conditionalFormatting>
  <conditionalFormatting sqref="P30">
    <cfRule type="colorScale" priority="679">
      <colorScale>
        <cfvo type="min"/>
        <cfvo type="percentile" val="50"/>
        <cfvo type="max"/>
        <color rgb="FFF8696B"/>
        <color rgb="FFFFEB84"/>
        <color rgb="FF63BE7B"/>
      </colorScale>
    </cfRule>
  </conditionalFormatting>
  <conditionalFormatting sqref="P27">
    <cfRule type="colorScale" priority="678">
      <colorScale>
        <cfvo type="min"/>
        <cfvo type="percentile" val="50"/>
        <cfvo type="max"/>
        <color rgb="FFF8696B"/>
        <color rgb="FFFFEB84"/>
        <color rgb="FF63BE7B"/>
      </colorScale>
    </cfRule>
  </conditionalFormatting>
  <conditionalFormatting sqref="P30">
    <cfRule type="colorScale" priority="677">
      <colorScale>
        <cfvo type="min"/>
        <cfvo type="percentile" val="50"/>
        <cfvo type="max"/>
        <color rgb="FFF8696B"/>
        <color rgb="FFFFEB84"/>
        <color rgb="FF63BE7B"/>
      </colorScale>
    </cfRule>
  </conditionalFormatting>
  <conditionalFormatting sqref="P28">
    <cfRule type="colorScale" priority="676">
      <colorScale>
        <cfvo type="min"/>
        <cfvo type="percentile" val="50"/>
        <cfvo type="max"/>
        <color rgb="FFF8696B"/>
        <color rgb="FFFFEB84"/>
        <color rgb="FF63BE7B"/>
      </colorScale>
    </cfRule>
  </conditionalFormatting>
  <conditionalFormatting sqref="P29">
    <cfRule type="colorScale" priority="675">
      <colorScale>
        <cfvo type="min"/>
        <cfvo type="percentile" val="50"/>
        <cfvo type="max"/>
        <color rgb="FFF8696B"/>
        <color rgb="FFFFEB84"/>
        <color rgb="FF63BE7B"/>
      </colorScale>
    </cfRule>
  </conditionalFormatting>
  <conditionalFormatting sqref="P30">
    <cfRule type="colorScale" priority="674">
      <colorScale>
        <cfvo type="min"/>
        <cfvo type="percentile" val="50"/>
        <cfvo type="max"/>
        <color rgb="FFF8696B"/>
        <color rgb="FFFFEB84"/>
        <color rgb="FF63BE7B"/>
      </colorScale>
    </cfRule>
  </conditionalFormatting>
  <conditionalFormatting sqref="P28">
    <cfRule type="colorScale" priority="673">
      <colorScale>
        <cfvo type="min"/>
        <cfvo type="percentile" val="50"/>
        <cfvo type="max"/>
        <color rgb="FFF8696B"/>
        <color rgb="FFFFEB84"/>
        <color rgb="FF63BE7B"/>
      </colorScale>
    </cfRule>
  </conditionalFormatting>
  <conditionalFormatting sqref="P26">
    <cfRule type="colorScale" priority="672">
      <colorScale>
        <cfvo type="min"/>
        <cfvo type="percentile" val="50"/>
        <cfvo type="max"/>
        <color rgb="FFF8696B"/>
        <color rgb="FFFFEB84"/>
        <color rgb="FF63BE7B"/>
      </colorScale>
    </cfRule>
  </conditionalFormatting>
  <conditionalFormatting sqref="P27">
    <cfRule type="colorScale" priority="671">
      <colorScale>
        <cfvo type="min"/>
        <cfvo type="percentile" val="50"/>
        <cfvo type="max"/>
        <color rgb="FFF8696B"/>
        <color rgb="FFFFEB84"/>
        <color rgb="FF63BE7B"/>
      </colorScale>
    </cfRule>
  </conditionalFormatting>
  <conditionalFormatting sqref="P28">
    <cfRule type="colorScale" priority="670">
      <colorScale>
        <cfvo type="min"/>
        <cfvo type="percentile" val="50"/>
        <cfvo type="max"/>
        <color rgb="FFF8696B"/>
        <color rgb="FFFFEB84"/>
        <color rgb="FF63BE7B"/>
      </colorScale>
    </cfRule>
  </conditionalFormatting>
  <conditionalFormatting sqref="P28">
    <cfRule type="colorScale" priority="669">
      <colorScale>
        <cfvo type="min"/>
        <cfvo type="percentile" val="50"/>
        <cfvo type="max"/>
        <color rgb="FFF8696B"/>
        <color rgb="FFFFEB84"/>
        <color rgb="FF63BE7B"/>
      </colorScale>
    </cfRule>
  </conditionalFormatting>
  <conditionalFormatting sqref="P28">
    <cfRule type="colorScale" priority="668">
      <colorScale>
        <cfvo type="min"/>
        <cfvo type="percentile" val="50"/>
        <cfvo type="max"/>
        <color rgb="FFF8696B"/>
        <color rgb="FFFFEB84"/>
        <color rgb="FF63BE7B"/>
      </colorScale>
    </cfRule>
  </conditionalFormatting>
  <conditionalFormatting sqref="P29">
    <cfRule type="colorScale" priority="667">
      <colorScale>
        <cfvo type="min"/>
        <cfvo type="percentile" val="50"/>
        <cfvo type="max"/>
        <color rgb="FFF8696B"/>
        <color rgb="FFFFEB84"/>
        <color rgb="FF63BE7B"/>
      </colorScale>
    </cfRule>
  </conditionalFormatting>
  <conditionalFormatting sqref="P30">
    <cfRule type="colorScale" priority="666">
      <colorScale>
        <cfvo type="min"/>
        <cfvo type="percentile" val="50"/>
        <cfvo type="max"/>
        <color rgb="FFF8696B"/>
        <color rgb="FFFFEB84"/>
        <color rgb="FF63BE7B"/>
      </colorScale>
    </cfRule>
  </conditionalFormatting>
  <conditionalFormatting sqref="P27">
    <cfRule type="colorScale" priority="665">
      <colorScale>
        <cfvo type="min"/>
        <cfvo type="percentile" val="50"/>
        <cfvo type="max"/>
        <color rgb="FFF8696B"/>
        <color rgb="FFFFEB84"/>
        <color rgb="FF63BE7B"/>
      </colorScale>
    </cfRule>
  </conditionalFormatting>
  <conditionalFormatting sqref="P26">
    <cfRule type="colorScale" priority="664">
      <colorScale>
        <cfvo type="min"/>
        <cfvo type="percentile" val="50"/>
        <cfvo type="max"/>
        <color rgb="FFF8696B"/>
        <color rgb="FFFFEB84"/>
        <color rgb="FF63BE7B"/>
      </colorScale>
    </cfRule>
  </conditionalFormatting>
  <conditionalFormatting sqref="P27">
    <cfRule type="colorScale" priority="663">
      <colorScale>
        <cfvo type="min"/>
        <cfvo type="percentile" val="50"/>
        <cfvo type="max"/>
        <color rgb="FFF8696B"/>
        <color rgb="FFFFEB84"/>
        <color rgb="FF63BE7B"/>
      </colorScale>
    </cfRule>
  </conditionalFormatting>
  <conditionalFormatting sqref="P29">
    <cfRule type="colorScale" priority="662">
      <colorScale>
        <cfvo type="min"/>
        <cfvo type="percentile" val="50"/>
        <cfvo type="max"/>
        <color rgb="FFF8696B"/>
        <color rgb="FFFFEB84"/>
        <color rgb="FF63BE7B"/>
      </colorScale>
    </cfRule>
  </conditionalFormatting>
  <conditionalFormatting sqref="P28">
    <cfRule type="colorScale" priority="661">
      <colorScale>
        <cfvo type="min"/>
        <cfvo type="percentile" val="50"/>
        <cfvo type="max"/>
        <color rgb="FFF8696B"/>
        <color rgb="FFFFEB84"/>
        <color rgb="FF63BE7B"/>
      </colorScale>
    </cfRule>
  </conditionalFormatting>
  <conditionalFormatting sqref="P29">
    <cfRule type="colorScale" priority="660">
      <colorScale>
        <cfvo type="min"/>
        <cfvo type="percentile" val="50"/>
        <cfvo type="max"/>
        <color rgb="FFF8696B"/>
        <color rgb="FFFFEB84"/>
        <color rgb="FF63BE7B"/>
      </colorScale>
    </cfRule>
  </conditionalFormatting>
  <conditionalFormatting sqref="P29">
    <cfRule type="colorScale" priority="659">
      <colorScale>
        <cfvo type="min"/>
        <cfvo type="percentile" val="50"/>
        <cfvo type="max"/>
        <color rgb="FFF8696B"/>
        <color rgb="FFFFEB84"/>
        <color rgb="FF63BE7B"/>
      </colorScale>
    </cfRule>
  </conditionalFormatting>
  <conditionalFormatting sqref="P30">
    <cfRule type="colorScale" priority="658">
      <colorScale>
        <cfvo type="min"/>
        <cfvo type="percentile" val="50"/>
        <cfvo type="max"/>
        <color rgb="FFF8696B"/>
        <color rgb="FFFFEB84"/>
        <color rgb="FF63BE7B"/>
      </colorScale>
    </cfRule>
  </conditionalFormatting>
  <conditionalFormatting sqref="P28">
    <cfRule type="colorScale" priority="657">
      <colorScale>
        <cfvo type="min"/>
        <cfvo type="percentile" val="50"/>
        <cfvo type="max"/>
        <color rgb="FFF8696B"/>
        <color rgb="FFFFEB84"/>
        <color rgb="FF63BE7B"/>
      </colorScale>
    </cfRule>
  </conditionalFormatting>
  <conditionalFormatting sqref="P29">
    <cfRule type="colorScale" priority="656">
      <colorScale>
        <cfvo type="min"/>
        <cfvo type="percentile" val="50"/>
        <cfvo type="max"/>
        <color rgb="FFF8696B"/>
        <color rgb="FFFFEB84"/>
        <color rgb="FF63BE7B"/>
      </colorScale>
    </cfRule>
  </conditionalFormatting>
  <conditionalFormatting sqref="P30">
    <cfRule type="colorScale" priority="655">
      <colorScale>
        <cfvo type="min"/>
        <cfvo type="percentile" val="50"/>
        <cfvo type="max"/>
        <color rgb="FFF8696B"/>
        <color rgb="FFFFEB84"/>
        <color rgb="FF63BE7B"/>
      </colorScale>
    </cfRule>
  </conditionalFormatting>
  <conditionalFormatting sqref="P26">
    <cfRule type="colorScale" priority="654">
      <colorScale>
        <cfvo type="min"/>
        <cfvo type="percentile" val="50"/>
        <cfvo type="max"/>
        <color rgb="FFF8696B"/>
        <color rgb="FFFFEB84"/>
        <color rgb="FF63BE7B"/>
      </colorScale>
    </cfRule>
  </conditionalFormatting>
  <conditionalFormatting sqref="P29">
    <cfRule type="colorScale" priority="653">
      <colorScale>
        <cfvo type="min"/>
        <cfvo type="percentile" val="50"/>
        <cfvo type="max"/>
        <color rgb="FFF8696B"/>
        <color rgb="FFFFEB84"/>
        <color rgb="FF63BE7B"/>
      </colorScale>
    </cfRule>
  </conditionalFormatting>
  <conditionalFormatting sqref="P27">
    <cfRule type="colorScale" priority="652">
      <colorScale>
        <cfvo type="min"/>
        <cfvo type="percentile" val="50"/>
        <cfvo type="max"/>
        <color rgb="FFF8696B"/>
        <color rgb="FFFFEB84"/>
        <color rgb="FF63BE7B"/>
      </colorScale>
    </cfRule>
  </conditionalFormatting>
  <conditionalFormatting sqref="P28">
    <cfRule type="colorScale" priority="651">
      <colorScale>
        <cfvo type="min"/>
        <cfvo type="percentile" val="50"/>
        <cfvo type="max"/>
        <color rgb="FFF8696B"/>
        <color rgb="FFFFEB84"/>
        <color rgb="FF63BE7B"/>
      </colorScale>
    </cfRule>
  </conditionalFormatting>
  <conditionalFormatting sqref="P29">
    <cfRule type="colorScale" priority="650">
      <colorScale>
        <cfvo type="min"/>
        <cfvo type="percentile" val="50"/>
        <cfvo type="max"/>
        <color rgb="FFF8696B"/>
        <color rgb="FFFFEB84"/>
        <color rgb="FF63BE7B"/>
      </colorScale>
    </cfRule>
  </conditionalFormatting>
  <conditionalFormatting sqref="P30">
    <cfRule type="colorScale" priority="649">
      <colorScale>
        <cfvo type="min"/>
        <cfvo type="percentile" val="50"/>
        <cfvo type="max"/>
        <color rgb="FFF8696B"/>
        <color rgb="FFFFEB84"/>
        <color rgb="FF63BE7B"/>
      </colorScale>
    </cfRule>
  </conditionalFormatting>
  <conditionalFormatting sqref="P30">
    <cfRule type="colorScale" priority="648">
      <colorScale>
        <cfvo type="min"/>
        <cfvo type="percentile" val="50"/>
        <cfvo type="max"/>
        <color rgb="FFF8696B"/>
        <color rgb="FFFFEB84"/>
        <color rgb="FF63BE7B"/>
      </colorScale>
    </cfRule>
  </conditionalFormatting>
  <conditionalFormatting sqref="P27">
    <cfRule type="colorScale" priority="647">
      <colorScale>
        <cfvo type="min"/>
        <cfvo type="percentile" val="50"/>
        <cfvo type="max"/>
        <color rgb="FFF8696B"/>
        <color rgb="FFFFEB84"/>
        <color rgb="FF63BE7B"/>
      </colorScale>
    </cfRule>
  </conditionalFormatting>
  <conditionalFormatting sqref="P30">
    <cfRule type="colorScale" priority="646">
      <colorScale>
        <cfvo type="min"/>
        <cfvo type="percentile" val="50"/>
        <cfvo type="max"/>
        <color rgb="FFF8696B"/>
        <color rgb="FFFFEB84"/>
        <color rgb="FF63BE7B"/>
      </colorScale>
    </cfRule>
  </conditionalFormatting>
  <conditionalFormatting sqref="P26:P30">
    <cfRule type="colorScale" priority="645">
      <colorScale>
        <cfvo type="min"/>
        <cfvo type="percentile" val="50"/>
        <cfvo type="max"/>
        <color rgb="FFF8696B"/>
        <color rgb="FFFFEB84"/>
        <color rgb="FF63BE7B"/>
      </colorScale>
    </cfRule>
  </conditionalFormatting>
  <conditionalFormatting sqref="P27">
    <cfRule type="colorScale" priority="644">
      <colorScale>
        <cfvo type="min"/>
        <cfvo type="percentile" val="50"/>
        <cfvo type="max"/>
        <color rgb="FFF8696B"/>
        <color rgb="FFFFEB84"/>
        <color rgb="FF63BE7B"/>
      </colorScale>
    </cfRule>
  </conditionalFormatting>
  <conditionalFormatting sqref="P27">
    <cfRule type="colorScale" priority="643">
      <colorScale>
        <cfvo type="min"/>
        <cfvo type="percentile" val="50"/>
        <cfvo type="max"/>
        <color rgb="FFF8696B"/>
        <color rgb="FFFFEB84"/>
        <color rgb="FF63BE7B"/>
      </colorScale>
    </cfRule>
  </conditionalFormatting>
  <conditionalFormatting sqref="P28">
    <cfRule type="colorScale" priority="642">
      <colorScale>
        <cfvo type="min"/>
        <cfvo type="percentile" val="50"/>
        <cfvo type="max"/>
        <color rgb="FFF8696B"/>
        <color rgb="FFFFEB84"/>
        <color rgb="FF63BE7B"/>
      </colorScale>
    </cfRule>
  </conditionalFormatting>
  <conditionalFormatting sqref="P29">
    <cfRule type="colorScale" priority="641">
      <colorScale>
        <cfvo type="min"/>
        <cfvo type="percentile" val="50"/>
        <cfvo type="max"/>
        <color rgb="FFF8696B"/>
        <color rgb="FFFFEB84"/>
        <color rgb="FF63BE7B"/>
      </colorScale>
    </cfRule>
  </conditionalFormatting>
  <conditionalFormatting sqref="P30">
    <cfRule type="colorScale" priority="640">
      <colorScale>
        <cfvo type="min"/>
        <cfvo type="percentile" val="50"/>
        <cfvo type="max"/>
        <color rgb="FFF8696B"/>
        <color rgb="FFFFEB84"/>
        <color rgb="FF63BE7B"/>
      </colorScale>
    </cfRule>
  </conditionalFormatting>
  <conditionalFormatting sqref="P30">
    <cfRule type="colorScale" priority="639">
      <colorScale>
        <cfvo type="min"/>
        <cfvo type="percentile" val="50"/>
        <cfvo type="max"/>
        <color rgb="FFF8696B"/>
        <color rgb="FFFFEB84"/>
        <color rgb="FF63BE7B"/>
      </colorScale>
    </cfRule>
  </conditionalFormatting>
  <conditionalFormatting sqref="P28">
    <cfRule type="colorScale" priority="638">
      <colorScale>
        <cfvo type="min"/>
        <cfvo type="percentile" val="50"/>
        <cfvo type="max"/>
        <color rgb="FFF8696B"/>
        <color rgb="FFFFEB84"/>
        <color rgb="FF63BE7B"/>
      </colorScale>
    </cfRule>
  </conditionalFormatting>
  <conditionalFormatting sqref="P26:P30">
    <cfRule type="colorScale" priority="637">
      <colorScale>
        <cfvo type="min"/>
        <cfvo type="percentile" val="50"/>
        <cfvo type="max"/>
        <color rgb="FFF8696B"/>
        <color rgb="FFFFEB84"/>
        <color rgb="FF63BE7B"/>
      </colorScale>
    </cfRule>
  </conditionalFormatting>
  <conditionalFormatting sqref="P27">
    <cfRule type="colorScale" priority="636">
      <colorScale>
        <cfvo type="min"/>
        <cfvo type="percentile" val="50"/>
        <cfvo type="max"/>
        <color rgb="FFF8696B"/>
        <color rgb="FFFFEB84"/>
        <color rgb="FF63BE7B"/>
      </colorScale>
    </cfRule>
  </conditionalFormatting>
  <conditionalFormatting sqref="P28">
    <cfRule type="colorScale" priority="635">
      <colorScale>
        <cfvo type="min"/>
        <cfvo type="percentile" val="50"/>
        <cfvo type="max"/>
        <color rgb="FFF8696B"/>
        <color rgb="FFFFEB84"/>
        <color rgb="FF63BE7B"/>
      </colorScale>
    </cfRule>
  </conditionalFormatting>
  <conditionalFormatting sqref="P29">
    <cfRule type="colorScale" priority="634">
      <colorScale>
        <cfvo type="min"/>
        <cfvo type="percentile" val="50"/>
        <cfvo type="max"/>
        <color rgb="FFF8696B"/>
        <color rgb="FFFFEB84"/>
        <color rgb="FF63BE7B"/>
      </colorScale>
    </cfRule>
  </conditionalFormatting>
  <conditionalFormatting sqref="P30">
    <cfRule type="colorScale" priority="633">
      <colorScale>
        <cfvo type="min"/>
        <cfvo type="percentile" val="50"/>
        <cfvo type="max"/>
        <color rgb="FFF8696B"/>
        <color rgb="FFFFEB84"/>
        <color rgb="FF63BE7B"/>
      </colorScale>
    </cfRule>
  </conditionalFormatting>
  <conditionalFormatting sqref="P26:P30">
    <cfRule type="colorScale" priority="632">
      <colorScale>
        <cfvo type="min"/>
        <cfvo type="percentile" val="50"/>
        <cfvo type="max"/>
        <color rgb="FFF8696B"/>
        <color rgb="FFFFEB84"/>
        <color rgb="FF63BE7B"/>
      </colorScale>
    </cfRule>
  </conditionalFormatting>
  <conditionalFormatting sqref="P29">
    <cfRule type="colorScale" priority="631">
      <colorScale>
        <cfvo type="min"/>
        <cfvo type="percentile" val="50"/>
        <cfvo type="max"/>
        <color rgb="FFF8696B"/>
        <color rgb="FFFFEB84"/>
        <color rgb="FF63BE7B"/>
      </colorScale>
    </cfRule>
  </conditionalFormatting>
  <conditionalFormatting sqref="P27">
    <cfRule type="colorScale" priority="630">
      <colorScale>
        <cfvo type="min"/>
        <cfvo type="percentile" val="50"/>
        <cfvo type="max"/>
        <color rgb="FFF8696B"/>
        <color rgb="FFFFEB84"/>
        <color rgb="FF63BE7B"/>
      </colorScale>
    </cfRule>
  </conditionalFormatting>
  <conditionalFormatting sqref="P28">
    <cfRule type="colorScale" priority="629">
      <colorScale>
        <cfvo type="min"/>
        <cfvo type="percentile" val="50"/>
        <cfvo type="max"/>
        <color rgb="FFF8696B"/>
        <color rgb="FFFFEB84"/>
        <color rgb="FF63BE7B"/>
      </colorScale>
    </cfRule>
  </conditionalFormatting>
  <conditionalFormatting sqref="P29">
    <cfRule type="colorScale" priority="628">
      <colorScale>
        <cfvo type="min"/>
        <cfvo type="percentile" val="50"/>
        <cfvo type="max"/>
        <color rgb="FFF8696B"/>
        <color rgb="FFFFEB84"/>
        <color rgb="FF63BE7B"/>
      </colorScale>
    </cfRule>
  </conditionalFormatting>
  <conditionalFormatting sqref="P30">
    <cfRule type="colorScale" priority="627">
      <colorScale>
        <cfvo type="min"/>
        <cfvo type="percentile" val="50"/>
        <cfvo type="max"/>
        <color rgb="FFF8696B"/>
        <color rgb="FFFFEB84"/>
        <color rgb="FF63BE7B"/>
      </colorScale>
    </cfRule>
  </conditionalFormatting>
  <conditionalFormatting sqref="P30">
    <cfRule type="colorScale" priority="626">
      <colorScale>
        <cfvo type="min"/>
        <cfvo type="percentile" val="50"/>
        <cfvo type="max"/>
        <color rgb="FFF8696B"/>
        <color rgb="FFFFEB84"/>
        <color rgb="FF63BE7B"/>
      </colorScale>
    </cfRule>
  </conditionalFormatting>
  <conditionalFormatting sqref="P31">
    <cfRule type="colorScale" priority="624">
      <colorScale>
        <cfvo type="min"/>
        <cfvo type="percentile" val="50"/>
        <cfvo type="max"/>
        <color rgb="FFF8696B"/>
        <color rgb="FFFFEB84"/>
        <color rgb="FF63BE7B"/>
      </colorScale>
    </cfRule>
  </conditionalFormatting>
  <conditionalFormatting sqref="P34">
    <cfRule type="colorScale" priority="623">
      <colorScale>
        <cfvo type="min"/>
        <cfvo type="percentile" val="50"/>
        <cfvo type="max"/>
        <color rgb="FFF8696B"/>
        <color rgb="FFFFEB84"/>
        <color rgb="FF63BE7B"/>
      </colorScale>
    </cfRule>
  </conditionalFormatting>
  <conditionalFormatting sqref="P31:P35">
    <cfRule type="colorScale" priority="622">
      <colorScale>
        <cfvo type="min"/>
        <cfvo type="percentile" val="50"/>
        <cfvo type="max"/>
        <color rgb="FFF8696B"/>
        <color rgb="FFFFEB84"/>
        <color rgb="FF63BE7B"/>
      </colorScale>
    </cfRule>
  </conditionalFormatting>
  <conditionalFormatting sqref="P32">
    <cfRule type="colorScale" priority="625">
      <colorScale>
        <cfvo type="min"/>
        <cfvo type="percentile" val="50"/>
        <cfvo type="max"/>
        <color rgb="FFF8696B"/>
        <color rgb="FFFFEB84"/>
        <color rgb="FF63BE7B"/>
      </colorScale>
    </cfRule>
  </conditionalFormatting>
  <conditionalFormatting sqref="P33">
    <cfRule type="colorScale" priority="621">
      <colorScale>
        <cfvo type="min"/>
        <cfvo type="percentile" val="50"/>
        <cfvo type="max"/>
        <color rgb="FFF8696B"/>
        <color rgb="FFFFEB84"/>
        <color rgb="FF63BE7B"/>
      </colorScale>
    </cfRule>
  </conditionalFormatting>
  <conditionalFormatting sqref="P34">
    <cfRule type="colorScale" priority="620">
      <colorScale>
        <cfvo type="min"/>
        <cfvo type="percentile" val="50"/>
        <cfvo type="max"/>
        <color rgb="FFF8696B"/>
        <color rgb="FFFFEB84"/>
        <color rgb="FF63BE7B"/>
      </colorScale>
    </cfRule>
  </conditionalFormatting>
  <conditionalFormatting sqref="P35">
    <cfRule type="colorScale" priority="619">
      <colorScale>
        <cfvo type="min"/>
        <cfvo type="percentile" val="50"/>
        <cfvo type="max"/>
        <color rgb="FFF8696B"/>
        <color rgb="FFFFEB84"/>
        <color rgb="FF63BE7B"/>
      </colorScale>
    </cfRule>
  </conditionalFormatting>
  <conditionalFormatting sqref="P35">
    <cfRule type="colorScale" priority="618">
      <colorScale>
        <cfvo type="min"/>
        <cfvo type="percentile" val="50"/>
        <cfvo type="max"/>
        <color rgb="FFF8696B"/>
        <color rgb="FFFFEB84"/>
        <color rgb="FF63BE7B"/>
      </colorScale>
    </cfRule>
  </conditionalFormatting>
  <conditionalFormatting sqref="P32">
    <cfRule type="colorScale" priority="617">
      <colorScale>
        <cfvo type="min"/>
        <cfvo type="percentile" val="50"/>
        <cfvo type="max"/>
        <color rgb="FFF8696B"/>
        <color rgb="FFFFEB84"/>
        <color rgb="FF63BE7B"/>
      </colorScale>
    </cfRule>
  </conditionalFormatting>
  <conditionalFormatting sqref="P35">
    <cfRule type="colorScale" priority="616">
      <colorScale>
        <cfvo type="min"/>
        <cfvo type="percentile" val="50"/>
        <cfvo type="max"/>
        <color rgb="FFF8696B"/>
        <color rgb="FFFFEB84"/>
        <color rgb="FF63BE7B"/>
      </colorScale>
    </cfRule>
  </conditionalFormatting>
  <conditionalFormatting sqref="P31:P35">
    <cfRule type="colorScale" priority="615">
      <colorScale>
        <cfvo type="min"/>
        <cfvo type="percentile" val="50"/>
        <cfvo type="max"/>
        <color rgb="FFF8696B"/>
        <color rgb="FFFFEB84"/>
        <color rgb="FF63BE7B"/>
      </colorScale>
    </cfRule>
  </conditionalFormatting>
  <conditionalFormatting sqref="P32">
    <cfRule type="colorScale" priority="614">
      <colorScale>
        <cfvo type="min"/>
        <cfvo type="percentile" val="50"/>
        <cfvo type="max"/>
        <color rgb="FFF8696B"/>
        <color rgb="FFFFEB84"/>
        <color rgb="FF63BE7B"/>
      </colorScale>
    </cfRule>
  </conditionalFormatting>
  <conditionalFormatting sqref="P32">
    <cfRule type="colorScale" priority="613">
      <colorScale>
        <cfvo type="min"/>
        <cfvo type="percentile" val="50"/>
        <cfvo type="max"/>
        <color rgb="FFF8696B"/>
        <color rgb="FFFFEB84"/>
        <color rgb="FF63BE7B"/>
      </colorScale>
    </cfRule>
  </conditionalFormatting>
  <conditionalFormatting sqref="P33">
    <cfRule type="colorScale" priority="612">
      <colorScale>
        <cfvo type="min"/>
        <cfvo type="percentile" val="50"/>
        <cfvo type="max"/>
        <color rgb="FFF8696B"/>
        <color rgb="FFFFEB84"/>
        <color rgb="FF63BE7B"/>
      </colorScale>
    </cfRule>
  </conditionalFormatting>
  <conditionalFormatting sqref="P34">
    <cfRule type="colorScale" priority="611">
      <colorScale>
        <cfvo type="min"/>
        <cfvo type="percentile" val="50"/>
        <cfvo type="max"/>
        <color rgb="FFF8696B"/>
        <color rgb="FFFFEB84"/>
        <color rgb="FF63BE7B"/>
      </colorScale>
    </cfRule>
  </conditionalFormatting>
  <conditionalFormatting sqref="P35">
    <cfRule type="colorScale" priority="610">
      <colorScale>
        <cfvo type="min"/>
        <cfvo type="percentile" val="50"/>
        <cfvo type="max"/>
        <color rgb="FFF8696B"/>
        <color rgb="FFFFEB84"/>
        <color rgb="FF63BE7B"/>
      </colorScale>
    </cfRule>
  </conditionalFormatting>
  <conditionalFormatting sqref="P35">
    <cfRule type="colorScale" priority="609">
      <colorScale>
        <cfvo type="min"/>
        <cfvo type="percentile" val="50"/>
        <cfvo type="max"/>
        <color rgb="FFF8696B"/>
        <color rgb="FFFFEB84"/>
        <color rgb="FF63BE7B"/>
      </colorScale>
    </cfRule>
  </conditionalFormatting>
  <conditionalFormatting sqref="P33">
    <cfRule type="colorScale" priority="608">
      <colorScale>
        <cfvo type="min"/>
        <cfvo type="percentile" val="50"/>
        <cfvo type="max"/>
        <color rgb="FFF8696B"/>
        <color rgb="FFFFEB84"/>
        <color rgb="FF63BE7B"/>
      </colorScale>
    </cfRule>
  </conditionalFormatting>
  <conditionalFormatting sqref="P31:P35">
    <cfRule type="colorScale" priority="607">
      <colorScale>
        <cfvo type="min"/>
        <cfvo type="percentile" val="50"/>
        <cfvo type="max"/>
        <color rgb="FFF8696B"/>
        <color rgb="FFFFEB84"/>
        <color rgb="FF63BE7B"/>
      </colorScale>
    </cfRule>
  </conditionalFormatting>
  <conditionalFormatting sqref="P32">
    <cfRule type="colorScale" priority="606">
      <colorScale>
        <cfvo type="min"/>
        <cfvo type="percentile" val="50"/>
        <cfvo type="max"/>
        <color rgb="FFF8696B"/>
        <color rgb="FFFFEB84"/>
        <color rgb="FF63BE7B"/>
      </colorScale>
    </cfRule>
  </conditionalFormatting>
  <conditionalFormatting sqref="P33">
    <cfRule type="colorScale" priority="605">
      <colorScale>
        <cfvo type="min"/>
        <cfvo type="percentile" val="50"/>
        <cfvo type="max"/>
        <color rgb="FFF8696B"/>
        <color rgb="FFFFEB84"/>
        <color rgb="FF63BE7B"/>
      </colorScale>
    </cfRule>
  </conditionalFormatting>
  <conditionalFormatting sqref="P34">
    <cfRule type="colorScale" priority="604">
      <colorScale>
        <cfvo type="min"/>
        <cfvo type="percentile" val="50"/>
        <cfvo type="max"/>
        <color rgb="FFF8696B"/>
        <color rgb="FFFFEB84"/>
        <color rgb="FF63BE7B"/>
      </colorScale>
    </cfRule>
  </conditionalFormatting>
  <conditionalFormatting sqref="P35">
    <cfRule type="colorScale" priority="603">
      <colorScale>
        <cfvo type="min"/>
        <cfvo type="percentile" val="50"/>
        <cfvo type="max"/>
        <color rgb="FFF8696B"/>
        <color rgb="FFFFEB84"/>
        <color rgb="FF63BE7B"/>
      </colorScale>
    </cfRule>
  </conditionalFormatting>
  <conditionalFormatting sqref="P31:P35">
    <cfRule type="colorScale" priority="602">
      <colorScale>
        <cfvo type="min"/>
        <cfvo type="percentile" val="50"/>
        <cfvo type="max"/>
        <color rgb="FFF8696B"/>
        <color rgb="FFFFEB84"/>
        <color rgb="FF63BE7B"/>
      </colorScale>
    </cfRule>
  </conditionalFormatting>
  <conditionalFormatting sqref="P34">
    <cfRule type="colorScale" priority="601">
      <colorScale>
        <cfvo type="min"/>
        <cfvo type="percentile" val="50"/>
        <cfvo type="max"/>
        <color rgb="FFF8696B"/>
        <color rgb="FFFFEB84"/>
        <color rgb="FF63BE7B"/>
      </colorScale>
    </cfRule>
  </conditionalFormatting>
  <conditionalFormatting sqref="P32">
    <cfRule type="colorScale" priority="600">
      <colorScale>
        <cfvo type="min"/>
        <cfvo type="percentile" val="50"/>
        <cfvo type="max"/>
        <color rgb="FFF8696B"/>
        <color rgb="FFFFEB84"/>
        <color rgb="FF63BE7B"/>
      </colorScale>
    </cfRule>
  </conditionalFormatting>
  <conditionalFormatting sqref="P33">
    <cfRule type="colorScale" priority="599">
      <colorScale>
        <cfvo type="min"/>
        <cfvo type="percentile" val="50"/>
        <cfvo type="max"/>
        <color rgb="FFF8696B"/>
        <color rgb="FFFFEB84"/>
        <color rgb="FF63BE7B"/>
      </colorScale>
    </cfRule>
  </conditionalFormatting>
  <conditionalFormatting sqref="P34">
    <cfRule type="colorScale" priority="598">
      <colorScale>
        <cfvo type="min"/>
        <cfvo type="percentile" val="50"/>
        <cfvo type="max"/>
        <color rgb="FFF8696B"/>
        <color rgb="FFFFEB84"/>
        <color rgb="FF63BE7B"/>
      </colorScale>
    </cfRule>
  </conditionalFormatting>
  <conditionalFormatting sqref="P35">
    <cfRule type="colorScale" priority="597">
      <colorScale>
        <cfvo type="min"/>
        <cfvo type="percentile" val="50"/>
        <cfvo type="max"/>
        <color rgb="FFF8696B"/>
        <color rgb="FFFFEB84"/>
        <color rgb="FF63BE7B"/>
      </colorScale>
    </cfRule>
  </conditionalFormatting>
  <conditionalFormatting sqref="P35">
    <cfRule type="colorScale" priority="596">
      <colorScale>
        <cfvo type="min"/>
        <cfvo type="percentile" val="50"/>
        <cfvo type="max"/>
        <color rgb="FFF8696B"/>
        <color rgb="FFFFEB84"/>
        <color rgb="FF63BE7B"/>
      </colorScale>
    </cfRule>
  </conditionalFormatting>
  <conditionalFormatting sqref="P31">
    <cfRule type="colorScale" priority="595">
      <colorScale>
        <cfvo type="min"/>
        <cfvo type="percentile" val="50"/>
        <cfvo type="max"/>
        <color rgb="FFF8696B"/>
        <color rgb="FFFFEB84"/>
        <color rgb="FF63BE7B"/>
      </colorScale>
    </cfRule>
  </conditionalFormatting>
  <conditionalFormatting sqref="P34">
    <cfRule type="colorScale" priority="594">
      <colorScale>
        <cfvo type="min"/>
        <cfvo type="percentile" val="50"/>
        <cfvo type="max"/>
        <color rgb="FFF8696B"/>
        <color rgb="FFFFEB84"/>
        <color rgb="FF63BE7B"/>
      </colorScale>
    </cfRule>
  </conditionalFormatting>
  <conditionalFormatting sqref="P31:P35">
    <cfRule type="colorScale" priority="593">
      <colorScale>
        <cfvo type="min"/>
        <cfvo type="percentile" val="50"/>
        <cfvo type="max"/>
        <color rgb="FFF8696B"/>
        <color rgb="FFFFEB84"/>
        <color rgb="FF63BE7B"/>
      </colorScale>
    </cfRule>
  </conditionalFormatting>
  <conditionalFormatting sqref="P31">
    <cfRule type="colorScale" priority="592">
      <colorScale>
        <cfvo type="min"/>
        <cfvo type="percentile" val="50"/>
        <cfvo type="max"/>
        <color rgb="FFF8696B"/>
        <color rgb="FFFFEB84"/>
        <color rgb="FF63BE7B"/>
      </colorScale>
    </cfRule>
  </conditionalFormatting>
  <conditionalFormatting sqref="P31">
    <cfRule type="colorScale" priority="591">
      <colorScale>
        <cfvo type="min"/>
        <cfvo type="percentile" val="50"/>
        <cfvo type="max"/>
        <color rgb="FFF8696B"/>
        <color rgb="FFFFEB84"/>
        <color rgb="FF63BE7B"/>
      </colorScale>
    </cfRule>
  </conditionalFormatting>
  <conditionalFormatting sqref="P31">
    <cfRule type="colorScale" priority="590">
      <colorScale>
        <cfvo type="min"/>
        <cfvo type="percentile" val="50"/>
        <cfvo type="max"/>
        <color rgb="FFF8696B"/>
        <color rgb="FFFFEB84"/>
        <color rgb="FF63BE7B"/>
      </colorScale>
    </cfRule>
  </conditionalFormatting>
  <conditionalFormatting sqref="P32">
    <cfRule type="colorScale" priority="589">
      <colorScale>
        <cfvo type="min"/>
        <cfvo type="percentile" val="50"/>
        <cfvo type="max"/>
        <color rgb="FFF8696B"/>
        <color rgb="FFFFEB84"/>
        <color rgb="FF63BE7B"/>
      </colorScale>
    </cfRule>
  </conditionalFormatting>
  <conditionalFormatting sqref="P33">
    <cfRule type="colorScale" priority="588">
      <colorScale>
        <cfvo type="min"/>
        <cfvo type="percentile" val="50"/>
        <cfvo type="max"/>
        <color rgb="FFF8696B"/>
        <color rgb="FFFFEB84"/>
        <color rgb="FF63BE7B"/>
      </colorScale>
    </cfRule>
  </conditionalFormatting>
  <conditionalFormatting sqref="P34">
    <cfRule type="colorScale" priority="587">
      <colorScale>
        <cfvo type="min"/>
        <cfvo type="percentile" val="50"/>
        <cfvo type="max"/>
        <color rgb="FFF8696B"/>
        <color rgb="FFFFEB84"/>
        <color rgb="FF63BE7B"/>
      </colorScale>
    </cfRule>
  </conditionalFormatting>
  <conditionalFormatting sqref="P34">
    <cfRule type="colorScale" priority="586">
      <colorScale>
        <cfvo type="min"/>
        <cfvo type="percentile" val="50"/>
        <cfvo type="max"/>
        <color rgb="FFF8696B"/>
        <color rgb="FFFFEB84"/>
        <color rgb="FF63BE7B"/>
      </colorScale>
    </cfRule>
  </conditionalFormatting>
  <conditionalFormatting sqref="P34">
    <cfRule type="colorScale" priority="585">
      <colorScale>
        <cfvo type="min"/>
        <cfvo type="percentile" val="50"/>
        <cfvo type="max"/>
        <color rgb="FFF8696B"/>
        <color rgb="FFFFEB84"/>
        <color rgb="FF63BE7B"/>
      </colorScale>
    </cfRule>
  </conditionalFormatting>
  <conditionalFormatting sqref="P35">
    <cfRule type="colorScale" priority="584">
      <colorScale>
        <cfvo type="min"/>
        <cfvo type="percentile" val="50"/>
        <cfvo type="max"/>
        <color rgb="FFF8696B"/>
        <color rgb="FFFFEB84"/>
        <color rgb="FF63BE7B"/>
      </colorScale>
    </cfRule>
  </conditionalFormatting>
  <conditionalFormatting sqref="P31">
    <cfRule type="colorScale" priority="583">
      <colorScale>
        <cfvo type="min"/>
        <cfvo type="percentile" val="50"/>
        <cfvo type="max"/>
        <color rgb="FFF8696B"/>
        <color rgb="FFFFEB84"/>
        <color rgb="FF63BE7B"/>
      </colorScale>
    </cfRule>
  </conditionalFormatting>
  <conditionalFormatting sqref="P31">
    <cfRule type="colorScale" priority="582">
      <colorScale>
        <cfvo type="min"/>
        <cfvo type="percentile" val="50"/>
        <cfvo type="max"/>
        <color rgb="FFF8696B"/>
        <color rgb="FFFFEB84"/>
        <color rgb="FF63BE7B"/>
      </colorScale>
    </cfRule>
  </conditionalFormatting>
  <conditionalFormatting sqref="P31">
    <cfRule type="colorScale" priority="581">
      <colorScale>
        <cfvo type="min"/>
        <cfvo type="percentile" val="50"/>
        <cfvo type="max"/>
        <color rgb="FFF8696B"/>
        <color rgb="FFFFEB84"/>
        <color rgb="FF63BE7B"/>
      </colorScale>
    </cfRule>
  </conditionalFormatting>
  <conditionalFormatting sqref="P33">
    <cfRule type="colorScale" priority="580">
      <colorScale>
        <cfvo type="min"/>
        <cfvo type="percentile" val="50"/>
        <cfvo type="max"/>
        <color rgb="FFF8696B"/>
        <color rgb="FFFFEB84"/>
        <color rgb="FF63BE7B"/>
      </colorScale>
    </cfRule>
  </conditionalFormatting>
  <conditionalFormatting sqref="P32">
    <cfRule type="colorScale" priority="579">
      <colorScale>
        <cfvo type="min"/>
        <cfvo type="percentile" val="50"/>
        <cfvo type="max"/>
        <color rgb="FFF8696B"/>
        <color rgb="FFFFEB84"/>
        <color rgb="FF63BE7B"/>
      </colorScale>
    </cfRule>
  </conditionalFormatting>
  <conditionalFormatting sqref="P33">
    <cfRule type="colorScale" priority="578">
      <colorScale>
        <cfvo type="min"/>
        <cfvo type="percentile" val="50"/>
        <cfvo type="max"/>
        <color rgb="FFF8696B"/>
        <color rgb="FFFFEB84"/>
        <color rgb="FF63BE7B"/>
      </colorScale>
    </cfRule>
  </conditionalFormatting>
  <conditionalFormatting sqref="P33">
    <cfRule type="colorScale" priority="577">
      <colorScale>
        <cfvo type="min"/>
        <cfvo type="percentile" val="50"/>
        <cfvo type="max"/>
        <color rgb="FFF8696B"/>
        <color rgb="FFFFEB84"/>
        <color rgb="FF63BE7B"/>
      </colorScale>
    </cfRule>
  </conditionalFormatting>
  <conditionalFormatting sqref="P34">
    <cfRule type="colorScale" priority="576">
      <colorScale>
        <cfvo type="min"/>
        <cfvo type="percentile" val="50"/>
        <cfvo type="max"/>
        <color rgb="FFF8696B"/>
        <color rgb="FFFFEB84"/>
        <color rgb="FF63BE7B"/>
      </colorScale>
    </cfRule>
  </conditionalFormatting>
  <conditionalFormatting sqref="P35">
    <cfRule type="colorScale" priority="575">
      <colorScale>
        <cfvo type="min"/>
        <cfvo type="percentile" val="50"/>
        <cfvo type="max"/>
        <color rgb="FFF8696B"/>
        <color rgb="FFFFEB84"/>
        <color rgb="FF63BE7B"/>
      </colorScale>
    </cfRule>
  </conditionalFormatting>
  <conditionalFormatting sqref="P32">
    <cfRule type="colorScale" priority="574">
      <colorScale>
        <cfvo type="min"/>
        <cfvo type="percentile" val="50"/>
        <cfvo type="max"/>
        <color rgb="FFF8696B"/>
        <color rgb="FFFFEB84"/>
        <color rgb="FF63BE7B"/>
      </colorScale>
    </cfRule>
  </conditionalFormatting>
  <conditionalFormatting sqref="P35">
    <cfRule type="colorScale" priority="573">
      <colorScale>
        <cfvo type="min"/>
        <cfvo type="percentile" val="50"/>
        <cfvo type="max"/>
        <color rgb="FFF8696B"/>
        <color rgb="FFFFEB84"/>
        <color rgb="FF63BE7B"/>
      </colorScale>
    </cfRule>
  </conditionalFormatting>
  <conditionalFormatting sqref="P33">
    <cfRule type="colorScale" priority="572">
      <colorScale>
        <cfvo type="min"/>
        <cfvo type="percentile" val="50"/>
        <cfvo type="max"/>
        <color rgb="FFF8696B"/>
        <color rgb="FFFFEB84"/>
        <color rgb="FF63BE7B"/>
      </colorScale>
    </cfRule>
  </conditionalFormatting>
  <conditionalFormatting sqref="P34">
    <cfRule type="colorScale" priority="571">
      <colorScale>
        <cfvo type="min"/>
        <cfvo type="percentile" val="50"/>
        <cfvo type="max"/>
        <color rgb="FFF8696B"/>
        <color rgb="FFFFEB84"/>
        <color rgb="FF63BE7B"/>
      </colorScale>
    </cfRule>
  </conditionalFormatting>
  <conditionalFormatting sqref="P35">
    <cfRule type="colorScale" priority="570">
      <colorScale>
        <cfvo type="min"/>
        <cfvo type="percentile" val="50"/>
        <cfvo type="max"/>
        <color rgb="FFF8696B"/>
        <color rgb="FFFFEB84"/>
        <color rgb="FF63BE7B"/>
      </colorScale>
    </cfRule>
  </conditionalFormatting>
  <conditionalFormatting sqref="P33">
    <cfRule type="colorScale" priority="569">
      <colorScale>
        <cfvo type="min"/>
        <cfvo type="percentile" val="50"/>
        <cfvo type="max"/>
        <color rgb="FFF8696B"/>
        <color rgb="FFFFEB84"/>
        <color rgb="FF63BE7B"/>
      </colorScale>
    </cfRule>
  </conditionalFormatting>
  <conditionalFormatting sqref="P31">
    <cfRule type="colorScale" priority="568">
      <colorScale>
        <cfvo type="min"/>
        <cfvo type="percentile" val="50"/>
        <cfvo type="max"/>
        <color rgb="FFF8696B"/>
        <color rgb="FFFFEB84"/>
        <color rgb="FF63BE7B"/>
      </colorScale>
    </cfRule>
  </conditionalFormatting>
  <conditionalFormatting sqref="P32">
    <cfRule type="colorScale" priority="567">
      <colorScale>
        <cfvo type="min"/>
        <cfvo type="percentile" val="50"/>
        <cfvo type="max"/>
        <color rgb="FFF8696B"/>
        <color rgb="FFFFEB84"/>
        <color rgb="FF63BE7B"/>
      </colorScale>
    </cfRule>
  </conditionalFormatting>
  <conditionalFormatting sqref="P33">
    <cfRule type="colorScale" priority="566">
      <colorScale>
        <cfvo type="min"/>
        <cfvo type="percentile" val="50"/>
        <cfvo type="max"/>
        <color rgb="FFF8696B"/>
        <color rgb="FFFFEB84"/>
        <color rgb="FF63BE7B"/>
      </colorScale>
    </cfRule>
  </conditionalFormatting>
  <conditionalFormatting sqref="P33">
    <cfRule type="colorScale" priority="565">
      <colorScale>
        <cfvo type="min"/>
        <cfvo type="percentile" val="50"/>
        <cfvo type="max"/>
        <color rgb="FFF8696B"/>
        <color rgb="FFFFEB84"/>
        <color rgb="FF63BE7B"/>
      </colorScale>
    </cfRule>
  </conditionalFormatting>
  <conditionalFormatting sqref="P33">
    <cfRule type="colorScale" priority="564">
      <colorScale>
        <cfvo type="min"/>
        <cfvo type="percentile" val="50"/>
        <cfvo type="max"/>
        <color rgb="FFF8696B"/>
        <color rgb="FFFFEB84"/>
        <color rgb="FF63BE7B"/>
      </colorScale>
    </cfRule>
  </conditionalFormatting>
  <conditionalFormatting sqref="P34">
    <cfRule type="colorScale" priority="563">
      <colorScale>
        <cfvo type="min"/>
        <cfvo type="percentile" val="50"/>
        <cfvo type="max"/>
        <color rgb="FFF8696B"/>
        <color rgb="FFFFEB84"/>
        <color rgb="FF63BE7B"/>
      </colorScale>
    </cfRule>
  </conditionalFormatting>
  <conditionalFormatting sqref="P35">
    <cfRule type="colorScale" priority="562">
      <colorScale>
        <cfvo type="min"/>
        <cfvo type="percentile" val="50"/>
        <cfvo type="max"/>
        <color rgb="FFF8696B"/>
        <color rgb="FFFFEB84"/>
        <color rgb="FF63BE7B"/>
      </colorScale>
    </cfRule>
  </conditionalFormatting>
  <conditionalFormatting sqref="P32">
    <cfRule type="colorScale" priority="561">
      <colorScale>
        <cfvo type="min"/>
        <cfvo type="percentile" val="50"/>
        <cfvo type="max"/>
        <color rgb="FFF8696B"/>
        <color rgb="FFFFEB84"/>
        <color rgb="FF63BE7B"/>
      </colorScale>
    </cfRule>
  </conditionalFormatting>
  <conditionalFormatting sqref="P31">
    <cfRule type="colorScale" priority="560">
      <colorScale>
        <cfvo type="min"/>
        <cfvo type="percentile" val="50"/>
        <cfvo type="max"/>
        <color rgb="FFF8696B"/>
        <color rgb="FFFFEB84"/>
        <color rgb="FF63BE7B"/>
      </colorScale>
    </cfRule>
  </conditionalFormatting>
  <conditionalFormatting sqref="P32">
    <cfRule type="colorScale" priority="559">
      <colorScale>
        <cfvo type="min"/>
        <cfvo type="percentile" val="50"/>
        <cfvo type="max"/>
        <color rgb="FFF8696B"/>
        <color rgb="FFFFEB84"/>
        <color rgb="FF63BE7B"/>
      </colorScale>
    </cfRule>
  </conditionalFormatting>
  <conditionalFormatting sqref="P34">
    <cfRule type="colorScale" priority="558">
      <colorScale>
        <cfvo type="min"/>
        <cfvo type="percentile" val="50"/>
        <cfvo type="max"/>
        <color rgb="FFF8696B"/>
        <color rgb="FFFFEB84"/>
        <color rgb="FF63BE7B"/>
      </colorScale>
    </cfRule>
  </conditionalFormatting>
  <conditionalFormatting sqref="P33">
    <cfRule type="colorScale" priority="557">
      <colorScale>
        <cfvo type="min"/>
        <cfvo type="percentile" val="50"/>
        <cfvo type="max"/>
        <color rgb="FFF8696B"/>
        <color rgb="FFFFEB84"/>
        <color rgb="FF63BE7B"/>
      </colorScale>
    </cfRule>
  </conditionalFormatting>
  <conditionalFormatting sqref="P34">
    <cfRule type="colorScale" priority="556">
      <colorScale>
        <cfvo type="min"/>
        <cfvo type="percentile" val="50"/>
        <cfvo type="max"/>
        <color rgb="FFF8696B"/>
        <color rgb="FFFFEB84"/>
        <color rgb="FF63BE7B"/>
      </colorScale>
    </cfRule>
  </conditionalFormatting>
  <conditionalFormatting sqref="P34">
    <cfRule type="colorScale" priority="555">
      <colorScale>
        <cfvo type="min"/>
        <cfvo type="percentile" val="50"/>
        <cfvo type="max"/>
        <color rgb="FFF8696B"/>
        <color rgb="FFFFEB84"/>
        <color rgb="FF63BE7B"/>
      </colorScale>
    </cfRule>
  </conditionalFormatting>
  <conditionalFormatting sqref="P35">
    <cfRule type="colorScale" priority="554">
      <colorScale>
        <cfvo type="min"/>
        <cfvo type="percentile" val="50"/>
        <cfvo type="max"/>
        <color rgb="FFF8696B"/>
        <color rgb="FFFFEB84"/>
        <color rgb="FF63BE7B"/>
      </colorScale>
    </cfRule>
  </conditionalFormatting>
  <conditionalFormatting sqref="P33">
    <cfRule type="colorScale" priority="553">
      <colorScale>
        <cfvo type="min"/>
        <cfvo type="percentile" val="50"/>
        <cfvo type="max"/>
        <color rgb="FFF8696B"/>
        <color rgb="FFFFEB84"/>
        <color rgb="FF63BE7B"/>
      </colorScale>
    </cfRule>
  </conditionalFormatting>
  <conditionalFormatting sqref="P34">
    <cfRule type="colorScale" priority="552">
      <colorScale>
        <cfvo type="min"/>
        <cfvo type="percentile" val="50"/>
        <cfvo type="max"/>
        <color rgb="FFF8696B"/>
        <color rgb="FFFFEB84"/>
        <color rgb="FF63BE7B"/>
      </colorScale>
    </cfRule>
  </conditionalFormatting>
  <conditionalFormatting sqref="P35">
    <cfRule type="colorScale" priority="551">
      <colorScale>
        <cfvo type="min"/>
        <cfvo type="percentile" val="50"/>
        <cfvo type="max"/>
        <color rgb="FFF8696B"/>
        <color rgb="FFFFEB84"/>
        <color rgb="FF63BE7B"/>
      </colorScale>
    </cfRule>
  </conditionalFormatting>
  <conditionalFormatting sqref="P31">
    <cfRule type="colorScale" priority="550">
      <colorScale>
        <cfvo type="min"/>
        <cfvo type="percentile" val="50"/>
        <cfvo type="max"/>
        <color rgb="FFF8696B"/>
        <color rgb="FFFFEB84"/>
        <color rgb="FF63BE7B"/>
      </colorScale>
    </cfRule>
  </conditionalFormatting>
  <conditionalFormatting sqref="P34">
    <cfRule type="colorScale" priority="549">
      <colorScale>
        <cfvo type="min"/>
        <cfvo type="percentile" val="50"/>
        <cfvo type="max"/>
        <color rgb="FFF8696B"/>
        <color rgb="FFFFEB84"/>
        <color rgb="FF63BE7B"/>
      </colorScale>
    </cfRule>
  </conditionalFormatting>
  <conditionalFormatting sqref="P32">
    <cfRule type="colorScale" priority="548">
      <colorScale>
        <cfvo type="min"/>
        <cfvo type="percentile" val="50"/>
        <cfvo type="max"/>
        <color rgb="FFF8696B"/>
        <color rgb="FFFFEB84"/>
        <color rgb="FF63BE7B"/>
      </colorScale>
    </cfRule>
  </conditionalFormatting>
  <conditionalFormatting sqref="P33">
    <cfRule type="colorScale" priority="547">
      <colorScale>
        <cfvo type="min"/>
        <cfvo type="percentile" val="50"/>
        <cfvo type="max"/>
        <color rgb="FFF8696B"/>
        <color rgb="FFFFEB84"/>
        <color rgb="FF63BE7B"/>
      </colorScale>
    </cfRule>
  </conditionalFormatting>
  <conditionalFormatting sqref="P34">
    <cfRule type="colorScale" priority="546">
      <colorScale>
        <cfvo type="min"/>
        <cfvo type="percentile" val="50"/>
        <cfvo type="max"/>
        <color rgb="FFF8696B"/>
        <color rgb="FFFFEB84"/>
        <color rgb="FF63BE7B"/>
      </colorScale>
    </cfRule>
  </conditionalFormatting>
  <conditionalFormatting sqref="P35">
    <cfRule type="colorScale" priority="545">
      <colorScale>
        <cfvo type="min"/>
        <cfvo type="percentile" val="50"/>
        <cfvo type="max"/>
        <color rgb="FFF8696B"/>
        <color rgb="FFFFEB84"/>
        <color rgb="FF63BE7B"/>
      </colorScale>
    </cfRule>
  </conditionalFormatting>
  <conditionalFormatting sqref="P35">
    <cfRule type="colorScale" priority="544">
      <colorScale>
        <cfvo type="min"/>
        <cfvo type="percentile" val="50"/>
        <cfvo type="max"/>
        <color rgb="FFF8696B"/>
        <color rgb="FFFFEB84"/>
        <color rgb="FF63BE7B"/>
      </colorScale>
    </cfRule>
  </conditionalFormatting>
  <conditionalFormatting sqref="P32">
    <cfRule type="colorScale" priority="543">
      <colorScale>
        <cfvo type="min"/>
        <cfvo type="percentile" val="50"/>
        <cfvo type="max"/>
        <color rgb="FFF8696B"/>
        <color rgb="FFFFEB84"/>
        <color rgb="FF63BE7B"/>
      </colorScale>
    </cfRule>
  </conditionalFormatting>
  <conditionalFormatting sqref="P35">
    <cfRule type="colorScale" priority="542">
      <colorScale>
        <cfvo type="min"/>
        <cfvo type="percentile" val="50"/>
        <cfvo type="max"/>
        <color rgb="FFF8696B"/>
        <color rgb="FFFFEB84"/>
        <color rgb="FF63BE7B"/>
      </colorScale>
    </cfRule>
  </conditionalFormatting>
  <conditionalFormatting sqref="P31:P35">
    <cfRule type="colorScale" priority="541">
      <colorScale>
        <cfvo type="min"/>
        <cfvo type="percentile" val="50"/>
        <cfvo type="max"/>
        <color rgb="FFF8696B"/>
        <color rgb="FFFFEB84"/>
        <color rgb="FF63BE7B"/>
      </colorScale>
    </cfRule>
  </conditionalFormatting>
  <conditionalFormatting sqref="P32">
    <cfRule type="colorScale" priority="540">
      <colorScale>
        <cfvo type="min"/>
        <cfvo type="percentile" val="50"/>
        <cfvo type="max"/>
        <color rgb="FFF8696B"/>
        <color rgb="FFFFEB84"/>
        <color rgb="FF63BE7B"/>
      </colorScale>
    </cfRule>
  </conditionalFormatting>
  <conditionalFormatting sqref="P32">
    <cfRule type="colorScale" priority="539">
      <colorScale>
        <cfvo type="min"/>
        <cfvo type="percentile" val="50"/>
        <cfvo type="max"/>
        <color rgb="FFF8696B"/>
        <color rgb="FFFFEB84"/>
        <color rgb="FF63BE7B"/>
      </colorScale>
    </cfRule>
  </conditionalFormatting>
  <conditionalFormatting sqref="P33">
    <cfRule type="colorScale" priority="538">
      <colorScale>
        <cfvo type="min"/>
        <cfvo type="percentile" val="50"/>
        <cfvo type="max"/>
        <color rgb="FFF8696B"/>
        <color rgb="FFFFEB84"/>
        <color rgb="FF63BE7B"/>
      </colorScale>
    </cfRule>
  </conditionalFormatting>
  <conditionalFormatting sqref="P34">
    <cfRule type="colorScale" priority="537">
      <colorScale>
        <cfvo type="min"/>
        <cfvo type="percentile" val="50"/>
        <cfvo type="max"/>
        <color rgb="FFF8696B"/>
        <color rgb="FFFFEB84"/>
        <color rgb="FF63BE7B"/>
      </colorScale>
    </cfRule>
  </conditionalFormatting>
  <conditionalFormatting sqref="P35">
    <cfRule type="colorScale" priority="536">
      <colorScale>
        <cfvo type="min"/>
        <cfvo type="percentile" val="50"/>
        <cfvo type="max"/>
        <color rgb="FFF8696B"/>
        <color rgb="FFFFEB84"/>
        <color rgb="FF63BE7B"/>
      </colorScale>
    </cfRule>
  </conditionalFormatting>
  <conditionalFormatting sqref="P35">
    <cfRule type="colorScale" priority="535">
      <colorScale>
        <cfvo type="min"/>
        <cfvo type="percentile" val="50"/>
        <cfvo type="max"/>
        <color rgb="FFF8696B"/>
        <color rgb="FFFFEB84"/>
        <color rgb="FF63BE7B"/>
      </colorScale>
    </cfRule>
  </conditionalFormatting>
  <conditionalFormatting sqref="P33">
    <cfRule type="colorScale" priority="534">
      <colorScale>
        <cfvo type="min"/>
        <cfvo type="percentile" val="50"/>
        <cfvo type="max"/>
        <color rgb="FFF8696B"/>
        <color rgb="FFFFEB84"/>
        <color rgb="FF63BE7B"/>
      </colorScale>
    </cfRule>
  </conditionalFormatting>
  <conditionalFormatting sqref="P31:P35">
    <cfRule type="colorScale" priority="533">
      <colorScale>
        <cfvo type="min"/>
        <cfvo type="percentile" val="50"/>
        <cfvo type="max"/>
        <color rgb="FFF8696B"/>
        <color rgb="FFFFEB84"/>
        <color rgb="FF63BE7B"/>
      </colorScale>
    </cfRule>
  </conditionalFormatting>
  <conditionalFormatting sqref="P32">
    <cfRule type="colorScale" priority="532">
      <colorScale>
        <cfvo type="min"/>
        <cfvo type="percentile" val="50"/>
        <cfvo type="max"/>
        <color rgb="FFF8696B"/>
        <color rgb="FFFFEB84"/>
        <color rgb="FF63BE7B"/>
      </colorScale>
    </cfRule>
  </conditionalFormatting>
  <conditionalFormatting sqref="P33">
    <cfRule type="colorScale" priority="531">
      <colorScale>
        <cfvo type="min"/>
        <cfvo type="percentile" val="50"/>
        <cfvo type="max"/>
        <color rgb="FFF8696B"/>
        <color rgb="FFFFEB84"/>
        <color rgb="FF63BE7B"/>
      </colorScale>
    </cfRule>
  </conditionalFormatting>
  <conditionalFormatting sqref="P34">
    <cfRule type="colorScale" priority="530">
      <colorScale>
        <cfvo type="min"/>
        <cfvo type="percentile" val="50"/>
        <cfvo type="max"/>
        <color rgb="FFF8696B"/>
        <color rgb="FFFFEB84"/>
        <color rgb="FF63BE7B"/>
      </colorScale>
    </cfRule>
  </conditionalFormatting>
  <conditionalFormatting sqref="P35">
    <cfRule type="colorScale" priority="529">
      <colorScale>
        <cfvo type="min"/>
        <cfvo type="percentile" val="50"/>
        <cfvo type="max"/>
        <color rgb="FFF8696B"/>
        <color rgb="FFFFEB84"/>
        <color rgb="FF63BE7B"/>
      </colorScale>
    </cfRule>
  </conditionalFormatting>
  <conditionalFormatting sqref="P31:P35">
    <cfRule type="colorScale" priority="528">
      <colorScale>
        <cfvo type="min"/>
        <cfvo type="percentile" val="50"/>
        <cfvo type="max"/>
        <color rgb="FFF8696B"/>
        <color rgb="FFFFEB84"/>
        <color rgb="FF63BE7B"/>
      </colorScale>
    </cfRule>
  </conditionalFormatting>
  <conditionalFormatting sqref="P34">
    <cfRule type="colorScale" priority="527">
      <colorScale>
        <cfvo type="min"/>
        <cfvo type="percentile" val="50"/>
        <cfvo type="max"/>
        <color rgb="FFF8696B"/>
        <color rgb="FFFFEB84"/>
        <color rgb="FF63BE7B"/>
      </colorScale>
    </cfRule>
  </conditionalFormatting>
  <conditionalFormatting sqref="P32">
    <cfRule type="colorScale" priority="526">
      <colorScale>
        <cfvo type="min"/>
        <cfvo type="percentile" val="50"/>
        <cfvo type="max"/>
        <color rgb="FFF8696B"/>
        <color rgb="FFFFEB84"/>
        <color rgb="FF63BE7B"/>
      </colorScale>
    </cfRule>
  </conditionalFormatting>
  <conditionalFormatting sqref="P33">
    <cfRule type="colorScale" priority="525">
      <colorScale>
        <cfvo type="min"/>
        <cfvo type="percentile" val="50"/>
        <cfvo type="max"/>
        <color rgb="FFF8696B"/>
        <color rgb="FFFFEB84"/>
        <color rgb="FF63BE7B"/>
      </colorScale>
    </cfRule>
  </conditionalFormatting>
  <conditionalFormatting sqref="P34">
    <cfRule type="colorScale" priority="524">
      <colorScale>
        <cfvo type="min"/>
        <cfvo type="percentile" val="50"/>
        <cfvo type="max"/>
        <color rgb="FFF8696B"/>
        <color rgb="FFFFEB84"/>
        <color rgb="FF63BE7B"/>
      </colorScale>
    </cfRule>
  </conditionalFormatting>
  <conditionalFormatting sqref="P35">
    <cfRule type="colorScale" priority="523">
      <colorScale>
        <cfvo type="min"/>
        <cfvo type="percentile" val="50"/>
        <cfvo type="max"/>
        <color rgb="FFF8696B"/>
        <color rgb="FFFFEB84"/>
        <color rgb="FF63BE7B"/>
      </colorScale>
    </cfRule>
  </conditionalFormatting>
  <conditionalFormatting sqref="P35">
    <cfRule type="colorScale" priority="522">
      <colorScale>
        <cfvo type="min"/>
        <cfvo type="percentile" val="50"/>
        <cfvo type="max"/>
        <color rgb="FFF8696B"/>
        <color rgb="FFFFEB84"/>
        <color rgb="FF63BE7B"/>
      </colorScale>
    </cfRule>
  </conditionalFormatting>
  <conditionalFormatting sqref="P36">
    <cfRule type="colorScale" priority="520">
      <colorScale>
        <cfvo type="min"/>
        <cfvo type="percentile" val="50"/>
        <cfvo type="max"/>
        <color rgb="FFF8696B"/>
        <color rgb="FFFFEB84"/>
        <color rgb="FF63BE7B"/>
      </colorScale>
    </cfRule>
  </conditionalFormatting>
  <conditionalFormatting sqref="P39">
    <cfRule type="colorScale" priority="519">
      <colorScale>
        <cfvo type="min"/>
        <cfvo type="percentile" val="50"/>
        <cfvo type="max"/>
        <color rgb="FFF8696B"/>
        <color rgb="FFFFEB84"/>
        <color rgb="FF63BE7B"/>
      </colorScale>
    </cfRule>
  </conditionalFormatting>
  <conditionalFormatting sqref="P36:P40">
    <cfRule type="colorScale" priority="518">
      <colorScale>
        <cfvo type="min"/>
        <cfvo type="percentile" val="50"/>
        <cfvo type="max"/>
        <color rgb="FFF8696B"/>
        <color rgb="FFFFEB84"/>
        <color rgb="FF63BE7B"/>
      </colorScale>
    </cfRule>
  </conditionalFormatting>
  <conditionalFormatting sqref="P37">
    <cfRule type="colorScale" priority="521">
      <colorScale>
        <cfvo type="min"/>
        <cfvo type="percentile" val="50"/>
        <cfvo type="max"/>
        <color rgb="FFF8696B"/>
        <color rgb="FFFFEB84"/>
        <color rgb="FF63BE7B"/>
      </colorScale>
    </cfRule>
  </conditionalFormatting>
  <conditionalFormatting sqref="P38">
    <cfRule type="colorScale" priority="517">
      <colorScale>
        <cfvo type="min"/>
        <cfvo type="percentile" val="50"/>
        <cfvo type="max"/>
        <color rgb="FFF8696B"/>
        <color rgb="FFFFEB84"/>
        <color rgb="FF63BE7B"/>
      </colorScale>
    </cfRule>
  </conditionalFormatting>
  <conditionalFormatting sqref="P39">
    <cfRule type="colorScale" priority="516">
      <colorScale>
        <cfvo type="min"/>
        <cfvo type="percentile" val="50"/>
        <cfvo type="max"/>
        <color rgb="FFF8696B"/>
        <color rgb="FFFFEB84"/>
        <color rgb="FF63BE7B"/>
      </colorScale>
    </cfRule>
  </conditionalFormatting>
  <conditionalFormatting sqref="P40">
    <cfRule type="colorScale" priority="515">
      <colorScale>
        <cfvo type="min"/>
        <cfvo type="percentile" val="50"/>
        <cfvo type="max"/>
        <color rgb="FFF8696B"/>
        <color rgb="FFFFEB84"/>
        <color rgb="FF63BE7B"/>
      </colorScale>
    </cfRule>
  </conditionalFormatting>
  <conditionalFormatting sqref="P40">
    <cfRule type="colorScale" priority="514">
      <colorScale>
        <cfvo type="min"/>
        <cfvo type="percentile" val="50"/>
        <cfvo type="max"/>
        <color rgb="FFF8696B"/>
        <color rgb="FFFFEB84"/>
        <color rgb="FF63BE7B"/>
      </colorScale>
    </cfRule>
  </conditionalFormatting>
  <conditionalFormatting sqref="P37">
    <cfRule type="colorScale" priority="513">
      <colorScale>
        <cfvo type="min"/>
        <cfvo type="percentile" val="50"/>
        <cfvo type="max"/>
        <color rgb="FFF8696B"/>
        <color rgb="FFFFEB84"/>
        <color rgb="FF63BE7B"/>
      </colorScale>
    </cfRule>
  </conditionalFormatting>
  <conditionalFormatting sqref="P40">
    <cfRule type="colorScale" priority="512">
      <colorScale>
        <cfvo type="min"/>
        <cfvo type="percentile" val="50"/>
        <cfvo type="max"/>
        <color rgb="FFF8696B"/>
        <color rgb="FFFFEB84"/>
        <color rgb="FF63BE7B"/>
      </colorScale>
    </cfRule>
  </conditionalFormatting>
  <conditionalFormatting sqref="P36:P40">
    <cfRule type="colorScale" priority="511">
      <colorScale>
        <cfvo type="min"/>
        <cfvo type="percentile" val="50"/>
        <cfvo type="max"/>
        <color rgb="FFF8696B"/>
        <color rgb="FFFFEB84"/>
        <color rgb="FF63BE7B"/>
      </colorScale>
    </cfRule>
  </conditionalFormatting>
  <conditionalFormatting sqref="P37">
    <cfRule type="colorScale" priority="510">
      <colorScale>
        <cfvo type="min"/>
        <cfvo type="percentile" val="50"/>
        <cfvo type="max"/>
        <color rgb="FFF8696B"/>
        <color rgb="FFFFEB84"/>
        <color rgb="FF63BE7B"/>
      </colorScale>
    </cfRule>
  </conditionalFormatting>
  <conditionalFormatting sqref="P37">
    <cfRule type="colorScale" priority="509">
      <colorScale>
        <cfvo type="min"/>
        <cfvo type="percentile" val="50"/>
        <cfvo type="max"/>
        <color rgb="FFF8696B"/>
        <color rgb="FFFFEB84"/>
        <color rgb="FF63BE7B"/>
      </colorScale>
    </cfRule>
  </conditionalFormatting>
  <conditionalFormatting sqref="P38">
    <cfRule type="colorScale" priority="508">
      <colorScale>
        <cfvo type="min"/>
        <cfvo type="percentile" val="50"/>
        <cfvo type="max"/>
        <color rgb="FFF8696B"/>
        <color rgb="FFFFEB84"/>
        <color rgb="FF63BE7B"/>
      </colorScale>
    </cfRule>
  </conditionalFormatting>
  <conditionalFormatting sqref="P39">
    <cfRule type="colorScale" priority="507">
      <colorScale>
        <cfvo type="min"/>
        <cfvo type="percentile" val="50"/>
        <cfvo type="max"/>
        <color rgb="FFF8696B"/>
        <color rgb="FFFFEB84"/>
        <color rgb="FF63BE7B"/>
      </colorScale>
    </cfRule>
  </conditionalFormatting>
  <conditionalFormatting sqref="P40">
    <cfRule type="colorScale" priority="506">
      <colorScale>
        <cfvo type="min"/>
        <cfvo type="percentile" val="50"/>
        <cfvo type="max"/>
        <color rgb="FFF8696B"/>
        <color rgb="FFFFEB84"/>
        <color rgb="FF63BE7B"/>
      </colorScale>
    </cfRule>
  </conditionalFormatting>
  <conditionalFormatting sqref="P40">
    <cfRule type="colorScale" priority="505">
      <colorScale>
        <cfvo type="min"/>
        <cfvo type="percentile" val="50"/>
        <cfvo type="max"/>
        <color rgb="FFF8696B"/>
        <color rgb="FFFFEB84"/>
        <color rgb="FF63BE7B"/>
      </colorScale>
    </cfRule>
  </conditionalFormatting>
  <conditionalFormatting sqref="P38">
    <cfRule type="colorScale" priority="504">
      <colorScale>
        <cfvo type="min"/>
        <cfvo type="percentile" val="50"/>
        <cfvo type="max"/>
        <color rgb="FFF8696B"/>
        <color rgb="FFFFEB84"/>
        <color rgb="FF63BE7B"/>
      </colorScale>
    </cfRule>
  </conditionalFormatting>
  <conditionalFormatting sqref="P36:P40">
    <cfRule type="colorScale" priority="503">
      <colorScale>
        <cfvo type="min"/>
        <cfvo type="percentile" val="50"/>
        <cfvo type="max"/>
        <color rgb="FFF8696B"/>
        <color rgb="FFFFEB84"/>
        <color rgb="FF63BE7B"/>
      </colorScale>
    </cfRule>
  </conditionalFormatting>
  <conditionalFormatting sqref="P37">
    <cfRule type="colorScale" priority="502">
      <colorScale>
        <cfvo type="min"/>
        <cfvo type="percentile" val="50"/>
        <cfvo type="max"/>
        <color rgb="FFF8696B"/>
        <color rgb="FFFFEB84"/>
        <color rgb="FF63BE7B"/>
      </colorScale>
    </cfRule>
  </conditionalFormatting>
  <conditionalFormatting sqref="P38">
    <cfRule type="colorScale" priority="501">
      <colorScale>
        <cfvo type="min"/>
        <cfvo type="percentile" val="50"/>
        <cfvo type="max"/>
        <color rgb="FFF8696B"/>
        <color rgb="FFFFEB84"/>
        <color rgb="FF63BE7B"/>
      </colorScale>
    </cfRule>
  </conditionalFormatting>
  <conditionalFormatting sqref="P39">
    <cfRule type="colorScale" priority="500">
      <colorScale>
        <cfvo type="min"/>
        <cfvo type="percentile" val="50"/>
        <cfvo type="max"/>
        <color rgb="FFF8696B"/>
        <color rgb="FFFFEB84"/>
        <color rgb="FF63BE7B"/>
      </colorScale>
    </cfRule>
  </conditionalFormatting>
  <conditionalFormatting sqref="P40">
    <cfRule type="colorScale" priority="499">
      <colorScale>
        <cfvo type="min"/>
        <cfvo type="percentile" val="50"/>
        <cfvo type="max"/>
        <color rgb="FFF8696B"/>
        <color rgb="FFFFEB84"/>
        <color rgb="FF63BE7B"/>
      </colorScale>
    </cfRule>
  </conditionalFormatting>
  <conditionalFormatting sqref="P36:P40">
    <cfRule type="colorScale" priority="498">
      <colorScale>
        <cfvo type="min"/>
        <cfvo type="percentile" val="50"/>
        <cfvo type="max"/>
        <color rgb="FFF8696B"/>
        <color rgb="FFFFEB84"/>
        <color rgb="FF63BE7B"/>
      </colorScale>
    </cfRule>
  </conditionalFormatting>
  <conditionalFormatting sqref="P39">
    <cfRule type="colorScale" priority="497">
      <colorScale>
        <cfvo type="min"/>
        <cfvo type="percentile" val="50"/>
        <cfvo type="max"/>
        <color rgb="FFF8696B"/>
        <color rgb="FFFFEB84"/>
        <color rgb="FF63BE7B"/>
      </colorScale>
    </cfRule>
  </conditionalFormatting>
  <conditionalFormatting sqref="P37">
    <cfRule type="colorScale" priority="496">
      <colorScale>
        <cfvo type="min"/>
        <cfvo type="percentile" val="50"/>
        <cfvo type="max"/>
        <color rgb="FFF8696B"/>
        <color rgb="FFFFEB84"/>
        <color rgb="FF63BE7B"/>
      </colorScale>
    </cfRule>
  </conditionalFormatting>
  <conditionalFormatting sqref="P38">
    <cfRule type="colorScale" priority="495">
      <colorScale>
        <cfvo type="min"/>
        <cfvo type="percentile" val="50"/>
        <cfvo type="max"/>
        <color rgb="FFF8696B"/>
        <color rgb="FFFFEB84"/>
        <color rgb="FF63BE7B"/>
      </colorScale>
    </cfRule>
  </conditionalFormatting>
  <conditionalFormatting sqref="P39">
    <cfRule type="colorScale" priority="494">
      <colorScale>
        <cfvo type="min"/>
        <cfvo type="percentile" val="50"/>
        <cfvo type="max"/>
        <color rgb="FFF8696B"/>
        <color rgb="FFFFEB84"/>
        <color rgb="FF63BE7B"/>
      </colorScale>
    </cfRule>
  </conditionalFormatting>
  <conditionalFormatting sqref="P40">
    <cfRule type="colorScale" priority="493">
      <colorScale>
        <cfvo type="min"/>
        <cfvo type="percentile" val="50"/>
        <cfvo type="max"/>
        <color rgb="FFF8696B"/>
        <color rgb="FFFFEB84"/>
        <color rgb="FF63BE7B"/>
      </colorScale>
    </cfRule>
  </conditionalFormatting>
  <conditionalFormatting sqref="P40">
    <cfRule type="colorScale" priority="492">
      <colorScale>
        <cfvo type="min"/>
        <cfvo type="percentile" val="50"/>
        <cfvo type="max"/>
        <color rgb="FFF8696B"/>
        <color rgb="FFFFEB84"/>
        <color rgb="FF63BE7B"/>
      </colorScale>
    </cfRule>
  </conditionalFormatting>
  <conditionalFormatting sqref="P36">
    <cfRule type="colorScale" priority="491">
      <colorScale>
        <cfvo type="min"/>
        <cfvo type="percentile" val="50"/>
        <cfvo type="max"/>
        <color rgb="FFF8696B"/>
        <color rgb="FFFFEB84"/>
        <color rgb="FF63BE7B"/>
      </colorScale>
    </cfRule>
  </conditionalFormatting>
  <conditionalFormatting sqref="P39">
    <cfRule type="colorScale" priority="490">
      <colorScale>
        <cfvo type="min"/>
        <cfvo type="percentile" val="50"/>
        <cfvo type="max"/>
        <color rgb="FFF8696B"/>
        <color rgb="FFFFEB84"/>
        <color rgb="FF63BE7B"/>
      </colorScale>
    </cfRule>
  </conditionalFormatting>
  <conditionalFormatting sqref="P36:P40">
    <cfRule type="colorScale" priority="489">
      <colorScale>
        <cfvo type="min"/>
        <cfvo type="percentile" val="50"/>
        <cfvo type="max"/>
        <color rgb="FFF8696B"/>
        <color rgb="FFFFEB84"/>
        <color rgb="FF63BE7B"/>
      </colorScale>
    </cfRule>
  </conditionalFormatting>
  <conditionalFormatting sqref="P36">
    <cfRule type="colorScale" priority="488">
      <colorScale>
        <cfvo type="min"/>
        <cfvo type="percentile" val="50"/>
        <cfvo type="max"/>
        <color rgb="FFF8696B"/>
        <color rgb="FFFFEB84"/>
        <color rgb="FF63BE7B"/>
      </colorScale>
    </cfRule>
  </conditionalFormatting>
  <conditionalFormatting sqref="P36">
    <cfRule type="colorScale" priority="487">
      <colorScale>
        <cfvo type="min"/>
        <cfvo type="percentile" val="50"/>
        <cfvo type="max"/>
        <color rgb="FFF8696B"/>
        <color rgb="FFFFEB84"/>
        <color rgb="FF63BE7B"/>
      </colorScale>
    </cfRule>
  </conditionalFormatting>
  <conditionalFormatting sqref="P36">
    <cfRule type="colorScale" priority="486">
      <colorScale>
        <cfvo type="min"/>
        <cfvo type="percentile" val="50"/>
        <cfvo type="max"/>
        <color rgb="FFF8696B"/>
        <color rgb="FFFFEB84"/>
        <color rgb="FF63BE7B"/>
      </colorScale>
    </cfRule>
  </conditionalFormatting>
  <conditionalFormatting sqref="P37">
    <cfRule type="colorScale" priority="485">
      <colorScale>
        <cfvo type="min"/>
        <cfvo type="percentile" val="50"/>
        <cfvo type="max"/>
        <color rgb="FFF8696B"/>
        <color rgb="FFFFEB84"/>
        <color rgb="FF63BE7B"/>
      </colorScale>
    </cfRule>
  </conditionalFormatting>
  <conditionalFormatting sqref="P38">
    <cfRule type="colorScale" priority="484">
      <colorScale>
        <cfvo type="min"/>
        <cfvo type="percentile" val="50"/>
        <cfvo type="max"/>
        <color rgb="FFF8696B"/>
        <color rgb="FFFFEB84"/>
        <color rgb="FF63BE7B"/>
      </colorScale>
    </cfRule>
  </conditionalFormatting>
  <conditionalFormatting sqref="P39">
    <cfRule type="colorScale" priority="483">
      <colorScale>
        <cfvo type="min"/>
        <cfvo type="percentile" val="50"/>
        <cfvo type="max"/>
        <color rgb="FFF8696B"/>
        <color rgb="FFFFEB84"/>
        <color rgb="FF63BE7B"/>
      </colorScale>
    </cfRule>
  </conditionalFormatting>
  <conditionalFormatting sqref="P39">
    <cfRule type="colorScale" priority="482">
      <colorScale>
        <cfvo type="min"/>
        <cfvo type="percentile" val="50"/>
        <cfvo type="max"/>
        <color rgb="FFF8696B"/>
        <color rgb="FFFFEB84"/>
        <color rgb="FF63BE7B"/>
      </colorScale>
    </cfRule>
  </conditionalFormatting>
  <conditionalFormatting sqref="P39">
    <cfRule type="colorScale" priority="481">
      <colorScale>
        <cfvo type="min"/>
        <cfvo type="percentile" val="50"/>
        <cfvo type="max"/>
        <color rgb="FFF8696B"/>
        <color rgb="FFFFEB84"/>
        <color rgb="FF63BE7B"/>
      </colorScale>
    </cfRule>
  </conditionalFormatting>
  <conditionalFormatting sqref="P40">
    <cfRule type="colorScale" priority="480">
      <colorScale>
        <cfvo type="min"/>
        <cfvo type="percentile" val="50"/>
        <cfvo type="max"/>
        <color rgb="FFF8696B"/>
        <color rgb="FFFFEB84"/>
        <color rgb="FF63BE7B"/>
      </colorScale>
    </cfRule>
  </conditionalFormatting>
  <conditionalFormatting sqref="P36">
    <cfRule type="colorScale" priority="479">
      <colorScale>
        <cfvo type="min"/>
        <cfvo type="percentile" val="50"/>
        <cfvo type="max"/>
        <color rgb="FFF8696B"/>
        <color rgb="FFFFEB84"/>
        <color rgb="FF63BE7B"/>
      </colorScale>
    </cfRule>
  </conditionalFormatting>
  <conditionalFormatting sqref="P36">
    <cfRule type="colorScale" priority="478">
      <colorScale>
        <cfvo type="min"/>
        <cfvo type="percentile" val="50"/>
        <cfvo type="max"/>
        <color rgb="FFF8696B"/>
        <color rgb="FFFFEB84"/>
        <color rgb="FF63BE7B"/>
      </colorScale>
    </cfRule>
  </conditionalFormatting>
  <conditionalFormatting sqref="P36">
    <cfRule type="colorScale" priority="477">
      <colorScale>
        <cfvo type="min"/>
        <cfvo type="percentile" val="50"/>
        <cfvo type="max"/>
        <color rgb="FFF8696B"/>
        <color rgb="FFFFEB84"/>
        <color rgb="FF63BE7B"/>
      </colorScale>
    </cfRule>
  </conditionalFormatting>
  <conditionalFormatting sqref="P38">
    <cfRule type="colorScale" priority="476">
      <colorScale>
        <cfvo type="min"/>
        <cfvo type="percentile" val="50"/>
        <cfvo type="max"/>
        <color rgb="FFF8696B"/>
        <color rgb="FFFFEB84"/>
        <color rgb="FF63BE7B"/>
      </colorScale>
    </cfRule>
  </conditionalFormatting>
  <conditionalFormatting sqref="P37">
    <cfRule type="colorScale" priority="475">
      <colorScale>
        <cfvo type="min"/>
        <cfvo type="percentile" val="50"/>
        <cfvo type="max"/>
        <color rgb="FFF8696B"/>
        <color rgb="FFFFEB84"/>
        <color rgb="FF63BE7B"/>
      </colorScale>
    </cfRule>
  </conditionalFormatting>
  <conditionalFormatting sqref="P38">
    <cfRule type="colorScale" priority="474">
      <colorScale>
        <cfvo type="min"/>
        <cfvo type="percentile" val="50"/>
        <cfvo type="max"/>
        <color rgb="FFF8696B"/>
        <color rgb="FFFFEB84"/>
        <color rgb="FF63BE7B"/>
      </colorScale>
    </cfRule>
  </conditionalFormatting>
  <conditionalFormatting sqref="P38">
    <cfRule type="colorScale" priority="473">
      <colorScale>
        <cfvo type="min"/>
        <cfvo type="percentile" val="50"/>
        <cfvo type="max"/>
        <color rgb="FFF8696B"/>
        <color rgb="FFFFEB84"/>
        <color rgb="FF63BE7B"/>
      </colorScale>
    </cfRule>
  </conditionalFormatting>
  <conditionalFormatting sqref="P39">
    <cfRule type="colorScale" priority="472">
      <colorScale>
        <cfvo type="min"/>
        <cfvo type="percentile" val="50"/>
        <cfvo type="max"/>
        <color rgb="FFF8696B"/>
        <color rgb="FFFFEB84"/>
        <color rgb="FF63BE7B"/>
      </colorScale>
    </cfRule>
  </conditionalFormatting>
  <conditionalFormatting sqref="P40">
    <cfRule type="colorScale" priority="471">
      <colorScale>
        <cfvo type="min"/>
        <cfvo type="percentile" val="50"/>
        <cfvo type="max"/>
        <color rgb="FFF8696B"/>
        <color rgb="FFFFEB84"/>
        <color rgb="FF63BE7B"/>
      </colorScale>
    </cfRule>
  </conditionalFormatting>
  <conditionalFormatting sqref="P37">
    <cfRule type="colorScale" priority="470">
      <colorScale>
        <cfvo type="min"/>
        <cfvo type="percentile" val="50"/>
        <cfvo type="max"/>
        <color rgb="FFF8696B"/>
        <color rgb="FFFFEB84"/>
        <color rgb="FF63BE7B"/>
      </colorScale>
    </cfRule>
  </conditionalFormatting>
  <conditionalFormatting sqref="P40">
    <cfRule type="colorScale" priority="469">
      <colorScale>
        <cfvo type="min"/>
        <cfvo type="percentile" val="50"/>
        <cfvo type="max"/>
        <color rgb="FFF8696B"/>
        <color rgb="FFFFEB84"/>
        <color rgb="FF63BE7B"/>
      </colorScale>
    </cfRule>
  </conditionalFormatting>
  <conditionalFormatting sqref="P38">
    <cfRule type="colorScale" priority="468">
      <colorScale>
        <cfvo type="min"/>
        <cfvo type="percentile" val="50"/>
        <cfvo type="max"/>
        <color rgb="FFF8696B"/>
        <color rgb="FFFFEB84"/>
        <color rgb="FF63BE7B"/>
      </colorScale>
    </cfRule>
  </conditionalFormatting>
  <conditionalFormatting sqref="P39">
    <cfRule type="colorScale" priority="467">
      <colorScale>
        <cfvo type="min"/>
        <cfvo type="percentile" val="50"/>
        <cfvo type="max"/>
        <color rgb="FFF8696B"/>
        <color rgb="FFFFEB84"/>
        <color rgb="FF63BE7B"/>
      </colorScale>
    </cfRule>
  </conditionalFormatting>
  <conditionalFormatting sqref="P40">
    <cfRule type="colorScale" priority="466">
      <colorScale>
        <cfvo type="min"/>
        <cfvo type="percentile" val="50"/>
        <cfvo type="max"/>
        <color rgb="FFF8696B"/>
        <color rgb="FFFFEB84"/>
        <color rgb="FF63BE7B"/>
      </colorScale>
    </cfRule>
  </conditionalFormatting>
  <conditionalFormatting sqref="P38">
    <cfRule type="colorScale" priority="465">
      <colorScale>
        <cfvo type="min"/>
        <cfvo type="percentile" val="50"/>
        <cfvo type="max"/>
        <color rgb="FFF8696B"/>
        <color rgb="FFFFEB84"/>
        <color rgb="FF63BE7B"/>
      </colorScale>
    </cfRule>
  </conditionalFormatting>
  <conditionalFormatting sqref="P36">
    <cfRule type="colorScale" priority="464">
      <colorScale>
        <cfvo type="min"/>
        <cfvo type="percentile" val="50"/>
        <cfvo type="max"/>
        <color rgb="FFF8696B"/>
        <color rgb="FFFFEB84"/>
        <color rgb="FF63BE7B"/>
      </colorScale>
    </cfRule>
  </conditionalFormatting>
  <conditionalFormatting sqref="P37">
    <cfRule type="colorScale" priority="463">
      <colorScale>
        <cfvo type="min"/>
        <cfvo type="percentile" val="50"/>
        <cfvo type="max"/>
        <color rgb="FFF8696B"/>
        <color rgb="FFFFEB84"/>
        <color rgb="FF63BE7B"/>
      </colorScale>
    </cfRule>
  </conditionalFormatting>
  <conditionalFormatting sqref="P38">
    <cfRule type="colorScale" priority="462">
      <colorScale>
        <cfvo type="min"/>
        <cfvo type="percentile" val="50"/>
        <cfvo type="max"/>
        <color rgb="FFF8696B"/>
        <color rgb="FFFFEB84"/>
        <color rgb="FF63BE7B"/>
      </colorScale>
    </cfRule>
  </conditionalFormatting>
  <conditionalFormatting sqref="P38">
    <cfRule type="colorScale" priority="461">
      <colorScale>
        <cfvo type="min"/>
        <cfvo type="percentile" val="50"/>
        <cfvo type="max"/>
        <color rgb="FFF8696B"/>
        <color rgb="FFFFEB84"/>
        <color rgb="FF63BE7B"/>
      </colorScale>
    </cfRule>
  </conditionalFormatting>
  <conditionalFormatting sqref="P38">
    <cfRule type="colorScale" priority="460">
      <colorScale>
        <cfvo type="min"/>
        <cfvo type="percentile" val="50"/>
        <cfvo type="max"/>
        <color rgb="FFF8696B"/>
        <color rgb="FFFFEB84"/>
        <color rgb="FF63BE7B"/>
      </colorScale>
    </cfRule>
  </conditionalFormatting>
  <conditionalFormatting sqref="P39">
    <cfRule type="colorScale" priority="459">
      <colorScale>
        <cfvo type="min"/>
        <cfvo type="percentile" val="50"/>
        <cfvo type="max"/>
        <color rgb="FFF8696B"/>
        <color rgb="FFFFEB84"/>
        <color rgb="FF63BE7B"/>
      </colorScale>
    </cfRule>
  </conditionalFormatting>
  <conditionalFormatting sqref="P40">
    <cfRule type="colorScale" priority="458">
      <colorScale>
        <cfvo type="min"/>
        <cfvo type="percentile" val="50"/>
        <cfvo type="max"/>
        <color rgb="FFF8696B"/>
        <color rgb="FFFFEB84"/>
        <color rgb="FF63BE7B"/>
      </colorScale>
    </cfRule>
  </conditionalFormatting>
  <conditionalFormatting sqref="P37">
    <cfRule type="colorScale" priority="457">
      <colorScale>
        <cfvo type="min"/>
        <cfvo type="percentile" val="50"/>
        <cfvo type="max"/>
        <color rgb="FFF8696B"/>
        <color rgb="FFFFEB84"/>
        <color rgb="FF63BE7B"/>
      </colorScale>
    </cfRule>
  </conditionalFormatting>
  <conditionalFormatting sqref="P36">
    <cfRule type="colorScale" priority="456">
      <colorScale>
        <cfvo type="min"/>
        <cfvo type="percentile" val="50"/>
        <cfvo type="max"/>
        <color rgb="FFF8696B"/>
        <color rgb="FFFFEB84"/>
        <color rgb="FF63BE7B"/>
      </colorScale>
    </cfRule>
  </conditionalFormatting>
  <conditionalFormatting sqref="P37">
    <cfRule type="colorScale" priority="455">
      <colorScale>
        <cfvo type="min"/>
        <cfvo type="percentile" val="50"/>
        <cfvo type="max"/>
        <color rgb="FFF8696B"/>
        <color rgb="FFFFEB84"/>
        <color rgb="FF63BE7B"/>
      </colorScale>
    </cfRule>
  </conditionalFormatting>
  <conditionalFormatting sqref="P39">
    <cfRule type="colorScale" priority="454">
      <colorScale>
        <cfvo type="min"/>
        <cfvo type="percentile" val="50"/>
        <cfvo type="max"/>
        <color rgb="FFF8696B"/>
        <color rgb="FFFFEB84"/>
        <color rgb="FF63BE7B"/>
      </colorScale>
    </cfRule>
  </conditionalFormatting>
  <conditionalFormatting sqref="P38">
    <cfRule type="colorScale" priority="453">
      <colorScale>
        <cfvo type="min"/>
        <cfvo type="percentile" val="50"/>
        <cfvo type="max"/>
        <color rgb="FFF8696B"/>
        <color rgb="FFFFEB84"/>
        <color rgb="FF63BE7B"/>
      </colorScale>
    </cfRule>
  </conditionalFormatting>
  <conditionalFormatting sqref="P39">
    <cfRule type="colorScale" priority="452">
      <colorScale>
        <cfvo type="min"/>
        <cfvo type="percentile" val="50"/>
        <cfvo type="max"/>
        <color rgb="FFF8696B"/>
        <color rgb="FFFFEB84"/>
        <color rgb="FF63BE7B"/>
      </colorScale>
    </cfRule>
  </conditionalFormatting>
  <conditionalFormatting sqref="P39">
    <cfRule type="colorScale" priority="451">
      <colorScale>
        <cfvo type="min"/>
        <cfvo type="percentile" val="50"/>
        <cfvo type="max"/>
        <color rgb="FFF8696B"/>
        <color rgb="FFFFEB84"/>
        <color rgb="FF63BE7B"/>
      </colorScale>
    </cfRule>
  </conditionalFormatting>
  <conditionalFormatting sqref="P40">
    <cfRule type="colorScale" priority="450">
      <colorScale>
        <cfvo type="min"/>
        <cfvo type="percentile" val="50"/>
        <cfvo type="max"/>
        <color rgb="FFF8696B"/>
        <color rgb="FFFFEB84"/>
        <color rgb="FF63BE7B"/>
      </colorScale>
    </cfRule>
  </conditionalFormatting>
  <conditionalFormatting sqref="P38">
    <cfRule type="colorScale" priority="449">
      <colorScale>
        <cfvo type="min"/>
        <cfvo type="percentile" val="50"/>
        <cfvo type="max"/>
        <color rgb="FFF8696B"/>
        <color rgb="FFFFEB84"/>
        <color rgb="FF63BE7B"/>
      </colorScale>
    </cfRule>
  </conditionalFormatting>
  <conditionalFormatting sqref="P39">
    <cfRule type="colorScale" priority="448">
      <colorScale>
        <cfvo type="min"/>
        <cfvo type="percentile" val="50"/>
        <cfvo type="max"/>
        <color rgb="FFF8696B"/>
        <color rgb="FFFFEB84"/>
        <color rgb="FF63BE7B"/>
      </colorScale>
    </cfRule>
  </conditionalFormatting>
  <conditionalFormatting sqref="P40">
    <cfRule type="colorScale" priority="447">
      <colorScale>
        <cfvo type="min"/>
        <cfvo type="percentile" val="50"/>
        <cfvo type="max"/>
        <color rgb="FFF8696B"/>
        <color rgb="FFFFEB84"/>
        <color rgb="FF63BE7B"/>
      </colorScale>
    </cfRule>
  </conditionalFormatting>
  <conditionalFormatting sqref="P36">
    <cfRule type="colorScale" priority="446">
      <colorScale>
        <cfvo type="min"/>
        <cfvo type="percentile" val="50"/>
        <cfvo type="max"/>
        <color rgb="FFF8696B"/>
        <color rgb="FFFFEB84"/>
        <color rgb="FF63BE7B"/>
      </colorScale>
    </cfRule>
  </conditionalFormatting>
  <conditionalFormatting sqref="P39">
    <cfRule type="colorScale" priority="445">
      <colorScale>
        <cfvo type="min"/>
        <cfvo type="percentile" val="50"/>
        <cfvo type="max"/>
        <color rgb="FFF8696B"/>
        <color rgb="FFFFEB84"/>
        <color rgb="FF63BE7B"/>
      </colorScale>
    </cfRule>
  </conditionalFormatting>
  <conditionalFormatting sqref="P37">
    <cfRule type="colorScale" priority="444">
      <colorScale>
        <cfvo type="min"/>
        <cfvo type="percentile" val="50"/>
        <cfvo type="max"/>
        <color rgb="FFF8696B"/>
        <color rgb="FFFFEB84"/>
        <color rgb="FF63BE7B"/>
      </colorScale>
    </cfRule>
  </conditionalFormatting>
  <conditionalFormatting sqref="P38">
    <cfRule type="colorScale" priority="443">
      <colorScale>
        <cfvo type="min"/>
        <cfvo type="percentile" val="50"/>
        <cfvo type="max"/>
        <color rgb="FFF8696B"/>
        <color rgb="FFFFEB84"/>
        <color rgb="FF63BE7B"/>
      </colorScale>
    </cfRule>
  </conditionalFormatting>
  <conditionalFormatting sqref="P39">
    <cfRule type="colorScale" priority="442">
      <colorScale>
        <cfvo type="min"/>
        <cfvo type="percentile" val="50"/>
        <cfvo type="max"/>
        <color rgb="FFF8696B"/>
        <color rgb="FFFFEB84"/>
        <color rgb="FF63BE7B"/>
      </colorScale>
    </cfRule>
  </conditionalFormatting>
  <conditionalFormatting sqref="P40">
    <cfRule type="colorScale" priority="441">
      <colorScale>
        <cfvo type="min"/>
        <cfvo type="percentile" val="50"/>
        <cfvo type="max"/>
        <color rgb="FFF8696B"/>
        <color rgb="FFFFEB84"/>
        <color rgb="FF63BE7B"/>
      </colorScale>
    </cfRule>
  </conditionalFormatting>
  <conditionalFormatting sqref="P40">
    <cfRule type="colorScale" priority="440">
      <colorScale>
        <cfvo type="min"/>
        <cfvo type="percentile" val="50"/>
        <cfvo type="max"/>
        <color rgb="FFF8696B"/>
        <color rgb="FFFFEB84"/>
        <color rgb="FF63BE7B"/>
      </colorScale>
    </cfRule>
  </conditionalFormatting>
  <conditionalFormatting sqref="P37">
    <cfRule type="colorScale" priority="439">
      <colorScale>
        <cfvo type="min"/>
        <cfvo type="percentile" val="50"/>
        <cfvo type="max"/>
        <color rgb="FFF8696B"/>
        <color rgb="FFFFEB84"/>
        <color rgb="FF63BE7B"/>
      </colorScale>
    </cfRule>
  </conditionalFormatting>
  <conditionalFormatting sqref="P40">
    <cfRule type="colorScale" priority="438">
      <colorScale>
        <cfvo type="min"/>
        <cfvo type="percentile" val="50"/>
        <cfvo type="max"/>
        <color rgb="FFF8696B"/>
        <color rgb="FFFFEB84"/>
        <color rgb="FF63BE7B"/>
      </colorScale>
    </cfRule>
  </conditionalFormatting>
  <conditionalFormatting sqref="P36:P40">
    <cfRule type="colorScale" priority="437">
      <colorScale>
        <cfvo type="min"/>
        <cfvo type="percentile" val="50"/>
        <cfvo type="max"/>
        <color rgb="FFF8696B"/>
        <color rgb="FFFFEB84"/>
        <color rgb="FF63BE7B"/>
      </colorScale>
    </cfRule>
  </conditionalFormatting>
  <conditionalFormatting sqref="P37">
    <cfRule type="colorScale" priority="436">
      <colorScale>
        <cfvo type="min"/>
        <cfvo type="percentile" val="50"/>
        <cfvo type="max"/>
        <color rgb="FFF8696B"/>
        <color rgb="FFFFEB84"/>
        <color rgb="FF63BE7B"/>
      </colorScale>
    </cfRule>
  </conditionalFormatting>
  <conditionalFormatting sqref="P37">
    <cfRule type="colorScale" priority="435">
      <colorScale>
        <cfvo type="min"/>
        <cfvo type="percentile" val="50"/>
        <cfvo type="max"/>
        <color rgb="FFF8696B"/>
        <color rgb="FFFFEB84"/>
        <color rgb="FF63BE7B"/>
      </colorScale>
    </cfRule>
  </conditionalFormatting>
  <conditionalFormatting sqref="P38">
    <cfRule type="colorScale" priority="434">
      <colorScale>
        <cfvo type="min"/>
        <cfvo type="percentile" val="50"/>
        <cfvo type="max"/>
        <color rgb="FFF8696B"/>
        <color rgb="FFFFEB84"/>
        <color rgb="FF63BE7B"/>
      </colorScale>
    </cfRule>
  </conditionalFormatting>
  <conditionalFormatting sqref="P39">
    <cfRule type="colorScale" priority="433">
      <colorScale>
        <cfvo type="min"/>
        <cfvo type="percentile" val="50"/>
        <cfvo type="max"/>
        <color rgb="FFF8696B"/>
        <color rgb="FFFFEB84"/>
        <color rgb="FF63BE7B"/>
      </colorScale>
    </cfRule>
  </conditionalFormatting>
  <conditionalFormatting sqref="P40">
    <cfRule type="colorScale" priority="432">
      <colorScale>
        <cfvo type="min"/>
        <cfvo type="percentile" val="50"/>
        <cfvo type="max"/>
        <color rgb="FFF8696B"/>
        <color rgb="FFFFEB84"/>
        <color rgb="FF63BE7B"/>
      </colorScale>
    </cfRule>
  </conditionalFormatting>
  <conditionalFormatting sqref="P40">
    <cfRule type="colorScale" priority="431">
      <colorScale>
        <cfvo type="min"/>
        <cfvo type="percentile" val="50"/>
        <cfvo type="max"/>
        <color rgb="FFF8696B"/>
        <color rgb="FFFFEB84"/>
        <color rgb="FF63BE7B"/>
      </colorScale>
    </cfRule>
  </conditionalFormatting>
  <conditionalFormatting sqref="P38">
    <cfRule type="colorScale" priority="430">
      <colorScale>
        <cfvo type="min"/>
        <cfvo type="percentile" val="50"/>
        <cfvo type="max"/>
        <color rgb="FFF8696B"/>
        <color rgb="FFFFEB84"/>
        <color rgb="FF63BE7B"/>
      </colorScale>
    </cfRule>
  </conditionalFormatting>
  <conditionalFormatting sqref="P36:P40">
    <cfRule type="colorScale" priority="429">
      <colorScale>
        <cfvo type="min"/>
        <cfvo type="percentile" val="50"/>
        <cfvo type="max"/>
        <color rgb="FFF8696B"/>
        <color rgb="FFFFEB84"/>
        <color rgb="FF63BE7B"/>
      </colorScale>
    </cfRule>
  </conditionalFormatting>
  <conditionalFormatting sqref="P37">
    <cfRule type="colorScale" priority="428">
      <colorScale>
        <cfvo type="min"/>
        <cfvo type="percentile" val="50"/>
        <cfvo type="max"/>
        <color rgb="FFF8696B"/>
        <color rgb="FFFFEB84"/>
        <color rgb="FF63BE7B"/>
      </colorScale>
    </cfRule>
  </conditionalFormatting>
  <conditionalFormatting sqref="P38">
    <cfRule type="colorScale" priority="427">
      <colorScale>
        <cfvo type="min"/>
        <cfvo type="percentile" val="50"/>
        <cfvo type="max"/>
        <color rgb="FFF8696B"/>
        <color rgb="FFFFEB84"/>
        <color rgb="FF63BE7B"/>
      </colorScale>
    </cfRule>
  </conditionalFormatting>
  <conditionalFormatting sqref="P39">
    <cfRule type="colorScale" priority="426">
      <colorScale>
        <cfvo type="min"/>
        <cfvo type="percentile" val="50"/>
        <cfvo type="max"/>
        <color rgb="FFF8696B"/>
        <color rgb="FFFFEB84"/>
        <color rgb="FF63BE7B"/>
      </colorScale>
    </cfRule>
  </conditionalFormatting>
  <conditionalFormatting sqref="P40">
    <cfRule type="colorScale" priority="425">
      <colorScale>
        <cfvo type="min"/>
        <cfvo type="percentile" val="50"/>
        <cfvo type="max"/>
        <color rgb="FFF8696B"/>
        <color rgb="FFFFEB84"/>
        <color rgb="FF63BE7B"/>
      </colorScale>
    </cfRule>
  </conditionalFormatting>
  <conditionalFormatting sqref="P36:P40">
    <cfRule type="colorScale" priority="424">
      <colorScale>
        <cfvo type="min"/>
        <cfvo type="percentile" val="50"/>
        <cfvo type="max"/>
        <color rgb="FFF8696B"/>
        <color rgb="FFFFEB84"/>
        <color rgb="FF63BE7B"/>
      </colorScale>
    </cfRule>
  </conditionalFormatting>
  <conditionalFormatting sqref="P39">
    <cfRule type="colorScale" priority="423">
      <colorScale>
        <cfvo type="min"/>
        <cfvo type="percentile" val="50"/>
        <cfvo type="max"/>
        <color rgb="FFF8696B"/>
        <color rgb="FFFFEB84"/>
        <color rgb="FF63BE7B"/>
      </colorScale>
    </cfRule>
  </conditionalFormatting>
  <conditionalFormatting sqref="P37">
    <cfRule type="colorScale" priority="422">
      <colorScale>
        <cfvo type="min"/>
        <cfvo type="percentile" val="50"/>
        <cfvo type="max"/>
        <color rgb="FFF8696B"/>
        <color rgb="FFFFEB84"/>
        <color rgb="FF63BE7B"/>
      </colorScale>
    </cfRule>
  </conditionalFormatting>
  <conditionalFormatting sqref="P38">
    <cfRule type="colorScale" priority="421">
      <colorScale>
        <cfvo type="min"/>
        <cfvo type="percentile" val="50"/>
        <cfvo type="max"/>
        <color rgb="FFF8696B"/>
        <color rgb="FFFFEB84"/>
        <color rgb="FF63BE7B"/>
      </colorScale>
    </cfRule>
  </conditionalFormatting>
  <conditionalFormatting sqref="P39">
    <cfRule type="colorScale" priority="420">
      <colorScale>
        <cfvo type="min"/>
        <cfvo type="percentile" val="50"/>
        <cfvo type="max"/>
        <color rgb="FFF8696B"/>
        <color rgb="FFFFEB84"/>
        <color rgb="FF63BE7B"/>
      </colorScale>
    </cfRule>
  </conditionalFormatting>
  <conditionalFormatting sqref="P40">
    <cfRule type="colorScale" priority="419">
      <colorScale>
        <cfvo type="min"/>
        <cfvo type="percentile" val="50"/>
        <cfvo type="max"/>
        <color rgb="FFF8696B"/>
        <color rgb="FFFFEB84"/>
        <color rgb="FF63BE7B"/>
      </colorScale>
    </cfRule>
  </conditionalFormatting>
  <conditionalFormatting sqref="P40">
    <cfRule type="colorScale" priority="418">
      <colorScale>
        <cfvo type="min"/>
        <cfvo type="percentile" val="50"/>
        <cfvo type="max"/>
        <color rgb="FFF8696B"/>
        <color rgb="FFFFEB84"/>
        <color rgb="FF63BE7B"/>
      </colorScale>
    </cfRule>
  </conditionalFormatting>
  <conditionalFormatting sqref="P41">
    <cfRule type="colorScale" priority="416">
      <colorScale>
        <cfvo type="min"/>
        <cfvo type="percentile" val="50"/>
        <cfvo type="max"/>
        <color rgb="FFF8696B"/>
        <color rgb="FFFFEB84"/>
        <color rgb="FF63BE7B"/>
      </colorScale>
    </cfRule>
  </conditionalFormatting>
  <conditionalFormatting sqref="P44">
    <cfRule type="colorScale" priority="415">
      <colorScale>
        <cfvo type="min"/>
        <cfvo type="percentile" val="50"/>
        <cfvo type="max"/>
        <color rgb="FFF8696B"/>
        <color rgb="FFFFEB84"/>
        <color rgb="FF63BE7B"/>
      </colorScale>
    </cfRule>
  </conditionalFormatting>
  <conditionalFormatting sqref="P41:P45">
    <cfRule type="colorScale" priority="414">
      <colorScale>
        <cfvo type="min"/>
        <cfvo type="percentile" val="50"/>
        <cfvo type="max"/>
        <color rgb="FFF8696B"/>
        <color rgb="FFFFEB84"/>
        <color rgb="FF63BE7B"/>
      </colorScale>
    </cfRule>
  </conditionalFormatting>
  <conditionalFormatting sqref="P42">
    <cfRule type="colorScale" priority="417">
      <colorScale>
        <cfvo type="min"/>
        <cfvo type="percentile" val="50"/>
        <cfvo type="max"/>
        <color rgb="FFF8696B"/>
        <color rgb="FFFFEB84"/>
        <color rgb="FF63BE7B"/>
      </colorScale>
    </cfRule>
  </conditionalFormatting>
  <conditionalFormatting sqref="P43">
    <cfRule type="colorScale" priority="413">
      <colorScale>
        <cfvo type="min"/>
        <cfvo type="percentile" val="50"/>
        <cfvo type="max"/>
        <color rgb="FFF8696B"/>
        <color rgb="FFFFEB84"/>
        <color rgb="FF63BE7B"/>
      </colorScale>
    </cfRule>
  </conditionalFormatting>
  <conditionalFormatting sqref="P44">
    <cfRule type="colorScale" priority="412">
      <colorScale>
        <cfvo type="min"/>
        <cfvo type="percentile" val="50"/>
        <cfvo type="max"/>
        <color rgb="FFF8696B"/>
        <color rgb="FFFFEB84"/>
        <color rgb="FF63BE7B"/>
      </colorScale>
    </cfRule>
  </conditionalFormatting>
  <conditionalFormatting sqref="P45">
    <cfRule type="colorScale" priority="411">
      <colorScale>
        <cfvo type="min"/>
        <cfvo type="percentile" val="50"/>
        <cfvo type="max"/>
        <color rgb="FFF8696B"/>
        <color rgb="FFFFEB84"/>
        <color rgb="FF63BE7B"/>
      </colorScale>
    </cfRule>
  </conditionalFormatting>
  <conditionalFormatting sqref="P45">
    <cfRule type="colorScale" priority="410">
      <colorScale>
        <cfvo type="min"/>
        <cfvo type="percentile" val="50"/>
        <cfvo type="max"/>
        <color rgb="FFF8696B"/>
        <color rgb="FFFFEB84"/>
        <color rgb="FF63BE7B"/>
      </colorScale>
    </cfRule>
  </conditionalFormatting>
  <conditionalFormatting sqref="P42">
    <cfRule type="colorScale" priority="409">
      <colorScale>
        <cfvo type="min"/>
        <cfvo type="percentile" val="50"/>
        <cfvo type="max"/>
        <color rgb="FFF8696B"/>
        <color rgb="FFFFEB84"/>
        <color rgb="FF63BE7B"/>
      </colorScale>
    </cfRule>
  </conditionalFormatting>
  <conditionalFormatting sqref="P45">
    <cfRule type="colorScale" priority="408">
      <colorScale>
        <cfvo type="min"/>
        <cfvo type="percentile" val="50"/>
        <cfvo type="max"/>
        <color rgb="FFF8696B"/>
        <color rgb="FFFFEB84"/>
        <color rgb="FF63BE7B"/>
      </colorScale>
    </cfRule>
  </conditionalFormatting>
  <conditionalFormatting sqref="P41:P45">
    <cfRule type="colorScale" priority="407">
      <colorScale>
        <cfvo type="min"/>
        <cfvo type="percentile" val="50"/>
        <cfvo type="max"/>
        <color rgb="FFF8696B"/>
        <color rgb="FFFFEB84"/>
        <color rgb="FF63BE7B"/>
      </colorScale>
    </cfRule>
  </conditionalFormatting>
  <conditionalFormatting sqref="P42">
    <cfRule type="colorScale" priority="406">
      <colorScale>
        <cfvo type="min"/>
        <cfvo type="percentile" val="50"/>
        <cfvo type="max"/>
        <color rgb="FFF8696B"/>
        <color rgb="FFFFEB84"/>
        <color rgb="FF63BE7B"/>
      </colorScale>
    </cfRule>
  </conditionalFormatting>
  <conditionalFormatting sqref="P42">
    <cfRule type="colorScale" priority="405">
      <colorScale>
        <cfvo type="min"/>
        <cfvo type="percentile" val="50"/>
        <cfvo type="max"/>
        <color rgb="FFF8696B"/>
        <color rgb="FFFFEB84"/>
        <color rgb="FF63BE7B"/>
      </colorScale>
    </cfRule>
  </conditionalFormatting>
  <conditionalFormatting sqref="P43">
    <cfRule type="colorScale" priority="404">
      <colorScale>
        <cfvo type="min"/>
        <cfvo type="percentile" val="50"/>
        <cfvo type="max"/>
        <color rgb="FFF8696B"/>
        <color rgb="FFFFEB84"/>
        <color rgb="FF63BE7B"/>
      </colorScale>
    </cfRule>
  </conditionalFormatting>
  <conditionalFormatting sqref="P44">
    <cfRule type="colorScale" priority="403">
      <colorScale>
        <cfvo type="min"/>
        <cfvo type="percentile" val="50"/>
        <cfvo type="max"/>
        <color rgb="FFF8696B"/>
        <color rgb="FFFFEB84"/>
        <color rgb="FF63BE7B"/>
      </colorScale>
    </cfRule>
  </conditionalFormatting>
  <conditionalFormatting sqref="P45">
    <cfRule type="colorScale" priority="402">
      <colorScale>
        <cfvo type="min"/>
        <cfvo type="percentile" val="50"/>
        <cfvo type="max"/>
        <color rgb="FFF8696B"/>
        <color rgb="FFFFEB84"/>
        <color rgb="FF63BE7B"/>
      </colorScale>
    </cfRule>
  </conditionalFormatting>
  <conditionalFormatting sqref="P45">
    <cfRule type="colorScale" priority="401">
      <colorScale>
        <cfvo type="min"/>
        <cfvo type="percentile" val="50"/>
        <cfvo type="max"/>
        <color rgb="FFF8696B"/>
        <color rgb="FFFFEB84"/>
        <color rgb="FF63BE7B"/>
      </colorScale>
    </cfRule>
  </conditionalFormatting>
  <conditionalFormatting sqref="P43">
    <cfRule type="colorScale" priority="400">
      <colorScale>
        <cfvo type="min"/>
        <cfvo type="percentile" val="50"/>
        <cfvo type="max"/>
        <color rgb="FFF8696B"/>
        <color rgb="FFFFEB84"/>
        <color rgb="FF63BE7B"/>
      </colorScale>
    </cfRule>
  </conditionalFormatting>
  <conditionalFormatting sqref="P41:P45">
    <cfRule type="colorScale" priority="399">
      <colorScale>
        <cfvo type="min"/>
        <cfvo type="percentile" val="50"/>
        <cfvo type="max"/>
        <color rgb="FFF8696B"/>
        <color rgb="FFFFEB84"/>
        <color rgb="FF63BE7B"/>
      </colorScale>
    </cfRule>
  </conditionalFormatting>
  <conditionalFormatting sqref="P42">
    <cfRule type="colorScale" priority="398">
      <colorScale>
        <cfvo type="min"/>
        <cfvo type="percentile" val="50"/>
        <cfvo type="max"/>
        <color rgb="FFF8696B"/>
        <color rgb="FFFFEB84"/>
        <color rgb="FF63BE7B"/>
      </colorScale>
    </cfRule>
  </conditionalFormatting>
  <conditionalFormatting sqref="P43">
    <cfRule type="colorScale" priority="397">
      <colorScale>
        <cfvo type="min"/>
        <cfvo type="percentile" val="50"/>
        <cfvo type="max"/>
        <color rgb="FFF8696B"/>
        <color rgb="FFFFEB84"/>
        <color rgb="FF63BE7B"/>
      </colorScale>
    </cfRule>
  </conditionalFormatting>
  <conditionalFormatting sqref="P44">
    <cfRule type="colorScale" priority="396">
      <colorScale>
        <cfvo type="min"/>
        <cfvo type="percentile" val="50"/>
        <cfvo type="max"/>
        <color rgb="FFF8696B"/>
        <color rgb="FFFFEB84"/>
        <color rgb="FF63BE7B"/>
      </colorScale>
    </cfRule>
  </conditionalFormatting>
  <conditionalFormatting sqref="P45">
    <cfRule type="colorScale" priority="395">
      <colorScale>
        <cfvo type="min"/>
        <cfvo type="percentile" val="50"/>
        <cfvo type="max"/>
        <color rgb="FFF8696B"/>
        <color rgb="FFFFEB84"/>
        <color rgb="FF63BE7B"/>
      </colorScale>
    </cfRule>
  </conditionalFormatting>
  <conditionalFormatting sqref="P41:P45">
    <cfRule type="colorScale" priority="394">
      <colorScale>
        <cfvo type="min"/>
        <cfvo type="percentile" val="50"/>
        <cfvo type="max"/>
        <color rgb="FFF8696B"/>
        <color rgb="FFFFEB84"/>
        <color rgb="FF63BE7B"/>
      </colorScale>
    </cfRule>
  </conditionalFormatting>
  <conditionalFormatting sqref="P44">
    <cfRule type="colorScale" priority="393">
      <colorScale>
        <cfvo type="min"/>
        <cfvo type="percentile" val="50"/>
        <cfvo type="max"/>
        <color rgb="FFF8696B"/>
        <color rgb="FFFFEB84"/>
        <color rgb="FF63BE7B"/>
      </colorScale>
    </cfRule>
  </conditionalFormatting>
  <conditionalFormatting sqref="P42">
    <cfRule type="colorScale" priority="392">
      <colorScale>
        <cfvo type="min"/>
        <cfvo type="percentile" val="50"/>
        <cfvo type="max"/>
        <color rgb="FFF8696B"/>
        <color rgb="FFFFEB84"/>
        <color rgb="FF63BE7B"/>
      </colorScale>
    </cfRule>
  </conditionalFormatting>
  <conditionalFormatting sqref="P43">
    <cfRule type="colorScale" priority="391">
      <colorScale>
        <cfvo type="min"/>
        <cfvo type="percentile" val="50"/>
        <cfvo type="max"/>
        <color rgb="FFF8696B"/>
        <color rgb="FFFFEB84"/>
        <color rgb="FF63BE7B"/>
      </colorScale>
    </cfRule>
  </conditionalFormatting>
  <conditionalFormatting sqref="P44">
    <cfRule type="colorScale" priority="390">
      <colorScale>
        <cfvo type="min"/>
        <cfvo type="percentile" val="50"/>
        <cfvo type="max"/>
        <color rgb="FFF8696B"/>
        <color rgb="FFFFEB84"/>
        <color rgb="FF63BE7B"/>
      </colorScale>
    </cfRule>
  </conditionalFormatting>
  <conditionalFormatting sqref="P45">
    <cfRule type="colorScale" priority="389">
      <colorScale>
        <cfvo type="min"/>
        <cfvo type="percentile" val="50"/>
        <cfvo type="max"/>
        <color rgb="FFF8696B"/>
        <color rgb="FFFFEB84"/>
        <color rgb="FF63BE7B"/>
      </colorScale>
    </cfRule>
  </conditionalFormatting>
  <conditionalFormatting sqref="P45">
    <cfRule type="colorScale" priority="388">
      <colorScale>
        <cfvo type="min"/>
        <cfvo type="percentile" val="50"/>
        <cfvo type="max"/>
        <color rgb="FFF8696B"/>
        <color rgb="FFFFEB84"/>
        <color rgb="FF63BE7B"/>
      </colorScale>
    </cfRule>
  </conditionalFormatting>
  <conditionalFormatting sqref="P41">
    <cfRule type="colorScale" priority="387">
      <colorScale>
        <cfvo type="min"/>
        <cfvo type="percentile" val="50"/>
        <cfvo type="max"/>
        <color rgb="FFF8696B"/>
        <color rgb="FFFFEB84"/>
        <color rgb="FF63BE7B"/>
      </colorScale>
    </cfRule>
  </conditionalFormatting>
  <conditionalFormatting sqref="P44">
    <cfRule type="colorScale" priority="386">
      <colorScale>
        <cfvo type="min"/>
        <cfvo type="percentile" val="50"/>
        <cfvo type="max"/>
        <color rgb="FFF8696B"/>
        <color rgb="FFFFEB84"/>
        <color rgb="FF63BE7B"/>
      </colorScale>
    </cfRule>
  </conditionalFormatting>
  <conditionalFormatting sqref="P41:P45">
    <cfRule type="colorScale" priority="385">
      <colorScale>
        <cfvo type="min"/>
        <cfvo type="percentile" val="50"/>
        <cfvo type="max"/>
        <color rgb="FFF8696B"/>
        <color rgb="FFFFEB84"/>
        <color rgb="FF63BE7B"/>
      </colorScale>
    </cfRule>
  </conditionalFormatting>
  <conditionalFormatting sqref="P41">
    <cfRule type="colorScale" priority="384">
      <colorScale>
        <cfvo type="min"/>
        <cfvo type="percentile" val="50"/>
        <cfvo type="max"/>
        <color rgb="FFF8696B"/>
        <color rgb="FFFFEB84"/>
        <color rgb="FF63BE7B"/>
      </colorScale>
    </cfRule>
  </conditionalFormatting>
  <conditionalFormatting sqref="P41">
    <cfRule type="colorScale" priority="383">
      <colorScale>
        <cfvo type="min"/>
        <cfvo type="percentile" val="50"/>
        <cfvo type="max"/>
        <color rgb="FFF8696B"/>
        <color rgb="FFFFEB84"/>
        <color rgb="FF63BE7B"/>
      </colorScale>
    </cfRule>
  </conditionalFormatting>
  <conditionalFormatting sqref="P41">
    <cfRule type="colorScale" priority="382">
      <colorScale>
        <cfvo type="min"/>
        <cfvo type="percentile" val="50"/>
        <cfvo type="max"/>
        <color rgb="FFF8696B"/>
        <color rgb="FFFFEB84"/>
        <color rgb="FF63BE7B"/>
      </colorScale>
    </cfRule>
  </conditionalFormatting>
  <conditionalFormatting sqref="P42">
    <cfRule type="colorScale" priority="381">
      <colorScale>
        <cfvo type="min"/>
        <cfvo type="percentile" val="50"/>
        <cfvo type="max"/>
        <color rgb="FFF8696B"/>
        <color rgb="FFFFEB84"/>
        <color rgb="FF63BE7B"/>
      </colorScale>
    </cfRule>
  </conditionalFormatting>
  <conditionalFormatting sqref="P43">
    <cfRule type="colorScale" priority="380">
      <colorScale>
        <cfvo type="min"/>
        <cfvo type="percentile" val="50"/>
        <cfvo type="max"/>
        <color rgb="FFF8696B"/>
        <color rgb="FFFFEB84"/>
        <color rgb="FF63BE7B"/>
      </colorScale>
    </cfRule>
  </conditionalFormatting>
  <conditionalFormatting sqref="P44">
    <cfRule type="colorScale" priority="379">
      <colorScale>
        <cfvo type="min"/>
        <cfvo type="percentile" val="50"/>
        <cfvo type="max"/>
        <color rgb="FFF8696B"/>
        <color rgb="FFFFEB84"/>
        <color rgb="FF63BE7B"/>
      </colorScale>
    </cfRule>
  </conditionalFormatting>
  <conditionalFormatting sqref="P44">
    <cfRule type="colorScale" priority="378">
      <colorScale>
        <cfvo type="min"/>
        <cfvo type="percentile" val="50"/>
        <cfvo type="max"/>
        <color rgb="FFF8696B"/>
        <color rgb="FFFFEB84"/>
        <color rgb="FF63BE7B"/>
      </colorScale>
    </cfRule>
  </conditionalFormatting>
  <conditionalFormatting sqref="P44">
    <cfRule type="colorScale" priority="377">
      <colorScale>
        <cfvo type="min"/>
        <cfvo type="percentile" val="50"/>
        <cfvo type="max"/>
        <color rgb="FFF8696B"/>
        <color rgb="FFFFEB84"/>
        <color rgb="FF63BE7B"/>
      </colorScale>
    </cfRule>
  </conditionalFormatting>
  <conditionalFormatting sqref="P45">
    <cfRule type="colorScale" priority="376">
      <colorScale>
        <cfvo type="min"/>
        <cfvo type="percentile" val="50"/>
        <cfvo type="max"/>
        <color rgb="FFF8696B"/>
        <color rgb="FFFFEB84"/>
        <color rgb="FF63BE7B"/>
      </colorScale>
    </cfRule>
  </conditionalFormatting>
  <conditionalFormatting sqref="P41">
    <cfRule type="colorScale" priority="375">
      <colorScale>
        <cfvo type="min"/>
        <cfvo type="percentile" val="50"/>
        <cfvo type="max"/>
        <color rgb="FFF8696B"/>
        <color rgb="FFFFEB84"/>
        <color rgb="FF63BE7B"/>
      </colorScale>
    </cfRule>
  </conditionalFormatting>
  <conditionalFormatting sqref="P41">
    <cfRule type="colorScale" priority="374">
      <colorScale>
        <cfvo type="min"/>
        <cfvo type="percentile" val="50"/>
        <cfvo type="max"/>
        <color rgb="FFF8696B"/>
        <color rgb="FFFFEB84"/>
        <color rgb="FF63BE7B"/>
      </colorScale>
    </cfRule>
  </conditionalFormatting>
  <conditionalFormatting sqref="P41">
    <cfRule type="colorScale" priority="373">
      <colorScale>
        <cfvo type="min"/>
        <cfvo type="percentile" val="50"/>
        <cfvo type="max"/>
        <color rgb="FFF8696B"/>
        <color rgb="FFFFEB84"/>
        <color rgb="FF63BE7B"/>
      </colorScale>
    </cfRule>
  </conditionalFormatting>
  <conditionalFormatting sqref="P43">
    <cfRule type="colorScale" priority="372">
      <colorScale>
        <cfvo type="min"/>
        <cfvo type="percentile" val="50"/>
        <cfvo type="max"/>
        <color rgb="FFF8696B"/>
        <color rgb="FFFFEB84"/>
        <color rgb="FF63BE7B"/>
      </colorScale>
    </cfRule>
  </conditionalFormatting>
  <conditionalFormatting sqref="P42">
    <cfRule type="colorScale" priority="371">
      <colorScale>
        <cfvo type="min"/>
        <cfvo type="percentile" val="50"/>
        <cfvo type="max"/>
        <color rgb="FFF8696B"/>
        <color rgb="FFFFEB84"/>
        <color rgb="FF63BE7B"/>
      </colorScale>
    </cfRule>
  </conditionalFormatting>
  <conditionalFormatting sqref="P43">
    <cfRule type="colorScale" priority="370">
      <colorScale>
        <cfvo type="min"/>
        <cfvo type="percentile" val="50"/>
        <cfvo type="max"/>
        <color rgb="FFF8696B"/>
        <color rgb="FFFFEB84"/>
        <color rgb="FF63BE7B"/>
      </colorScale>
    </cfRule>
  </conditionalFormatting>
  <conditionalFormatting sqref="P43">
    <cfRule type="colorScale" priority="369">
      <colorScale>
        <cfvo type="min"/>
        <cfvo type="percentile" val="50"/>
        <cfvo type="max"/>
        <color rgb="FFF8696B"/>
        <color rgb="FFFFEB84"/>
        <color rgb="FF63BE7B"/>
      </colorScale>
    </cfRule>
  </conditionalFormatting>
  <conditionalFormatting sqref="P44">
    <cfRule type="colorScale" priority="368">
      <colorScale>
        <cfvo type="min"/>
        <cfvo type="percentile" val="50"/>
        <cfvo type="max"/>
        <color rgb="FFF8696B"/>
        <color rgb="FFFFEB84"/>
        <color rgb="FF63BE7B"/>
      </colorScale>
    </cfRule>
  </conditionalFormatting>
  <conditionalFormatting sqref="P45">
    <cfRule type="colorScale" priority="367">
      <colorScale>
        <cfvo type="min"/>
        <cfvo type="percentile" val="50"/>
        <cfvo type="max"/>
        <color rgb="FFF8696B"/>
        <color rgb="FFFFEB84"/>
        <color rgb="FF63BE7B"/>
      </colorScale>
    </cfRule>
  </conditionalFormatting>
  <conditionalFormatting sqref="P42">
    <cfRule type="colorScale" priority="366">
      <colorScale>
        <cfvo type="min"/>
        <cfvo type="percentile" val="50"/>
        <cfvo type="max"/>
        <color rgb="FFF8696B"/>
        <color rgb="FFFFEB84"/>
        <color rgb="FF63BE7B"/>
      </colorScale>
    </cfRule>
  </conditionalFormatting>
  <conditionalFormatting sqref="P45">
    <cfRule type="colorScale" priority="365">
      <colorScale>
        <cfvo type="min"/>
        <cfvo type="percentile" val="50"/>
        <cfvo type="max"/>
        <color rgb="FFF8696B"/>
        <color rgb="FFFFEB84"/>
        <color rgb="FF63BE7B"/>
      </colorScale>
    </cfRule>
  </conditionalFormatting>
  <conditionalFormatting sqref="P43">
    <cfRule type="colorScale" priority="364">
      <colorScale>
        <cfvo type="min"/>
        <cfvo type="percentile" val="50"/>
        <cfvo type="max"/>
        <color rgb="FFF8696B"/>
        <color rgb="FFFFEB84"/>
        <color rgb="FF63BE7B"/>
      </colorScale>
    </cfRule>
  </conditionalFormatting>
  <conditionalFormatting sqref="P44">
    <cfRule type="colorScale" priority="363">
      <colorScale>
        <cfvo type="min"/>
        <cfvo type="percentile" val="50"/>
        <cfvo type="max"/>
        <color rgb="FFF8696B"/>
        <color rgb="FFFFEB84"/>
        <color rgb="FF63BE7B"/>
      </colorScale>
    </cfRule>
  </conditionalFormatting>
  <conditionalFormatting sqref="P45">
    <cfRule type="colorScale" priority="362">
      <colorScale>
        <cfvo type="min"/>
        <cfvo type="percentile" val="50"/>
        <cfvo type="max"/>
        <color rgb="FFF8696B"/>
        <color rgb="FFFFEB84"/>
        <color rgb="FF63BE7B"/>
      </colorScale>
    </cfRule>
  </conditionalFormatting>
  <conditionalFormatting sqref="P43">
    <cfRule type="colorScale" priority="361">
      <colorScale>
        <cfvo type="min"/>
        <cfvo type="percentile" val="50"/>
        <cfvo type="max"/>
        <color rgb="FFF8696B"/>
        <color rgb="FFFFEB84"/>
        <color rgb="FF63BE7B"/>
      </colorScale>
    </cfRule>
  </conditionalFormatting>
  <conditionalFormatting sqref="P41">
    <cfRule type="colorScale" priority="360">
      <colorScale>
        <cfvo type="min"/>
        <cfvo type="percentile" val="50"/>
        <cfvo type="max"/>
        <color rgb="FFF8696B"/>
        <color rgb="FFFFEB84"/>
        <color rgb="FF63BE7B"/>
      </colorScale>
    </cfRule>
  </conditionalFormatting>
  <conditionalFormatting sqref="P42">
    <cfRule type="colorScale" priority="359">
      <colorScale>
        <cfvo type="min"/>
        <cfvo type="percentile" val="50"/>
        <cfvo type="max"/>
        <color rgb="FFF8696B"/>
        <color rgb="FFFFEB84"/>
        <color rgb="FF63BE7B"/>
      </colorScale>
    </cfRule>
  </conditionalFormatting>
  <conditionalFormatting sqref="P43">
    <cfRule type="colorScale" priority="358">
      <colorScale>
        <cfvo type="min"/>
        <cfvo type="percentile" val="50"/>
        <cfvo type="max"/>
        <color rgb="FFF8696B"/>
        <color rgb="FFFFEB84"/>
        <color rgb="FF63BE7B"/>
      </colorScale>
    </cfRule>
  </conditionalFormatting>
  <conditionalFormatting sqref="P43">
    <cfRule type="colorScale" priority="357">
      <colorScale>
        <cfvo type="min"/>
        <cfvo type="percentile" val="50"/>
        <cfvo type="max"/>
        <color rgb="FFF8696B"/>
        <color rgb="FFFFEB84"/>
        <color rgb="FF63BE7B"/>
      </colorScale>
    </cfRule>
  </conditionalFormatting>
  <conditionalFormatting sqref="P43">
    <cfRule type="colorScale" priority="356">
      <colorScale>
        <cfvo type="min"/>
        <cfvo type="percentile" val="50"/>
        <cfvo type="max"/>
        <color rgb="FFF8696B"/>
        <color rgb="FFFFEB84"/>
        <color rgb="FF63BE7B"/>
      </colorScale>
    </cfRule>
  </conditionalFormatting>
  <conditionalFormatting sqref="P44">
    <cfRule type="colorScale" priority="355">
      <colorScale>
        <cfvo type="min"/>
        <cfvo type="percentile" val="50"/>
        <cfvo type="max"/>
        <color rgb="FFF8696B"/>
        <color rgb="FFFFEB84"/>
        <color rgb="FF63BE7B"/>
      </colorScale>
    </cfRule>
  </conditionalFormatting>
  <conditionalFormatting sqref="P45">
    <cfRule type="colorScale" priority="354">
      <colorScale>
        <cfvo type="min"/>
        <cfvo type="percentile" val="50"/>
        <cfvo type="max"/>
        <color rgb="FFF8696B"/>
        <color rgb="FFFFEB84"/>
        <color rgb="FF63BE7B"/>
      </colorScale>
    </cfRule>
  </conditionalFormatting>
  <conditionalFormatting sqref="P42">
    <cfRule type="colorScale" priority="353">
      <colorScale>
        <cfvo type="min"/>
        <cfvo type="percentile" val="50"/>
        <cfvo type="max"/>
        <color rgb="FFF8696B"/>
        <color rgb="FFFFEB84"/>
        <color rgb="FF63BE7B"/>
      </colorScale>
    </cfRule>
  </conditionalFormatting>
  <conditionalFormatting sqref="P41">
    <cfRule type="colorScale" priority="352">
      <colorScale>
        <cfvo type="min"/>
        <cfvo type="percentile" val="50"/>
        <cfvo type="max"/>
        <color rgb="FFF8696B"/>
        <color rgb="FFFFEB84"/>
        <color rgb="FF63BE7B"/>
      </colorScale>
    </cfRule>
  </conditionalFormatting>
  <conditionalFormatting sqref="P42">
    <cfRule type="colorScale" priority="351">
      <colorScale>
        <cfvo type="min"/>
        <cfvo type="percentile" val="50"/>
        <cfvo type="max"/>
        <color rgb="FFF8696B"/>
        <color rgb="FFFFEB84"/>
        <color rgb="FF63BE7B"/>
      </colorScale>
    </cfRule>
  </conditionalFormatting>
  <conditionalFormatting sqref="P44">
    <cfRule type="colorScale" priority="350">
      <colorScale>
        <cfvo type="min"/>
        <cfvo type="percentile" val="50"/>
        <cfvo type="max"/>
        <color rgb="FFF8696B"/>
        <color rgb="FFFFEB84"/>
        <color rgb="FF63BE7B"/>
      </colorScale>
    </cfRule>
  </conditionalFormatting>
  <conditionalFormatting sqref="P43">
    <cfRule type="colorScale" priority="349">
      <colorScale>
        <cfvo type="min"/>
        <cfvo type="percentile" val="50"/>
        <cfvo type="max"/>
        <color rgb="FFF8696B"/>
        <color rgb="FFFFEB84"/>
        <color rgb="FF63BE7B"/>
      </colorScale>
    </cfRule>
  </conditionalFormatting>
  <conditionalFormatting sqref="P44">
    <cfRule type="colorScale" priority="348">
      <colorScale>
        <cfvo type="min"/>
        <cfvo type="percentile" val="50"/>
        <cfvo type="max"/>
        <color rgb="FFF8696B"/>
        <color rgb="FFFFEB84"/>
        <color rgb="FF63BE7B"/>
      </colorScale>
    </cfRule>
  </conditionalFormatting>
  <conditionalFormatting sqref="P44">
    <cfRule type="colorScale" priority="347">
      <colorScale>
        <cfvo type="min"/>
        <cfvo type="percentile" val="50"/>
        <cfvo type="max"/>
        <color rgb="FFF8696B"/>
        <color rgb="FFFFEB84"/>
        <color rgb="FF63BE7B"/>
      </colorScale>
    </cfRule>
  </conditionalFormatting>
  <conditionalFormatting sqref="P45">
    <cfRule type="colorScale" priority="346">
      <colorScale>
        <cfvo type="min"/>
        <cfvo type="percentile" val="50"/>
        <cfvo type="max"/>
        <color rgb="FFF8696B"/>
        <color rgb="FFFFEB84"/>
        <color rgb="FF63BE7B"/>
      </colorScale>
    </cfRule>
  </conditionalFormatting>
  <conditionalFormatting sqref="P43">
    <cfRule type="colorScale" priority="345">
      <colorScale>
        <cfvo type="min"/>
        <cfvo type="percentile" val="50"/>
        <cfvo type="max"/>
        <color rgb="FFF8696B"/>
        <color rgb="FFFFEB84"/>
        <color rgb="FF63BE7B"/>
      </colorScale>
    </cfRule>
  </conditionalFormatting>
  <conditionalFormatting sqref="P44">
    <cfRule type="colorScale" priority="344">
      <colorScale>
        <cfvo type="min"/>
        <cfvo type="percentile" val="50"/>
        <cfvo type="max"/>
        <color rgb="FFF8696B"/>
        <color rgb="FFFFEB84"/>
        <color rgb="FF63BE7B"/>
      </colorScale>
    </cfRule>
  </conditionalFormatting>
  <conditionalFormatting sqref="P45">
    <cfRule type="colorScale" priority="343">
      <colorScale>
        <cfvo type="min"/>
        <cfvo type="percentile" val="50"/>
        <cfvo type="max"/>
        <color rgb="FFF8696B"/>
        <color rgb="FFFFEB84"/>
        <color rgb="FF63BE7B"/>
      </colorScale>
    </cfRule>
  </conditionalFormatting>
  <conditionalFormatting sqref="P41">
    <cfRule type="colorScale" priority="342">
      <colorScale>
        <cfvo type="min"/>
        <cfvo type="percentile" val="50"/>
        <cfvo type="max"/>
        <color rgb="FFF8696B"/>
        <color rgb="FFFFEB84"/>
        <color rgb="FF63BE7B"/>
      </colorScale>
    </cfRule>
  </conditionalFormatting>
  <conditionalFormatting sqref="P44">
    <cfRule type="colorScale" priority="341">
      <colorScale>
        <cfvo type="min"/>
        <cfvo type="percentile" val="50"/>
        <cfvo type="max"/>
        <color rgb="FFF8696B"/>
        <color rgb="FFFFEB84"/>
        <color rgb="FF63BE7B"/>
      </colorScale>
    </cfRule>
  </conditionalFormatting>
  <conditionalFormatting sqref="P42">
    <cfRule type="colorScale" priority="340">
      <colorScale>
        <cfvo type="min"/>
        <cfvo type="percentile" val="50"/>
        <cfvo type="max"/>
        <color rgb="FFF8696B"/>
        <color rgb="FFFFEB84"/>
        <color rgb="FF63BE7B"/>
      </colorScale>
    </cfRule>
  </conditionalFormatting>
  <conditionalFormatting sqref="P43">
    <cfRule type="colorScale" priority="339">
      <colorScale>
        <cfvo type="min"/>
        <cfvo type="percentile" val="50"/>
        <cfvo type="max"/>
        <color rgb="FFF8696B"/>
        <color rgb="FFFFEB84"/>
        <color rgb="FF63BE7B"/>
      </colorScale>
    </cfRule>
  </conditionalFormatting>
  <conditionalFormatting sqref="P44">
    <cfRule type="colorScale" priority="338">
      <colorScale>
        <cfvo type="min"/>
        <cfvo type="percentile" val="50"/>
        <cfvo type="max"/>
        <color rgb="FFF8696B"/>
        <color rgb="FFFFEB84"/>
        <color rgb="FF63BE7B"/>
      </colorScale>
    </cfRule>
  </conditionalFormatting>
  <conditionalFormatting sqref="P45">
    <cfRule type="colorScale" priority="337">
      <colorScale>
        <cfvo type="min"/>
        <cfvo type="percentile" val="50"/>
        <cfvo type="max"/>
        <color rgb="FFF8696B"/>
        <color rgb="FFFFEB84"/>
        <color rgb="FF63BE7B"/>
      </colorScale>
    </cfRule>
  </conditionalFormatting>
  <conditionalFormatting sqref="P45">
    <cfRule type="colorScale" priority="336">
      <colorScale>
        <cfvo type="min"/>
        <cfvo type="percentile" val="50"/>
        <cfvo type="max"/>
        <color rgb="FFF8696B"/>
        <color rgb="FFFFEB84"/>
        <color rgb="FF63BE7B"/>
      </colorScale>
    </cfRule>
  </conditionalFormatting>
  <conditionalFormatting sqref="P42">
    <cfRule type="colorScale" priority="335">
      <colorScale>
        <cfvo type="min"/>
        <cfvo type="percentile" val="50"/>
        <cfvo type="max"/>
        <color rgb="FFF8696B"/>
        <color rgb="FFFFEB84"/>
        <color rgb="FF63BE7B"/>
      </colorScale>
    </cfRule>
  </conditionalFormatting>
  <conditionalFormatting sqref="P45">
    <cfRule type="colorScale" priority="334">
      <colorScale>
        <cfvo type="min"/>
        <cfvo type="percentile" val="50"/>
        <cfvo type="max"/>
        <color rgb="FFF8696B"/>
        <color rgb="FFFFEB84"/>
        <color rgb="FF63BE7B"/>
      </colorScale>
    </cfRule>
  </conditionalFormatting>
  <conditionalFormatting sqref="P41:P45">
    <cfRule type="colorScale" priority="333">
      <colorScale>
        <cfvo type="min"/>
        <cfvo type="percentile" val="50"/>
        <cfvo type="max"/>
        <color rgb="FFF8696B"/>
        <color rgb="FFFFEB84"/>
        <color rgb="FF63BE7B"/>
      </colorScale>
    </cfRule>
  </conditionalFormatting>
  <conditionalFormatting sqref="P42">
    <cfRule type="colorScale" priority="332">
      <colorScale>
        <cfvo type="min"/>
        <cfvo type="percentile" val="50"/>
        <cfvo type="max"/>
        <color rgb="FFF8696B"/>
        <color rgb="FFFFEB84"/>
        <color rgb="FF63BE7B"/>
      </colorScale>
    </cfRule>
  </conditionalFormatting>
  <conditionalFormatting sqref="P42">
    <cfRule type="colorScale" priority="331">
      <colorScale>
        <cfvo type="min"/>
        <cfvo type="percentile" val="50"/>
        <cfvo type="max"/>
        <color rgb="FFF8696B"/>
        <color rgb="FFFFEB84"/>
        <color rgb="FF63BE7B"/>
      </colorScale>
    </cfRule>
  </conditionalFormatting>
  <conditionalFormatting sqref="P43">
    <cfRule type="colorScale" priority="330">
      <colorScale>
        <cfvo type="min"/>
        <cfvo type="percentile" val="50"/>
        <cfvo type="max"/>
        <color rgb="FFF8696B"/>
        <color rgb="FFFFEB84"/>
        <color rgb="FF63BE7B"/>
      </colorScale>
    </cfRule>
  </conditionalFormatting>
  <conditionalFormatting sqref="P44">
    <cfRule type="colorScale" priority="329">
      <colorScale>
        <cfvo type="min"/>
        <cfvo type="percentile" val="50"/>
        <cfvo type="max"/>
        <color rgb="FFF8696B"/>
        <color rgb="FFFFEB84"/>
        <color rgb="FF63BE7B"/>
      </colorScale>
    </cfRule>
  </conditionalFormatting>
  <conditionalFormatting sqref="P45">
    <cfRule type="colorScale" priority="328">
      <colorScale>
        <cfvo type="min"/>
        <cfvo type="percentile" val="50"/>
        <cfvo type="max"/>
        <color rgb="FFF8696B"/>
        <color rgb="FFFFEB84"/>
        <color rgb="FF63BE7B"/>
      </colorScale>
    </cfRule>
  </conditionalFormatting>
  <conditionalFormatting sqref="P45">
    <cfRule type="colorScale" priority="327">
      <colorScale>
        <cfvo type="min"/>
        <cfvo type="percentile" val="50"/>
        <cfvo type="max"/>
        <color rgb="FFF8696B"/>
        <color rgb="FFFFEB84"/>
        <color rgb="FF63BE7B"/>
      </colorScale>
    </cfRule>
  </conditionalFormatting>
  <conditionalFormatting sqref="P43">
    <cfRule type="colorScale" priority="326">
      <colorScale>
        <cfvo type="min"/>
        <cfvo type="percentile" val="50"/>
        <cfvo type="max"/>
        <color rgb="FFF8696B"/>
        <color rgb="FFFFEB84"/>
        <color rgb="FF63BE7B"/>
      </colorScale>
    </cfRule>
  </conditionalFormatting>
  <conditionalFormatting sqref="P41:P45">
    <cfRule type="colorScale" priority="325">
      <colorScale>
        <cfvo type="min"/>
        <cfvo type="percentile" val="50"/>
        <cfvo type="max"/>
        <color rgb="FFF8696B"/>
        <color rgb="FFFFEB84"/>
        <color rgb="FF63BE7B"/>
      </colorScale>
    </cfRule>
  </conditionalFormatting>
  <conditionalFormatting sqref="P42">
    <cfRule type="colorScale" priority="324">
      <colorScale>
        <cfvo type="min"/>
        <cfvo type="percentile" val="50"/>
        <cfvo type="max"/>
        <color rgb="FFF8696B"/>
        <color rgb="FFFFEB84"/>
        <color rgb="FF63BE7B"/>
      </colorScale>
    </cfRule>
  </conditionalFormatting>
  <conditionalFormatting sqref="P43">
    <cfRule type="colorScale" priority="323">
      <colorScale>
        <cfvo type="min"/>
        <cfvo type="percentile" val="50"/>
        <cfvo type="max"/>
        <color rgb="FFF8696B"/>
        <color rgb="FFFFEB84"/>
        <color rgb="FF63BE7B"/>
      </colorScale>
    </cfRule>
  </conditionalFormatting>
  <conditionalFormatting sqref="P44">
    <cfRule type="colorScale" priority="322">
      <colorScale>
        <cfvo type="min"/>
        <cfvo type="percentile" val="50"/>
        <cfvo type="max"/>
        <color rgb="FFF8696B"/>
        <color rgb="FFFFEB84"/>
        <color rgb="FF63BE7B"/>
      </colorScale>
    </cfRule>
  </conditionalFormatting>
  <conditionalFormatting sqref="P45">
    <cfRule type="colorScale" priority="321">
      <colorScale>
        <cfvo type="min"/>
        <cfvo type="percentile" val="50"/>
        <cfvo type="max"/>
        <color rgb="FFF8696B"/>
        <color rgb="FFFFEB84"/>
        <color rgb="FF63BE7B"/>
      </colorScale>
    </cfRule>
  </conditionalFormatting>
  <conditionalFormatting sqref="P41:P45">
    <cfRule type="colorScale" priority="320">
      <colorScale>
        <cfvo type="min"/>
        <cfvo type="percentile" val="50"/>
        <cfvo type="max"/>
        <color rgb="FFF8696B"/>
        <color rgb="FFFFEB84"/>
        <color rgb="FF63BE7B"/>
      </colorScale>
    </cfRule>
  </conditionalFormatting>
  <conditionalFormatting sqref="P44">
    <cfRule type="colorScale" priority="319">
      <colorScale>
        <cfvo type="min"/>
        <cfvo type="percentile" val="50"/>
        <cfvo type="max"/>
        <color rgb="FFF8696B"/>
        <color rgb="FFFFEB84"/>
        <color rgb="FF63BE7B"/>
      </colorScale>
    </cfRule>
  </conditionalFormatting>
  <conditionalFormatting sqref="P42">
    <cfRule type="colorScale" priority="318">
      <colorScale>
        <cfvo type="min"/>
        <cfvo type="percentile" val="50"/>
        <cfvo type="max"/>
        <color rgb="FFF8696B"/>
        <color rgb="FFFFEB84"/>
        <color rgb="FF63BE7B"/>
      </colorScale>
    </cfRule>
  </conditionalFormatting>
  <conditionalFormatting sqref="P43">
    <cfRule type="colorScale" priority="317">
      <colorScale>
        <cfvo type="min"/>
        <cfvo type="percentile" val="50"/>
        <cfvo type="max"/>
        <color rgb="FFF8696B"/>
        <color rgb="FFFFEB84"/>
        <color rgb="FF63BE7B"/>
      </colorScale>
    </cfRule>
  </conditionalFormatting>
  <conditionalFormatting sqref="P44">
    <cfRule type="colorScale" priority="316">
      <colorScale>
        <cfvo type="min"/>
        <cfvo type="percentile" val="50"/>
        <cfvo type="max"/>
        <color rgb="FFF8696B"/>
        <color rgb="FFFFEB84"/>
        <color rgb="FF63BE7B"/>
      </colorScale>
    </cfRule>
  </conditionalFormatting>
  <conditionalFormatting sqref="P45">
    <cfRule type="colorScale" priority="315">
      <colorScale>
        <cfvo type="min"/>
        <cfvo type="percentile" val="50"/>
        <cfvo type="max"/>
        <color rgb="FFF8696B"/>
        <color rgb="FFFFEB84"/>
        <color rgb="FF63BE7B"/>
      </colorScale>
    </cfRule>
  </conditionalFormatting>
  <conditionalFormatting sqref="P45">
    <cfRule type="colorScale" priority="314">
      <colorScale>
        <cfvo type="min"/>
        <cfvo type="percentile" val="50"/>
        <cfvo type="max"/>
        <color rgb="FFF8696B"/>
        <color rgb="FFFFEB84"/>
        <color rgb="FF63BE7B"/>
      </colorScale>
    </cfRule>
  </conditionalFormatting>
  <conditionalFormatting sqref="P46">
    <cfRule type="colorScale" priority="312">
      <colorScale>
        <cfvo type="min"/>
        <cfvo type="percentile" val="50"/>
        <cfvo type="max"/>
        <color rgb="FFF8696B"/>
        <color rgb="FFFFEB84"/>
        <color rgb="FF63BE7B"/>
      </colorScale>
    </cfRule>
  </conditionalFormatting>
  <conditionalFormatting sqref="P49">
    <cfRule type="colorScale" priority="311">
      <colorScale>
        <cfvo type="min"/>
        <cfvo type="percentile" val="50"/>
        <cfvo type="max"/>
        <color rgb="FFF8696B"/>
        <color rgb="FFFFEB84"/>
        <color rgb="FF63BE7B"/>
      </colorScale>
    </cfRule>
  </conditionalFormatting>
  <conditionalFormatting sqref="P46:P50">
    <cfRule type="colorScale" priority="310">
      <colorScale>
        <cfvo type="min"/>
        <cfvo type="percentile" val="50"/>
        <cfvo type="max"/>
        <color rgb="FFF8696B"/>
        <color rgb="FFFFEB84"/>
        <color rgb="FF63BE7B"/>
      </colorScale>
    </cfRule>
  </conditionalFormatting>
  <conditionalFormatting sqref="P47">
    <cfRule type="colorScale" priority="313">
      <colorScale>
        <cfvo type="min"/>
        <cfvo type="percentile" val="50"/>
        <cfvo type="max"/>
        <color rgb="FFF8696B"/>
        <color rgb="FFFFEB84"/>
        <color rgb="FF63BE7B"/>
      </colorScale>
    </cfRule>
  </conditionalFormatting>
  <conditionalFormatting sqref="P48">
    <cfRule type="colorScale" priority="309">
      <colorScale>
        <cfvo type="min"/>
        <cfvo type="percentile" val="50"/>
        <cfvo type="max"/>
        <color rgb="FFF8696B"/>
        <color rgb="FFFFEB84"/>
        <color rgb="FF63BE7B"/>
      </colorScale>
    </cfRule>
  </conditionalFormatting>
  <conditionalFormatting sqref="P49">
    <cfRule type="colorScale" priority="308">
      <colorScale>
        <cfvo type="min"/>
        <cfvo type="percentile" val="50"/>
        <cfvo type="max"/>
        <color rgb="FFF8696B"/>
        <color rgb="FFFFEB84"/>
        <color rgb="FF63BE7B"/>
      </colorScale>
    </cfRule>
  </conditionalFormatting>
  <conditionalFormatting sqref="P50">
    <cfRule type="colorScale" priority="307">
      <colorScale>
        <cfvo type="min"/>
        <cfvo type="percentile" val="50"/>
        <cfvo type="max"/>
        <color rgb="FFF8696B"/>
        <color rgb="FFFFEB84"/>
        <color rgb="FF63BE7B"/>
      </colorScale>
    </cfRule>
  </conditionalFormatting>
  <conditionalFormatting sqref="P50">
    <cfRule type="colorScale" priority="306">
      <colorScale>
        <cfvo type="min"/>
        <cfvo type="percentile" val="50"/>
        <cfvo type="max"/>
        <color rgb="FFF8696B"/>
        <color rgb="FFFFEB84"/>
        <color rgb="FF63BE7B"/>
      </colorScale>
    </cfRule>
  </conditionalFormatting>
  <conditionalFormatting sqref="P47">
    <cfRule type="colorScale" priority="305">
      <colorScale>
        <cfvo type="min"/>
        <cfvo type="percentile" val="50"/>
        <cfvo type="max"/>
        <color rgb="FFF8696B"/>
        <color rgb="FFFFEB84"/>
        <color rgb="FF63BE7B"/>
      </colorScale>
    </cfRule>
  </conditionalFormatting>
  <conditionalFormatting sqref="P50">
    <cfRule type="colorScale" priority="304">
      <colorScale>
        <cfvo type="min"/>
        <cfvo type="percentile" val="50"/>
        <cfvo type="max"/>
        <color rgb="FFF8696B"/>
        <color rgb="FFFFEB84"/>
        <color rgb="FF63BE7B"/>
      </colorScale>
    </cfRule>
  </conditionalFormatting>
  <conditionalFormatting sqref="P46:P50">
    <cfRule type="colorScale" priority="303">
      <colorScale>
        <cfvo type="min"/>
        <cfvo type="percentile" val="50"/>
        <cfvo type="max"/>
        <color rgb="FFF8696B"/>
        <color rgb="FFFFEB84"/>
        <color rgb="FF63BE7B"/>
      </colorScale>
    </cfRule>
  </conditionalFormatting>
  <conditionalFormatting sqref="P47">
    <cfRule type="colorScale" priority="302">
      <colorScale>
        <cfvo type="min"/>
        <cfvo type="percentile" val="50"/>
        <cfvo type="max"/>
        <color rgb="FFF8696B"/>
        <color rgb="FFFFEB84"/>
        <color rgb="FF63BE7B"/>
      </colorScale>
    </cfRule>
  </conditionalFormatting>
  <conditionalFormatting sqref="P47">
    <cfRule type="colorScale" priority="301">
      <colorScale>
        <cfvo type="min"/>
        <cfvo type="percentile" val="50"/>
        <cfvo type="max"/>
        <color rgb="FFF8696B"/>
        <color rgb="FFFFEB84"/>
        <color rgb="FF63BE7B"/>
      </colorScale>
    </cfRule>
  </conditionalFormatting>
  <conditionalFormatting sqref="P48">
    <cfRule type="colorScale" priority="300">
      <colorScale>
        <cfvo type="min"/>
        <cfvo type="percentile" val="50"/>
        <cfvo type="max"/>
        <color rgb="FFF8696B"/>
        <color rgb="FFFFEB84"/>
        <color rgb="FF63BE7B"/>
      </colorScale>
    </cfRule>
  </conditionalFormatting>
  <conditionalFormatting sqref="P49">
    <cfRule type="colorScale" priority="299">
      <colorScale>
        <cfvo type="min"/>
        <cfvo type="percentile" val="50"/>
        <cfvo type="max"/>
        <color rgb="FFF8696B"/>
        <color rgb="FFFFEB84"/>
        <color rgb="FF63BE7B"/>
      </colorScale>
    </cfRule>
  </conditionalFormatting>
  <conditionalFormatting sqref="P50">
    <cfRule type="colorScale" priority="298">
      <colorScale>
        <cfvo type="min"/>
        <cfvo type="percentile" val="50"/>
        <cfvo type="max"/>
        <color rgb="FFF8696B"/>
        <color rgb="FFFFEB84"/>
        <color rgb="FF63BE7B"/>
      </colorScale>
    </cfRule>
  </conditionalFormatting>
  <conditionalFormatting sqref="P50">
    <cfRule type="colorScale" priority="297">
      <colorScale>
        <cfvo type="min"/>
        <cfvo type="percentile" val="50"/>
        <cfvo type="max"/>
        <color rgb="FFF8696B"/>
        <color rgb="FFFFEB84"/>
        <color rgb="FF63BE7B"/>
      </colorScale>
    </cfRule>
  </conditionalFormatting>
  <conditionalFormatting sqref="P48">
    <cfRule type="colorScale" priority="296">
      <colorScale>
        <cfvo type="min"/>
        <cfvo type="percentile" val="50"/>
        <cfvo type="max"/>
        <color rgb="FFF8696B"/>
        <color rgb="FFFFEB84"/>
        <color rgb="FF63BE7B"/>
      </colorScale>
    </cfRule>
  </conditionalFormatting>
  <conditionalFormatting sqref="P46:P50">
    <cfRule type="colorScale" priority="295">
      <colorScale>
        <cfvo type="min"/>
        <cfvo type="percentile" val="50"/>
        <cfvo type="max"/>
        <color rgb="FFF8696B"/>
        <color rgb="FFFFEB84"/>
        <color rgb="FF63BE7B"/>
      </colorScale>
    </cfRule>
  </conditionalFormatting>
  <conditionalFormatting sqref="P47">
    <cfRule type="colorScale" priority="294">
      <colorScale>
        <cfvo type="min"/>
        <cfvo type="percentile" val="50"/>
        <cfvo type="max"/>
        <color rgb="FFF8696B"/>
        <color rgb="FFFFEB84"/>
        <color rgb="FF63BE7B"/>
      </colorScale>
    </cfRule>
  </conditionalFormatting>
  <conditionalFormatting sqref="P48">
    <cfRule type="colorScale" priority="293">
      <colorScale>
        <cfvo type="min"/>
        <cfvo type="percentile" val="50"/>
        <cfvo type="max"/>
        <color rgb="FFF8696B"/>
        <color rgb="FFFFEB84"/>
        <color rgb="FF63BE7B"/>
      </colorScale>
    </cfRule>
  </conditionalFormatting>
  <conditionalFormatting sqref="P49">
    <cfRule type="colorScale" priority="292">
      <colorScale>
        <cfvo type="min"/>
        <cfvo type="percentile" val="50"/>
        <cfvo type="max"/>
        <color rgb="FFF8696B"/>
        <color rgb="FFFFEB84"/>
        <color rgb="FF63BE7B"/>
      </colorScale>
    </cfRule>
  </conditionalFormatting>
  <conditionalFormatting sqref="P50">
    <cfRule type="colorScale" priority="291">
      <colorScale>
        <cfvo type="min"/>
        <cfvo type="percentile" val="50"/>
        <cfvo type="max"/>
        <color rgb="FFF8696B"/>
        <color rgb="FFFFEB84"/>
        <color rgb="FF63BE7B"/>
      </colorScale>
    </cfRule>
  </conditionalFormatting>
  <conditionalFormatting sqref="P46:P50">
    <cfRule type="colorScale" priority="290">
      <colorScale>
        <cfvo type="min"/>
        <cfvo type="percentile" val="50"/>
        <cfvo type="max"/>
        <color rgb="FFF8696B"/>
        <color rgb="FFFFEB84"/>
        <color rgb="FF63BE7B"/>
      </colorScale>
    </cfRule>
  </conditionalFormatting>
  <conditionalFormatting sqref="P49">
    <cfRule type="colorScale" priority="289">
      <colorScale>
        <cfvo type="min"/>
        <cfvo type="percentile" val="50"/>
        <cfvo type="max"/>
        <color rgb="FFF8696B"/>
        <color rgb="FFFFEB84"/>
        <color rgb="FF63BE7B"/>
      </colorScale>
    </cfRule>
  </conditionalFormatting>
  <conditionalFormatting sqref="P47">
    <cfRule type="colorScale" priority="288">
      <colorScale>
        <cfvo type="min"/>
        <cfvo type="percentile" val="50"/>
        <cfvo type="max"/>
        <color rgb="FFF8696B"/>
        <color rgb="FFFFEB84"/>
        <color rgb="FF63BE7B"/>
      </colorScale>
    </cfRule>
  </conditionalFormatting>
  <conditionalFormatting sqref="P48">
    <cfRule type="colorScale" priority="287">
      <colorScale>
        <cfvo type="min"/>
        <cfvo type="percentile" val="50"/>
        <cfvo type="max"/>
        <color rgb="FFF8696B"/>
        <color rgb="FFFFEB84"/>
        <color rgb="FF63BE7B"/>
      </colorScale>
    </cfRule>
  </conditionalFormatting>
  <conditionalFormatting sqref="P49">
    <cfRule type="colorScale" priority="286">
      <colorScale>
        <cfvo type="min"/>
        <cfvo type="percentile" val="50"/>
        <cfvo type="max"/>
        <color rgb="FFF8696B"/>
        <color rgb="FFFFEB84"/>
        <color rgb="FF63BE7B"/>
      </colorScale>
    </cfRule>
  </conditionalFormatting>
  <conditionalFormatting sqref="P50">
    <cfRule type="colorScale" priority="285">
      <colorScale>
        <cfvo type="min"/>
        <cfvo type="percentile" val="50"/>
        <cfvo type="max"/>
        <color rgb="FFF8696B"/>
        <color rgb="FFFFEB84"/>
        <color rgb="FF63BE7B"/>
      </colorScale>
    </cfRule>
  </conditionalFormatting>
  <conditionalFormatting sqref="P50">
    <cfRule type="colorScale" priority="284">
      <colorScale>
        <cfvo type="min"/>
        <cfvo type="percentile" val="50"/>
        <cfvo type="max"/>
        <color rgb="FFF8696B"/>
        <color rgb="FFFFEB84"/>
        <color rgb="FF63BE7B"/>
      </colorScale>
    </cfRule>
  </conditionalFormatting>
  <conditionalFormatting sqref="P46">
    <cfRule type="colorScale" priority="283">
      <colorScale>
        <cfvo type="min"/>
        <cfvo type="percentile" val="50"/>
        <cfvo type="max"/>
        <color rgb="FFF8696B"/>
        <color rgb="FFFFEB84"/>
        <color rgb="FF63BE7B"/>
      </colorScale>
    </cfRule>
  </conditionalFormatting>
  <conditionalFormatting sqref="P49">
    <cfRule type="colorScale" priority="282">
      <colorScale>
        <cfvo type="min"/>
        <cfvo type="percentile" val="50"/>
        <cfvo type="max"/>
        <color rgb="FFF8696B"/>
        <color rgb="FFFFEB84"/>
        <color rgb="FF63BE7B"/>
      </colorScale>
    </cfRule>
  </conditionalFormatting>
  <conditionalFormatting sqref="P46:P50">
    <cfRule type="colorScale" priority="281">
      <colorScale>
        <cfvo type="min"/>
        <cfvo type="percentile" val="50"/>
        <cfvo type="max"/>
        <color rgb="FFF8696B"/>
        <color rgb="FFFFEB84"/>
        <color rgb="FF63BE7B"/>
      </colorScale>
    </cfRule>
  </conditionalFormatting>
  <conditionalFormatting sqref="P46">
    <cfRule type="colorScale" priority="280">
      <colorScale>
        <cfvo type="min"/>
        <cfvo type="percentile" val="50"/>
        <cfvo type="max"/>
        <color rgb="FFF8696B"/>
        <color rgb="FFFFEB84"/>
        <color rgb="FF63BE7B"/>
      </colorScale>
    </cfRule>
  </conditionalFormatting>
  <conditionalFormatting sqref="P46">
    <cfRule type="colorScale" priority="279">
      <colorScale>
        <cfvo type="min"/>
        <cfvo type="percentile" val="50"/>
        <cfvo type="max"/>
        <color rgb="FFF8696B"/>
        <color rgb="FFFFEB84"/>
        <color rgb="FF63BE7B"/>
      </colorScale>
    </cfRule>
  </conditionalFormatting>
  <conditionalFormatting sqref="P46">
    <cfRule type="colorScale" priority="278">
      <colorScale>
        <cfvo type="min"/>
        <cfvo type="percentile" val="50"/>
        <cfvo type="max"/>
        <color rgb="FFF8696B"/>
        <color rgb="FFFFEB84"/>
        <color rgb="FF63BE7B"/>
      </colorScale>
    </cfRule>
  </conditionalFormatting>
  <conditionalFormatting sqref="P47">
    <cfRule type="colorScale" priority="277">
      <colorScale>
        <cfvo type="min"/>
        <cfvo type="percentile" val="50"/>
        <cfvo type="max"/>
        <color rgb="FFF8696B"/>
        <color rgb="FFFFEB84"/>
        <color rgb="FF63BE7B"/>
      </colorScale>
    </cfRule>
  </conditionalFormatting>
  <conditionalFormatting sqref="P48">
    <cfRule type="colorScale" priority="276">
      <colorScale>
        <cfvo type="min"/>
        <cfvo type="percentile" val="50"/>
        <cfvo type="max"/>
        <color rgb="FFF8696B"/>
        <color rgb="FFFFEB84"/>
        <color rgb="FF63BE7B"/>
      </colorScale>
    </cfRule>
  </conditionalFormatting>
  <conditionalFormatting sqref="P49">
    <cfRule type="colorScale" priority="275">
      <colorScale>
        <cfvo type="min"/>
        <cfvo type="percentile" val="50"/>
        <cfvo type="max"/>
        <color rgb="FFF8696B"/>
        <color rgb="FFFFEB84"/>
        <color rgb="FF63BE7B"/>
      </colorScale>
    </cfRule>
  </conditionalFormatting>
  <conditionalFormatting sqref="P49">
    <cfRule type="colorScale" priority="274">
      <colorScale>
        <cfvo type="min"/>
        <cfvo type="percentile" val="50"/>
        <cfvo type="max"/>
        <color rgb="FFF8696B"/>
        <color rgb="FFFFEB84"/>
        <color rgb="FF63BE7B"/>
      </colorScale>
    </cfRule>
  </conditionalFormatting>
  <conditionalFormatting sqref="P49">
    <cfRule type="colorScale" priority="273">
      <colorScale>
        <cfvo type="min"/>
        <cfvo type="percentile" val="50"/>
        <cfvo type="max"/>
        <color rgb="FFF8696B"/>
        <color rgb="FFFFEB84"/>
        <color rgb="FF63BE7B"/>
      </colorScale>
    </cfRule>
  </conditionalFormatting>
  <conditionalFormatting sqref="P50">
    <cfRule type="colorScale" priority="272">
      <colorScale>
        <cfvo type="min"/>
        <cfvo type="percentile" val="50"/>
        <cfvo type="max"/>
        <color rgb="FFF8696B"/>
        <color rgb="FFFFEB84"/>
        <color rgb="FF63BE7B"/>
      </colorScale>
    </cfRule>
  </conditionalFormatting>
  <conditionalFormatting sqref="P46">
    <cfRule type="colorScale" priority="271">
      <colorScale>
        <cfvo type="min"/>
        <cfvo type="percentile" val="50"/>
        <cfvo type="max"/>
        <color rgb="FFF8696B"/>
        <color rgb="FFFFEB84"/>
        <color rgb="FF63BE7B"/>
      </colorScale>
    </cfRule>
  </conditionalFormatting>
  <conditionalFormatting sqref="P46">
    <cfRule type="colorScale" priority="270">
      <colorScale>
        <cfvo type="min"/>
        <cfvo type="percentile" val="50"/>
        <cfvo type="max"/>
        <color rgb="FFF8696B"/>
        <color rgb="FFFFEB84"/>
        <color rgb="FF63BE7B"/>
      </colorScale>
    </cfRule>
  </conditionalFormatting>
  <conditionalFormatting sqref="P46">
    <cfRule type="colorScale" priority="269">
      <colorScale>
        <cfvo type="min"/>
        <cfvo type="percentile" val="50"/>
        <cfvo type="max"/>
        <color rgb="FFF8696B"/>
        <color rgb="FFFFEB84"/>
        <color rgb="FF63BE7B"/>
      </colorScale>
    </cfRule>
  </conditionalFormatting>
  <conditionalFormatting sqref="P48">
    <cfRule type="colorScale" priority="268">
      <colorScale>
        <cfvo type="min"/>
        <cfvo type="percentile" val="50"/>
        <cfvo type="max"/>
        <color rgb="FFF8696B"/>
        <color rgb="FFFFEB84"/>
        <color rgb="FF63BE7B"/>
      </colorScale>
    </cfRule>
  </conditionalFormatting>
  <conditionalFormatting sqref="P47">
    <cfRule type="colorScale" priority="267">
      <colorScale>
        <cfvo type="min"/>
        <cfvo type="percentile" val="50"/>
        <cfvo type="max"/>
        <color rgb="FFF8696B"/>
        <color rgb="FFFFEB84"/>
        <color rgb="FF63BE7B"/>
      </colorScale>
    </cfRule>
  </conditionalFormatting>
  <conditionalFormatting sqref="P48">
    <cfRule type="colorScale" priority="266">
      <colorScale>
        <cfvo type="min"/>
        <cfvo type="percentile" val="50"/>
        <cfvo type="max"/>
        <color rgb="FFF8696B"/>
        <color rgb="FFFFEB84"/>
        <color rgb="FF63BE7B"/>
      </colorScale>
    </cfRule>
  </conditionalFormatting>
  <conditionalFormatting sqref="P48">
    <cfRule type="colorScale" priority="265">
      <colorScale>
        <cfvo type="min"/>
        <cfvo type="percentile" val="50"/>
        <cfvo type="max"/>
        <color rgb="FFF8696B"/>
        <color rgb="FFFFEB84"/>
        <color rgb="FF63BE7B"/>
      </colorScale>
    </cfRule>
  </conditionalFormatting>
  <conditionalFormatting sqref="P49">
    <cfRule type="colorScale" priority="264">
      <colorScale>
        <cfvo type="min"/>
        <cfvo type="percentile" val="50"/>
        <cfvo type="max"/>
        <color rgb="FFF8696B"/>
        <color rgb="FFFFEB84"/>
        <color rgb="FF63BE7B"/>
      </colorScale>
    </cfRule>
  </conditionalFormatting>
  <conditionalFormatting sqref="P50">
    <cfRule type="colorScale" priority="263">
      <colorScale>
        <cfvo type="min"/>
        <cfvo type="percentile" val="50"/>
        <cfvo type="max"/>
        <color rgb="FFF8696B"/>
        <color rgb="FFFFEB84"/>
        <color rgb="FF63BE7B"/>
      </colorScale>
    </cfRule>
  </conditionalFormatting>
  <conditionalFormatting sqref="P47">
    <cfRule type="colorScale" priority="262">
      <colorScale>
        <cfvo type="min"/>
        <cfvo type="percentile" val="50"/>
        <cfvo type="max"/>
        <color rgb="FFF8696B"/>
        <color rgb="FFFFEB84"/>
        <color rgb="FF63BE7B"/>
      </colorScale>
    </cfRule>
  </conditionalFormatting>
  <conditionalFormatting sqref="P50">
    <cfRule type="colorScale" priority="261">
      <colorScale>
        <cfvo type="min"/>
        <cfvo type="percentile" val="50"/>
        <cfvo type="max"/>
        <color rgb="FFF8696B"/>
        <color rgb="FFFFEB84"/>
        <color rgb="FF63BE7B"/>
      </colorScale>
    </cfRule>
  </conditionalFormatting>
  <conditionalFormatting sqref="P48">
    <cfRule type="colorScale" priority="260">
      <colorScale>
        <cfvo type="min"/>
        <cfvo type="percentile" val="50"/>
        <cfvo type="max"/>
        <color rgb="FFF8696B"/>
        <color rgb="FFFFEB84"/>
        <color rgb="FF63BE7B"/>
      </colorScale>
    </cfRule>
  </conditionalFormatting>
  <conditionalFormatting sqref="P49">
    <cfRule type="colorScale" priority="259">
      <colorScale>
        <cfvo type="min"/>
        <cfvo type="percentile" val="50"/>
        <cfvo type="max"/>
        <color rgb="FFF8696B"/>
        <color rgb="FFFFEB84"/>
        <color rgb="FF63BE7B"/>
      </colorScale>
    </cfRule>
  </conditionalFormatting>
  <conditionalFormatting sqref="P50">
    <cfRule type="colorScale" priority="258">
      <colorScale>
        <cfvo type="min"/>
        <cfvo type="percentile" val="50"/>
        <cfvo type="max"/>
        <color rgb="FFF8696B"/>
        <color rgb="FFFFEB84"/>
        <color rgb="FF63BE7B"/>
      </colorScale>
    </cfRule>
  </conditionalFormatting>
  <conditionalFormatting sqref="P48">
    <cfRule type="colorScale" priority="257">
      <colorScale>
        <cfvo type="min"/>
        <cfvo type="percentile" val="50"/>
        <cfvo type="max"/>
        <color rgb="FFF8696B"/>
        <color rgb="FFFFEB84"/>
        <color rgb="FF63BE7B"/>
      </colorScale>
    </cfRule>
  </conditionalFormatting>
  <conditionalFormatting sqref="P46">
    <cfRule type="colorScale" priority="256">
      <colorScale>
        <cfvo type="min"/>
        <cfvo type="percentile" val="50"/>
        <cfvo type="max"/>
        <color rgb="FFF8696B"/>
        <color rgb="FFFFEB84"/>
        <color rgb="FF63BE7B"/>
      </colorScale>
    </cfRule>
  </conditionalFormatting>
  <conditionalFormatting sqref="P47">
    <cfRule type="colorScale" priority="255">
      <colorScale>
        <cfvo type="min"/>
        <cfvo type="percentile" val="50"/>
        <cfvo type="max"/>
        <color rgb="FFF8696B"/>
        <color rgb="FFFFEB84"/>
        <color rgb="FF63BE7B"/>
      </colorScale>
    </cfRule>
  </conditionalFormatting>
  <conditionalFormatting sqref="P48">
    <cfRule type="colorScale" priority="254">
      <colorScale>
        <cfvo type="min"/>
        <cfvo type="percentile" val="50"/>
        <cfvo type="max"/>
        <color rgb="FFF8696B"/>
        <color rgb="FFFFEB84"/>
        <color rgb="FF63BE7B"/>
      </colorScale>
    </cfRule>
  </conditionalFormatting>
  <conditionalFormatting sqref="P48">
    <cfRule type="colorScale" priority="253">
      <colorScale>
        <cfvo type="min"/>
        <cfvo type="percentile" val="50"/>
        <cfvo type="max"/>
        <color rgb="FFF8696B"/>
        <color rgb="FFFFEB84"/>
        <color rgb="FF63BE7B"/>
      </colorScale>
    </cfRule>
  </conditionalFormatting>
  <conditionalFormatting sqref="P48">
    <cfRule type="colorScale" priority="252">
      <colorScale>
        <cfvo type="min"/>
        <cfvo type="percentile" val="50"/>
        <cfvo type="max"/>
        <color rgb="FFF8696B"/>
        <color rgb="FFFFEB84"/>
        <color rgb="FF63BE7B"/>
      </colorScale>
    </cfRule>
  </conditionalFormatting>
  <conditionalFormatting sqref="P49">
    <cfRule type="colorScale" priority="251">
      <colorScale>
        <cfvo type="min"/>
        <cfvo type="percentile" val="50"/>
        <cfvo type="max"/>
        <color rgb="FFF8696B"/>
        <color rgb="FFFFEB84"/>
        <color rgb="FF63BE7B"/>
      </colorScale>
    </cfRule>
  </conditionalFormatting>
  <conditionalFormatting sqref="P50">
    <cfRule type="colorScale" priority="250">
      <colorScale>
        <cfvo type="min"/>
        <cfvo type="percentile" val="50"/>
        <cfvo type="max"/>
        <color rgb="FFF8696B"/>
        <color rgb="FFFFEB84"/>
        <color rgb="FF63BE7B"/>
      </colorScale>
    </cfRule>
  </conditionalFormatting>
  <conditionalFormatting sqref="P47">
    <cfRule type="colorScale" priority="249">
      <colorScale>
        <cfvo type="min"/>
        <cfvo type="percentile" val="50"/>
        <cfvo type="max"/>
        <color rgb="FFF8696B"/>
        <color rgb="FFFFEB84"/>
        <color rgb="FF63BE7B"/>
      </colorScale>
    </cfRule>
  </conditionalFormatting>
  <conditionalFormatting sqref="P46">
    <cfRule type="colorScale" priority="248">
      <colorScale>
        <cfvo type="min"/>
        <cfvo type="percentile" val="50"/>
        <cfvo type="max"/>
        <color rgb="FFF8696B"/>
        <color rgb="FFFFEB84"/>
        <color rgb="FF63BE7B"/>
      </colorScale>
    </cfRule>
  </conditionalFormatting>
  <conditionalFormatting sqref="P47">
    <cfRule type="colorScale" priority="247">
      <colorScale>
        <cfvo type="min"/>
        <cfvo type="percentile" val="50"/>
        <cfvo type="max"/>
        <color rgb="FFF8696B"/>
        <color rgb="FFFFEB84"/>
        <color rgb="FF63BE7B"/>
      </colorScale>
    </cfRule>
  </conditionalFormatting>
  <conditionalFormatting sqref="P49">
    <cfRule type="colorScale" priority="246">
      <colorScale>
        <cfvo type="min"/>
        <cfvo type="percentile" val="50"/>
        <cfvo type="max"/>
        <color rgb="FFF8696B"/>
        <color rgb="FFFFEB84"/>
        <color rgb="FF63BE7B"/>
      </colorScale>
    </cfRule>
  </conditionalFormatting>
  <conditionalFormatting sqref="P48">
    <cfRule type="colorScale" priority="245">
      <colorScale>
        <cfvo type="min"/>
        <cfvo type="percentile" val="50"/>
        <cfvo type="max"/>
        <color rgb="FFF8696B"/>
        <color rgb="FFFFEB84"/>
        <color rgb="FF63BE7B"/>
      </colorScale>
    </cfRule>
  </conditionalFormatting>
  <conditionalFormatting sqref="P49">
    <cfRule type="colorScale" priority="244">
      <colorScale>
        <cfvo type="min"/>
        <cfvo type="percentile" val="50"/>
        <cfvo type="max"/>
        <color rgb="FFF8696B"/>
        <color rgb="FFFFEB84"/>
        <color rgb="FF63BE7B"/>
      </colorScale>
    </cfRule>
  </conditionalFormatting>
  <conditionalFormatting sqref="P49">
    <cfRule type="colorScale" priority="243">
      <colorScale>
        <cfvo type="min"/>
        <cfvo type="percentile" val="50"/>
        <cfvo type="max"/>
        <color rgb="FFF8696B"/>
        <color rgb="FFFFEB84"/>
        <color rgb="FF63BE7B"/>
      </colorScale>
    </cfRule>
  </conditionalFormatting>
  <conditionalFormatting sqref="P50">
    <cfRule type="colorScale" priority="242">
      <colorScale>
        <cfvo type="min"/>
        <cfvo type="percentile" val="50"/>
        <cfvo type="max"/>
        <color rgb="FFF8696B"/>
        <color rgb="FFFFEB84"/>
        <color rgb="FF63BE7B"/>
      </colorScale>
    </cfRule>
  </conditionalFormatting>
  <conditionalFormatting sqref="P48">
    <cfRule type="colorScale" priority="241">
      <colorScale>
        <cfvo type="min"/>
        <cfvo type="percentile" val="50"/>
        <cfvo type="max"/>
        <color rgb="FFF8696B"/>
        <color rgb="FFFFEB84"/>
        <color rgb="FF63BE7B"/>
      </colorScale>
    </cfRule>
  </conditionalFormatting>
  <conditionalFormatting sqref="P49">
    <cfRule type="colorScale" priority="240">
      <colorScale>
        <cfvo type="min"/>
        <cfvo type="percentile" val="50"/>
        <cfvo type="max"/>
        <color rgb="FFF8696B"/>
        <color rgb="FFFFEB84"/>
        <color rgb="FF63BE7B"/>
      </colorScale>
    </cfRule>
  </conditionalFormatting>
  <conditionalFormatting sqref="P50">
    <cfRule type="colorScale" priority="239">
      <colorScale>
        <cfvo type="min"/>
        <cfvo type="percentile" val="50"/>
        <cfvo type="max"/>
        <color rgb="FFF8696B"/>
        <color rgb="FFFFEB84"/>
        <color rgb="FF63BE7B"/>
      </colorScale>
    </cfRule>
  </conditionalFormatting>
  <conditionalFormatting sqref="P46">
    <cfRule type="colorScale" priority="238">
      <colorScale>
        <cfvo type="min"/>
        <cfvo type="percentile" val="50"/>
        <cfvo type="max"/>
        <color rgb="FFF8696B"/>
        <color rgb="FFFFEB84"/>
        <color rgb="FF63BE7B"/>
      </colorScale>
    </cfRule>
  </conditionalFormatting>
  <conditionalFormatting sqref="P49">
    <cfRule type="colorScale" priority="237">
      <colorScale>
        <cfvo type="min"/>
        <cfvo type="percentile" val="50"/>
        <cfvo type="max"/>
        <color rgb="FFF8696B"/>
        <color rgb="FFFFEB84"/>
        <color rgb="FF63BE7B"/>
      </colorScale>
    </cfRule>
  </conditionalFormatting>
  <conditionalFormatting sqref="P47">
    <cfRule type="colorScale" priority="236">
      <colorScale>
        <cfvo type="min"/>
        <cfvo type="percentile" val="50"/>
        <cfvo type="max"/>
        <color rgb="FFF8696B"/>
        <color rgb="FFFFEB84"/>
        <color rgb="FF63BE7B"/>
      </colorScale>
    </cfRule>
  </conditionalFormatting>
  <conditionalFormatting sqref="P48">
    <cfRule type="colorScale" priority="235">
      <colorScale>
        <cfvo type="min"/>
        <cfvo type="percentile" val="50"/>
        <cfvo type="max"/>
        <color rgb="FFF8696B"/>
        <color rgb="FFFFEB84"/>
        <color rgb="FF63BE7B"/>
      </colorScale>
    </cfRule>
  </conditionalFormatting>
  <conditionalFormatting sqref="P49">
    <cfRule type="colorScale" priority="234">
      <colorScale>
        <cfvo type="min"/>
        <cfvo type="percentile" val="50"/>
        <cfvo type="max"/>
        <color rgb="FFF8696B"/>
        <color rgb="FFFFEB84"/>
        <color rgb="FF63BE7B"/>
      </colorScale>
    </cfRule>
  </conditionalFormatting>
  <conditionalFormatting sqref="P50">
    <cfRule type="colorScale" priority="233">
      <colorScale>
        <cfvo type="min"/>
        <cfvo type="percentile" val="50"/>
        <cfvo type="max"/>
        <color rgb="FFF8696B"/>
        <color rgb="FFFFEB84"/>
        <color rgb="FF63BE7B"/>
      </colorScale>
    </cfRule>
  </conditionalFormatting>
  <conditionalFormatting sqref="P50">
    <cfRule type="colorScale" priority="232">
      <colorScale>
        <cfvo type="min"/>
        <cfvo type="percentile" val="50"/>
        <cfvo type="max"/>
        <color rgb="FFF8696B"/>
        <color rgb="FFFFEB84"/>
        <color rgb="FF63BE7B"/>
      </colorScale>
    </cfRule>
  </conditionalFormatting>
  <conditionalFormatting sqref="P47">
    <cfRule type="colorScale" priority="231">
      <colorScale>
        <cfvo type="min"/>
        <cfvo type="percentile" val="50"/>
        <cfvo type="max"/>
        <color rgb="FFF8696B"/>
        <color rgb="FFFFEB84"/>
        <color rgb="FF63BE7B"/>
      </colorScale>
    </cfRule>
  </conditionalFormatting>
  <conditionalFormatting sqref="P50">
    <cfRule type="colorScale" priority="230">
      <colorScale>
        <cfvo type="min"/>
        <cfvo type="percentile" val="50"/>
        <cfvo type="max"/>
        <color rgb="FFF8696B"/>
        <color rgb="FFFFEB84"/>
        <color rgb="FF63BE7B"/>
      </colorScale>
    </cfRule>
  </conditionalFormatting>
  <conditionalFormatting sqref="P46:P50">
    <cfRule type="colorScale" priority="229">
      <colorScale>
        <cfvo type="min"/>
        <cfvo type="percentile" val="50"/>
        <cfvo type="max"/>
        <color rgb="FFF8696B"/>
        <color rgb="FFFFEB84"/>
        <color rgb="FF63BE7B"/>
      </colorScale>
    </cfRule>
  </conditionalFormatting>
  <conditionalFormatting sqref="P47">
    <cfRule type="colorScale" priority="228">
      <colorScale>
        <cfvo type="min"/>
        <cfvo type="percentile" val="50"/>
        <cfvo type="max"/>
        <color rgb="FFF8696B"/>
        <color rgb="FFFFEB84"/>
        <color rgb="FF63BE7B"/>
      </colorScale>
    </cfRule>
  </conditionalFormatting>
  <conditionalFormatting sqref="P47">
    <cfRule type="colorScale" priority="227">
      <colorScale>
        <cfvo type="min"/>
        <cfvo type="percentile" val="50"/>
        <cfvo type="max"/>
        <color rgb="FFF8696B"/>
        <color rgb="FFFFEB84"/>
        <color rgb="FF63BE7B"/>
      </colorScale>
    </cfRule>
  </conditionalFormatting>
  <conditionalFormatting sqref="P48">
    <cfRule type="colorScale" priority="226">
      <colorScale>
        <cfvo type="min"/>
        <cfvo type="percentile" val="50"/>
        <cfvo type="max"/>
        <color rgb="FFF8696B"/>
        <color rgb="FFFFEB84"/>
        <color rgb="FF63BE7B"/>
      </colorScale>
    </cfRule>
  </conditionalFormatting>
  <conditionalFormatting sqref="P49">
    <cfRule type="colorScale" priority="225">
      <colorScale>
        <cfvo type="min"/>
        <cfvo type="percentile" val="50"/>
        <cfvo type="max"/>
        <color rgb="FFF8696B"/>
        <color rgb="FFFFEB84"/>
        <color rgb="FF63BE7B"/>
      </colorScale>
    </cfRule>
  </conditionalFormatting>
  <conditionalFormatting sqref="P50">
    <cfRule type="colorScale" priority="224">
      <colorScale>
        <cfvo type="min"/>
        <cfvo type="percentile" val="50"/>
        <cfvo type="max"/>
        <color rgb="FFF8696B"/>
        <color rgb="FFFFEB84"/>
        <color rgb="FF63BE7B"/>
      </colorScale>
    </cfRule>
  </conditionalFormatting>
  <conditionalFormatting sqref="P50">
    <cfRule type="colorScale" priority="223">
      <colorScale>
        <cfvo type="min"/>
        <cfvo type="percentile" val="50"/>
        <cfvo type="max"/>
        <color rgb="FFF8696B"/>
        <color rgb="FFFFEB84"/>
        <color rgb="FF63BE7B"/>
      </colorScale>
    </cfRule>
  </conditionalFormatting>
  <conditionalFormatting sqref="P48">
    <cfRule type="colorScale" priority="222">
      <colorScale>
        <cfvo type="min"/>
        <cfvo type="percentile" val="50"/>
        <cfvo type="max"/>
        <color rgb="FFF8696B"/>
        <color rgb="FFFFEB84"/>
        <color rgb="FF63BE7B"/>
      </colorScale>
    </cfRule>
  </conditionalFormatting>
  <conditionalFormatting sqref="P46:P50">
    <cfRule type="colorScale" priority="221">
      <colorScale>
        <cfvo type="min"/>
        <cfvo type="percentile" val="50"/>
        <cfvo type="max"/>
        <color rgb="FFF8696B"/>
        <color rgb="FFFFEB84"/>
        <color rgb="FF63BE7B"/>
      </colorScale>
    </cfRule>
  </conditionalFormatting>
  <conditionalFormatting sqref="P47">
    <cfRule type="colorScale" priority="220">
      <colorScale>
        <cfvo type="min"/>
        <cfvo type="percentile" val="50"/>
        <cfvo type="max"/>
        <color rgb="FFF8696B"/>
        <color rgb="FFFFEB84"/>
        <color rgb="FF63BE7B"/>
      </colorScale>
    </cfRule>
  </conditionalFormatting>
  <conditionalFormatting sqref="P48">
    <cfRule type="colorScale" priority="219">
      <colorScale>
        <cfvo type="min"/>
        <cfvo type="percentile" val="50"/>
        <cfvo type="max"/>
        <color rgb="FFF8696B"/>
        <color rgb="FFFFEB84"/>
        <color rgb="FF63BE7B"/>
      </colorScale>
    </cfRule>
  </conditionalFormatting>
  <conditionalFormatting sqref="P49">
    <cfRule type="colorScale" priority="218">
      <colorScale>
        <cfvo type="min"/>
        <cfvo type="percentile" val="50"/>
        <cfvo type="max"/>
        <color rgb="FFF8696B"/>
        <color rgb="FFFFEB84"/>
        <color rgb="FF63BE7B"/>
      </colorScale>
    </cfRule>
  </conditionalFormatting>
  <conditionalFormatting sqref="P50">
    <cfRule type="colorScale" priority="217">
      <colorScale>
        <cfvo type="min"/>
        <cfvo type="percentile" val="50"/>
        <cfvo type="max"/>
        <color rgb="FFF8696B"/>
        <color rgb="FFFFEB84"/>
        <color rgb="FF63BE7B"/>
      </colorScale>
    </cfRule>
  </conditionalFormatting>
  <conditionalFormatting sqref="P46:P50">
    <cfRule type="colorScale" priority="216">
      <colorScale>
        <cfvo type="min"/>
        <cfvo type="percentile" val="50"/>
        <cfvo type="max"/>
        <color rgb="FFF8696B"/>
        <color rgb="FFFFEB84"/>
        <color rgb="FF63BE7B"/>
      </colorScale>
    </cfRule>
  </conditionalFormatting>
  <conditionalFormatting sqref="P49">
    <cfRule type="colorScale" priority="215">
      <colorScale>
        <cfvo type="min"/>
        <cfvo type="percentile" val="50"/>
        <cfvo type="max"/>
        <color rgb="FFF8696B"/>
        <color rgb="FFFFEB84"/>
        <color rgb="FF63BE7B"/>
      </colorScale>
    </cfRule>
  </conditionalFormatting>
  <conditionalFormatting sqref="P47">
    <cfRule type="colorScale" priority="214">
      <colorScale>
        <cfvo type="min"/>
        <cfvo type="percentile" val="50"/>
        <cfvo type="max"/>
        <color rgb="FFF8696B"/>
        <color rgb="FFFFEB84"/>
        <color rgb="FF63BE7B"/>
      </colorScale>
    </cfRule>
  </conditionalFormatting>
  <conditionalFormatting sqref="P48">
    <cfRule type="colorScale" priority="213">
      <colorScale>
        <cfvo type="min"/>
        <cfvo type="percentile" val="50"/>
        <cfvo type="max"/>
        <color rgb="FFF8696B"/>
        <color rgb="FFFFEB84"/>
        <color rgb="FF63BE7B"/>
      </colorScale>
    </cfRule>
  </conditionalFormatting>
  <conditionalFormatting sqref="P49">
    <cfRule type="colorScale" priority="212">
      <colorScale>
        <cfvo type="min"/>
        <cfvo type="percentile" val="50"/>
        <cfvo type="max"/>
        <color rgb="FFF8696B"/>
        <color rgb="FFFFEB84"/>
        <color rgb="FF63BE7B"/>
      </colorScale>
    </cfRule>
  </conditionalFormatting>
  <conditionalFormatting sqref="P50">
    <cfRule type="colorScale" priority="211">
      <colorScale>
        <cfvo type="min"/>
        <cfvo type="percentile" val="50"/>
        <cfvo type="max"/>
        <color rgb="FFF8696B"/>
        <color rgb="FFFFEB84"/>
        <color rgb="FF63BE7B"/>
      </colorScale>
    </cfRule>
  </conditionalFormatting>
  <conditionalFormatting sqref="P50">
    <cfRule type="colorScale" priority="210">
      <colorScale>
        <cfvo type="min"/>
        <cfvo type="percentile" val="50"/>
        <cfvo type="max"/>
        <color rgb="FFF8696B"/>
        <color rgb="FFFFEB84"/>
        <color rgb="FF63BE7B"/>
      </colorScale>
    </cfRule>
  </conditionalFormatting>
  <conditionalFormatting sqref="P51">
    <cfRule type="colorScale" priority="208">
      <colorScale>
        <cfvo type="min"/>
        <cfvo type="percentile" val="50"/>
        <cfvo type="max"/>
        <color rgb="FFF8696B"/>
        <color rgb="FFFFEB84"/>
        <color rgb="FF63BE7B"/>
      </colorScale>
    </cfRule>
  </conditionalFormatting>
  <conditionalFormatting sqref="P54">
    <cfRule type="colorScale" priority="207">
      <colorScale>
        <cfvo type="min"/>
        <cfvo type="percentile" val="50"/>
        <cfvo type="max"/>
        <color rgb="FFF8696B"/>
        <color rgb="FFFFEB84"/>
        <color rgb="FF63BE7B"/>
      </colorScale>
    </cfRule>
  </conditionalFormatting>
  <conditionalFormatting sqref="P51:P55">
    <cfRule type="colorScale" priority="206">
      <colorScale>
        <cfvo type="min"/>
        <cfvo type="percentile" val="50"/>
        <cfvo type="max"/>
        <color rgb="FFF8696B"/>
        <color rgb="FFFFEB84"/>
        <color rgb="FF63BE7B"/>
      </colorScale>
    </cfRule>
  </conditionalFormatting>
  <conditionalFormatting sqref="P52">
    <cfRule type="colorScale" priority="209">
      <colorScale>
        <cfvo type="min"/>
        <cfvo type="percentile" val="50"/>
        <cfvo type="max"/>
        <color rgb="FFF8696B"/>
        <color rgb="FFFFEB84"/>
        <color rgb="FF63BE7B"/>
      </colorScale>
    </cfRule>
  </conditionalFormatting>
  <conditionalFormatting sqref="P53">
    <cfRule type="colorScale" priority="205">
      <colorScale>
        <cfvo type="min"/>
        <cfvo type="percentile" val="50"/>
        <cfvo type="max"/>
        <color rgb="FFF8696B"/>
        <color rgb="FFFFEB84"/>
        <color rgb="FF63BE7B"/>
      </colorScale>
    </cfRule>
  </conditionalFormatting>
  <conditionalFormatting sqref="P54">
    <cfRule type="colorScale" priority="204">
      <colorScale>
        <cfvo type="min"/>
        <cfvo type="percentile" val="50"/>
        <cfvo type="max"/>
        <color rgb="FFF8696B"/>
        <color rgb="FFFFEB84"/>
        <color rgb="FF63BE7B"/>
      </colorScale>
    </cfRule>
  </conditionalFormatting>
  <conditionalFormatting sqref="P55">
    <cfRule type="colorScale" priority="203">
      <colorScale>
        <cfvo type="min"/>
        <cfvo type="percentile" val="50"/>
        <cfvo type="max"/>
        <color rgb="FFF8696B"/>
        <color rgb="FFFFEB84"/>
        <color rgb="FF63BE7B"/>
      </colorScale>
    </cfRule>
  </conditionalFormatting>
  <conditionalFormatting sqref="P55">
    <cfRule type="colorScale" priority="202">
      <colorScale>
        <cfvo type="min"/>
        <cfvo type="percentile" val="50"/>
        <cfvo type="max"/>
        <color rgb="FFF8696B"/>
        <color rgb="FFFFEB84"/>
        <color rgb="FF63BE7B"/>
      </colorScale>
    </cfRule>
  </conditionalFormatting>
  <conditionalFormatting sqref="P52">
    <cfRule type="colorScale" priority="201">
      <colorScale>
        <cfvo type="min"/>
        <cfvo type="percentile" val="50"/>
        <cfvo type="max"/>
        <color rgb="FFF8696B"/>
        <color rgb="FFFFEB84"/>
        <color rgb="FF63BE7B"/>
      </colorScale>
    </cfRule>
  </conditionalFormatting>
  <conditionalFormatting sqref="P55">
    <cfRule type="colorScale" priority="200">
      <colorScale>
        <cfvo type="min"/>
        <cfvo type="percentile" val="50"/>
        <cfvo type="max"/>
        <color rgb="FFF8696B"/>
        <color rgb="FFFFEB84"/>
        <color rgb="FF63BE7B"/>
      </colorScale>
    </cfRule>
  </conditionalFormatting>
  <conditionalFormatting sqref="P51:P55">
    <cfRule type="colorScale" priority="199">
      <colorScale>
        <cfvo type="min"/>
        <cfvo type="percentile" val="50"/>
        <cfvo type="max"/>
        <color rgb="FFF8696B"/>
        <color rgb="FFFFEB84"/>
        <color rgb="FF63BE7B"/>
      </colorScale>
    </cfRule>
  </conditionalFormatting>
  <conditionalFormatting sqref="P52">
    <cfRule type="colorScale" priority="198">
      <colorScale>
        <cfvo type="min"/>
        <cfvo type="percentile" val="50"/>
        <cfvo type="max"/>
        <color rgb="FFF8696B"/>
        <color rgb="FFFFEB84"/>
        <color rgb="FF63BE7B"/>
      </colorScale>
    </cfRule>
  </conditionalFormatting>
  <conditionalFormatting sqref="P52">
    <cfRule type="colorScale" priority="197">
      <colorScale>
        <cfvo type="min"/>
        <cfvo type="percentile" val="50"/>
        <cfvo type="max"/>
        <color rgb="FFF8696B"/>
        <color rgb="FFFFEB84"/>
        <color rgb="FF63BE7B"/>
      </colorScale>
    </cfRule>
  </conditionalFormatting>
  <conditionalFormatting sqref="P53">
    <cfRule type="colorScale" priority="196">
      <colorScale>
        <cfvo type="min"/>
        <cfvo type="percentile" val="50"/>
        <cfvo type="max"/>
        <color rgb="FFF8696B"/>
        <color rgb="FFFFEB84"/>
        <color rgb="FF63BE7B"/>
      </colorScale>
    </cfRule>
  </conditionalFormatting>
  <conditionalFormatting sqref="P54">
    <cfRule type="colorScale" priority="195">
      <colorScale>
        <cfvo type="min"/>
        <cfvo type="percentile" val="50"/>
        <cfvo type="max"/>
        <color rgb="FFF8696B"/>
        <color rgb="FFFFEB84"/>
        <color rgb="FF63BE7B"/>
      </colorScale>
    </cfRule>
  </conditionalFormatting>
  <conditionalFormatting sqref="P55">
    <cfRule type="colorScale" priority="194">
      <colorScale>
        <cfvo type="min"/>
        <cfvo type="percentile" val="50"/>
        <cfvo type="max"/>
        <color rgb="FFF8696B"/>
        <color rgb="FFFFEB84"/>
        <color rgb="FF63BE7B"/>
      </colorScale>
    </cfRule>
  </conditionalFormatting>
  <conditionalFormatting sqref="P55">
    <cfRule type="colorScale" priority="193">
      <colorScale>
        <cfvo type="min"/>
        <cfvo type="percentile" val="50"/>
        <cfvo type="max"/>
        <color rgb="FFF8696B"/>
        <color rgb="FFFFEB84"/>
        <color rgb="FF63BE7B"/>
      </colorScale>
    </cfRule>
  </conditionalFormatting>
  <conditionalFormatting sqref="P53">
    <cfRule type="colorScale" priority="192">
      <colorScale>
        <cfvo type="min"/>
        <cfvo type="percentile" val="50"/>
        <cfvo type="max"/>
        <color rgb="FFF8696B"/>
        <color rgb="FFFFEB84"/>
        <color rgb="FF63BE7B"/>
      </colorScale>
    </cfRule>
  </conditionalFormatting>
  <conditionalFormatting sqref="P51:P55">
    <cfRule type="colorScale" priority="191">
      <colorScale>
        <cfvo type="min"/>
        <cfvo type="percentile" val="50"/>
        <cfvo type="max"/>
        <color rgb="FFF8696B"/>
        <color rgb="FFFFEB84"/>
        <color rgb="FF63BE7B"/>
      </colorScale>
    </cfRule>
  </conditionalFormatting>
  <conditionalFormatting sqref="P52">
    <cfRule type="colorScale" priority="190">
      <colorScale>
        <cfvo type="min"/>
        <cfvo type="percentile" val="50"/>
        <cfvo type="max"/>
        <color rgb="FFF8696B"/>
        <color rgb="FFFFEB84"/>
        <color rgb="FF63BE7B"/>
      </colorScale>
    </cfRule>
  </conditionalFormatting>
  <conditionalFormatting sqref="P53">
    <cfRule type="colorScale" priority="189">
      <colorScale>
        <cfvo type="min"/>
        <cfvo type="percentile" val="50"/>
        <cfvo type="max"/>
        <color rgb="FFF8696B"/>
        <color rgb="FFFFEB84"/>
        <color rgb="FF63BE7B"/>
      </colorScale>
    </cfRule>
  </conditionalFormatting>
  <conditionalFormatting sqref="P54">
    <cfRule type="colorScale" priority="188">
      <colorScale>
        <cfvo type="min"/>
        <cfvo type="percentile" val="50"/>
        <cfvo type="max"/>
        <color rgb="FFF8696B"/>
        <color rgb="FFFFEB84"/>
        <color rgb="FF63BE7B"/>
      </colorScale>
    </cfRule>
  </conditionalFormatting>
  <conditionalFormatting sqref="P55">
    <cfRule type="colorScale" priority="187">
      <colorScale>
        <cfvo type="min"/>
        <cfvo type="percentile" val="50"/>
        <cfvo type="max"/>
        <color rgb="FFF8696B"/>
        <color rgb="FFFFEB84"/>
        <color rgb="FF63BE7B"/>
      </colorScale>
    </cfRule>
  </conditionalFormatting>
  <conditionalFormatting sqref="P51:P55">
    <cfRule type="colorScale" priority="186">
      <colorScale>
        <cfvo type="min"/>
        <cfvo type="percentile" val="50"/>
        <cfvo type="max"/>
        <color rgb="FFF8696B"/>
        <color rgb="FFFFEB84"/>
        <color rgb="FF63BE7B"/>
      </colorScale>
    </cfRule>
  </conditionalFormatting>
  <conditionalFormatting sqref="P54">
    <cfRule type="colorScale" priority="185">
      <colorScale>
        <cfvo type="min"/>
        <cfvo type="percentile" val="50"/>
        <cfvo type="max"/>
        <color rgb="FFF8696B"/>
        <color rgb="FFFFEB84"/>
        <color rgb="FF63BE7B"/>
      </colorScale>
    </cfRule>
  </conditionalFormatting>
  <conditionalFormatting sqref="P52">
    <cfRule type="colorScale" priority="184">
      <colorScale>
        <cfvo type="min"/>
        <cfvo type="percentile" val="50"/>
        <cfvo type="max"/>
        <color rgb="FFF8696B"/>
        <color rgb="FFFFEB84"/>
        <color rgb="FF63BE7B"/>
      </colorScale>
    </cfRule>
  </conditionalFormatting>
  <conditionalFormatting sqref="P53">
    <cfRule type="colorScale" priority="183">
      <colorScale>
        <cfvo type="min"/>
        <cfvo type="percentile" val="50"/>
        <cfvo type="max"/>
        <color rgb="FFF8696B"/>
        <color rgb="FFFFEB84"/>
        <color rgb="FF63BE7B"/>
      </colorScale>
    </cfRule>
  </conditionalFormatting>
  <conditionalFormatting sqref="P54">
    <cfRule type="colorScale" priority="182">
      <colorScale>
        <cfvo type="min"/>
        <cfvo type="percentile" val="50"/>
        <cfvo type="max"/>
        <color rgb="FFF8696B"/>
        <color rgb="FFFFEB84"/>
        <color rgb="FF63BE7B"/>
      </colorScale>
    </cfRule>
  </conditionalFormatting>
  <conditionalFormatting sqref="P55">
    <cfRule type="colorScale" priority="181">
      <colorScale>
        <cfvo type="min"/>
        <cfvo type="percentile" val="50"/>
        <cfvo type="max"/>
        <color rgb="FFF8696B"/>
        <color rgb="FFFFEB84"/>
        <color rgb="FF63BE7B"/>
      </colorScale>
    </cfRule>
  </conditionalFormatting>
  <conditionalFormatting sqref="P55">
    <cfRule type="colorScale" priority="180">
      <colorScale>
        <cfvo type="min"/>
        <cfvo type="percentile" val="50"/>
        <cfvo type="max"/>
        <color rgb="FFF8696B"/>
        <color rgb="FFFFEB84"/>
        <color rgb="FF63BE7B"/>
      </colorScale>
    </cfRule>
  </conditionalFormatting>
  <conditionalFormatting sqref="P51">
    <cfRule type="colorScale" priority="179">
      <colorScale>
        <cfvo type="min"/>
        <cfvo type="percentile" val="50"/>
        <cfvo type="max"/>
        <color rgb="FFF8696B"/>
        <color rgb="FFFFEB84"/>
        <color rgb="FF63BE7B"/>
      </colorScale>
    </cfRule>
  </conditionalFormatting>
  <conditionalFormatting sqref="P54">
    <cfRule type="colorScale" priority="178">
      <colorScale>
        <cfvo type="min"/>
        <cfvo type="percentile" val="50"/>
        <cfvo type="max"/>
        <color rgb="FFF8696B"/>
        <color rgb="FFFFEB84"/>
        <color rgb="FF63BE7B"/>
      </colorScale>
    </cfRule>
  </conditionalFormatting>
  <conditionalFormatting sqref="P51:P55">
    <cfRule type="colorScale" priority="177">
      <colorScale>
        <cfvo type="min"/>
        <cfvo type="percentile" val="50"/>
        <cfvo type="max"/>
        <color rgb="FFF8696B"/>
        <color rgb="FFFFEB84"/>
        <color rgb="FF63BE7B"/>
      </colorScale>
    </cfRule>
  </conditionalFormatting>
  <conditionalFormatting sqref="P51">
    <cfRule type="colorScale" priority="176">
      <colorScale>
        <cfvo type="min"/>
        <cfvo type="percentile" val="50"/>
        <cfvo type="max"/>
        <color rgb="FFF8696B"/>
        <color rgb="FFFFEB84"/>
        <color rgb="FF63BE7B"/>
      </colorScale>
    </cfRule>
  </conditionalFormatting>
  <conditionalFormatting sqref="P51">
    <cfRule type="colorScale" priority="175">
      <colorScale>
        <cfvo type="min"/>
        <cfvo type="percentile" val="50"/>
        <cfvo type="max"/>
        <color rgb="FFF8696B"/>
        <color rgb="FFFFEB84"/>
        <color rgb="FF63BE7B"/>
      </colorScale>
    </cfRule>
  </conditionalFormatting>
  <conditionalFormatting sqref="P51">
    <cfRule type="colorScale" priority="174">
      <colorScale>
        <cfvo type="min"/>
        <cfvo type="percentile" val="50"/>
        <cfvo type="max"/>
        <color rgb="FFF8696B"/>
        <color rgb="FFFFEB84"/>
        <color rgb="FF63BE7B"/>
      </colorScale>
    </cfRule>
  </conditionalFormatting>
  <conditionalFormatting sqref="P52">
    <cfRule type="colorScale" priority="173">
      <colorScale>
        <cfvo type="min"/>
        <cfvo type="percentile" val="50"/>
        <cfvo type="max"/>
        <color rgb="FFF8696B"/>
        <color rgb="FFFFEB84"/>
        <color rgb="FF63BE7B"/>
      </colorScale>
    </cfRule>
  </conditionalFormatting>
  <conditionalFormatting sqref="P53">
    <cfRule type="colorScale" priority="172">
      <colorScale>
        <cfvo type="min"/>
        <cfvo type="percentile" val="50"/>
        <cfvo type="max"/>
        <color rgb="FFF8696B"/>
        <color rgb="FFFFEB84"/>
        <color rgb="FF63BE7B"/>
      </colorScale>
    </cfRule>
  </conditionalFormatting>
  <conditionalFormatting sqref="P54">
    <cfRule type="colorScale" priority="171">
      <colorScale>
        <cfvo type="min"/>
        <cfvo type="percentile" val="50"/>
        <cfvo type="max"/>
        <color rgb="FFF8696B"/>
        <color rgb="FFFFEB84"/>
        <color rgb="FF63BE7B"/>
      </colorScale>
    </cfRule>
  </conditionalFormatting>
  <conditionalFormatting sqref="P54">
    <cfRule type="colorScale" priority="170">
      <colorScale>
        <cfvo type="min"/>
        <cfvo type="percentile" val="50"/>
        <cfvo type="max"/>
        <color rgb="FFF8696B"/>
        <color rgb="FFFFEB84"/>
        <color rgb="FF63BE7B"/>
      </colorScale>
    </cfRule>
  </conditionalFormatting>
  <conditionalFormatting sqref="P54">
    <cfRule type="colorScale" priority="169">
      <colorScale>
        <cfvo type="min"/>
        <cfvo type="percentile" val="50"/>
        <cfvo type="max"/>
        <color rgb="FFF8696B"/>
        <color rgb="FFFFEB84"/>
        <color rgb="FF63BE7B"/>
      </colorScale>
    </cfRule>
  </conditionalFormatting>
  <conditionalFormatting sqref="P55">
    <cfRule type="colorScale" priority="168">
      <colorScale>
        <cfvo type="min"/>
        <cfvo type="percentile" val="50"/>
        <cfvo type="max"/>
        <color rgb="FFF8696B"/>
        <color rgb="FFFFEB84"/>
        <color rgb="FF63BE7B"/>
      </colorScale>
    </cfRule>
  </conditionalFormatting>
  <conditionalFormatting sqref="P51">
    <cfRule type="colorScale" priority="167">
      <colorScale>
        <cfvo type="min"/>
        <cfvo type="percentile" val="50"/>
        <cfvo type="max"/>
        <color rgb="FFF8696B"/>
        <color rgb="FFFFEB84"/>
        <color rgb="FF63BE7B"/>
      </colorScale>
    </cfRule>
  </conditionalFormatting>
  <conditionalFormatting sqref="P51">
    <cfRule type="colorScale" priority="166">
      <colorScale>
        <cfvo type="min"/>
        <cfvo type="percentile" val="50"/>
        <cfvo type="max"/>
        <color rgb="FFF8696B"/>
        <color rgb="FFFFEB84"/>
        <color rgb="FF63BE7B"/>
      </colorScale>
    </cfRule>
  </conditionalFormatting>
  <conditionalFormatting sqref="P51">
    <cfRule type="colorScale" priority="165">
      <colorScale>
        <cfvo type="min"/>
        <cfvo type="percentile" val="50"/>
        <cfvo type="max"/>
        <color rgb="FFF8696B"/>
        <color rgb="FFFFEB84"/>
        <color rgb="FF63BE7B"/>
      </colorScale>
    </cfRule>
  </conditionalFormatting>
  <conditionalFormatting sqref="P53">
    <cfRule type="colorScale" priority="164">
      <colorScale>
        <cfvo type="min"/>
        <cfvo type="percentile" val="50"/>
        <cfvo type="max"/>
        <color rgb="FFF8696B"/>
        <color rgb="FFFFEB84"/>
        <color rgb="FF63BE7B"/>
      </colorScale>
    </cfRule>
  </conditionalFormatting>
  <conditionalFormatting sqref="P52">
    <cfRule type="colorScale" priority="163">
      <colorScale>
        <cfvo type="min"/>
        <cfvo type="percentile" val="50"/>
        <cfvo type="max"/>
        <color rgb="FFF8696B"/>
        <color rgb="FFFFEB84"/>
        <color rgb="FF63BE7B"/>
      </colorScale>
    </cfRule>
  </conditionalFormatting>
  <conditionalFormatting sqref="P53">
    <cfRule type="colorScale" priority="162">
      <colorScale>
        <cfvo type="min"/>
        <cfvo type="percentile" val="50"/>
        <cfvo type="max"/>
        <color rgb="FFF8696B"/>
        <color rgb="FFFFEB84"/>
        <color rgb="FF63BE7B"/>
      </colorScale>
    </cfRule>
  </conditionalFormatting>
  <conditionalFormatting sqref="P53">
    <cfRule type="colorScale" priority="161">
      <colorScale>
        <cfvo type="min"/>
        <cfvo type="percentile" val="50"/>
        <cfvo type="max"/>
        <color rgb="FFF8696B"/>
        <color rgb="FFFFEB84"/>
        <color rgb="FF63BE7B"/>
      </colorScale>
    </cfRule>
  </conditionalFormatting>
  <conditionalFormatting sqref="P54">
    <cfRule type="colorScale" priority="160">
      <colorScale>
        <cfvo type="min"/>
        <cfvo type="percentile" val="50"/>
        <cfvo type="max"/>
        <color rgb="FFF8696B"/>
        <color rgb="FFFFEB84"/>
        <color rgb="FF63BE7B"/>
      </colorScale>
    </cfRule>
  </conditionalFormatting>
  <conditionalFormatting sqref="P55">
    <cfRule type="colorScale" priority="159">
      <colorScale>
        <cfvo type="min"/>
        <cfvo type="percentile" val="50"/>
        <cfvo type="max"/>
        <color rgb="FFF8696B"/>
        <color rgb="FFFFEB84"/>
        <color rgb="FF63BE7B"/>
      </colorScale>
    </cfRule>
  </conditionalFormatting>
  <conditionalFormatting sqref="P52">
    <cfRule type="colorScale" priority="158">
      <colorScale>
        <cfvo type="min"/>
        <cfvo type="percentile" val="50"/>
        <cfvo type="max"/>
        <color rgb="FFF8696B"/>
        <color rgb="FFFFEB84"/>
        <color rgb="FF63BE7B"/>
      </colorScale>
    </cfRule>
  </conditionalFormatting>
  <conditionalFormatting sqref="P55">
    <cfRule type="colorScale" priority="157">
      <colorScale>
        <cfvo type="min"/>
        <cfvo type="percentile" val="50"/>
        <cfvo type="max"/>
        <color rgb="FFF8696B"/>
        <color rgb="FFFFEB84"/>
        <color rgb="FF63BE7B"/>
      </colorScale>
    </cfRule>
  </conditionalFormatting>
  <conditionalFormatting sqref="P53">
    <cfRule type="colorScale" priority="156">
      <colorScale>
        <cfvo type="min"/>
        <cfvo type="percentile" val="50"/>
        <cfvo type="max"/>
        <color rgb="FFF8696B"/>
        <color rgb="FFFFEB84"/>
        <color rgb="FF63BE7B"/>
      </colorScale>
    </cfRule>
  </conditionalFormatting>
  <conditionalFormatting sqref="P54">
    <cfRule type="colorScale" priority="155">
      <colorScale>
        <cfvo type="min"/>
        <cfvo type="percentile" val="50"/>
        <cfvo type="max"/>
        <color rgb="FFF8696B"/>
        <color rgb="FFFFEB84"/>
        <color rgb="FF63BE7B"/>
      </colorScale>
    </cfRule>
  </conditionalFormatting>
  <conditionalFormatting sqref="P55">
    <cfRule type="colorScale" priority="154">
      <colorScale>
        <cfvo type="min"/>
        <cfvo type="percentile" val="50"/>
        <cfvo type="max"/>
        <color rgb="FFF8696B"/>
        <color rgb="FFFFEB84"/>
        <color rgb="FF63BE7B"/>
      </colorScale>
    </cfRule>
  </conditionalFormatting>
  <conditionalFormatting sqref="P53">
    <cfRule type="colorScale" priority="153">
      <colorScale>
        <cfvo type="min"/>
        <cfvo type="percentile" val="50"/>
        <cfvo type="max"/>
        <color rgb="FFF8696B"/>
        <color rgb="FFFFEB84"/>
        <color rgb="FF63BE7B"/>
      </colorScale>
    </cfRule>
  </conditionalFormatting>
  <conditionalFormatting sqref="P51">
    <cfRule type="colorScale" priority="152">
      <colorScale>
        <cfvo type="min"/>
        <cfvo type="percentile" val="50"/>
        <cfvo type="max"/>
        <color rgb="FFF8696B"/>
        <color rgb="FFFFEB84"/>
        <color rgb="FF63BE7B"/>
      </colorScale>
    </cfRule>
  </conditionalFormatting>
  <conditionalFormatting sqref="P52">
    <cfRule type="colorScale" priority="151">
      <colorScale>
        <cfvo type="min"/>
        <cfvo type="percentile" val="50"/>
        <cfvo type="max"/>
        <color rgb="FFF8696B"/>
        <color rgb="FFFFEB84"/>
        <color rgb="FF63BE7B"/>
      </colorScale>
    </cfRule>
  </conditionalFormatting>
  <conditionalFormatting sqref="P53">
    <cfRule type="colorScale" priority="150">
      <colorScale>
        <cfvo type="min"/>
        <cfvo type="percentile" val="50"/>
        <cfvo type="max"/>
        <color rgb="FFF8696B"/>
        <color rgb="FFFFEB84"/>
        <color rgb="FF63BE7B"/>
      </colorScale>
    </cfRule>
  </conditionalFormatting>
  <conditionalFormatting sqref="P53">
    <cfRule type="colorScale" priority="149">
      <colorScale>
        <cfvo type="min"/>
        <cfvo type="percentile" val="50"/>
        <cfvo type="max"/>
        <color rgb="FFF8696B"/>
        <color rgb="FFFFEB84"/>
        <color rgb="FF63BE7B"/>
      </colorScale>
    </cfRule>
  </conditionalFormatting>
  <conditionalFormatting sqref="P53">
    <cfRule type="colorScale" priority="148">
      <colorScale>
        <cfvo type="min"/>
        <cfvo type="percentile" val="50"/>
        <cfvo type="max"/>
        <color rgb="FFF8696B"/>
        <color rgb="FFFFEB84"/>
        <color rgb="FF63BE7B"/>
      </colorScale>
    </cfRule>
  </conditionalFormatting>
  <conditionalFormatting sqref="P54">
    <cfRule type="colorScale" priority="147">
      <colorScale>
        <cfvo type="min"/>
        <cfvo type="percentile" val="50"/>
        <cfvo type="max"/>
        <color rgb="FFF8696B"/>
        <color rgb="FFFFEB84"/>
        <color rgb="FF63BE7B"/>
      </colorScale>
    </cfRule>
  </conditionalFormatting>
  <conditionalFormatting sqref="P55">
    <cfRule type="colorScale" priority="146">
      <colorScale>
        <cfvo type="min"/>
        <cfvo type="percentile" val="50"/>
        <cfvo type="max"/>
        <color rgb="FFF8696B"/>
        <color rgb="FFFFEB84"/>
        <color rgb="FF63BE7B"/>
      </colorScale>
    </cfRule>
  </conditionalFormatting>
  <conditionalFormatting sqref="P52">
    <cfRule type="colorScale" priority="145">
      <colorScale>
        <cfvo type="min"/>
        <cfvo type="percentile" val="50"/>
        <cfvo type="max"/>
        <color rgb="FFF8696B"/>
        <color rgb="FFFFEB84"/>
        <color rgb="FF63BE7B"/>
      </colorScale>
    </cfRule>
  </conditionalFormatting>
  <conditionalFormatting sqref="P51">
    <cfRule type="colorScale" priority="144">
      <colorScale>
        <cfvo type="min"/>
        <cfvo type="percentile" val="50"/>
        <cfvo type="max"/>
        <color rgb="FFF8696B"/>
        <color rgb="FFFFEB84"/>
        <color rgb="FF63BE7B"/>
      </colorScale>
    </cfRule>
  </conditionalFormatting>
  <conditionalFormatting sqref="P52">
    <cfRule type="colorScale" priority="143">
      <colorScale>
        <cfvo type="min"/>
        <cfvo type="percentile" val="50"/>
        <cfvo type="max"/>
        <color rgb="FFF8696B"/>
        <color rgb="FFFFEB84"/>
        <color rgb="FF63BE7B"/>
      </colorScale>
    </cfRule>
  </conditionalFormatting>
  <conditionalFormatting sqref="P54">
    <cfRule type="colorScale" priority="142">
      <colorScale>
        <cfvo type="min"/>
        <cfvo type="percentile" val="50"/>
        <cfvo type="max"/>
        <color rgb="FFF8696B"/>
        <color rgb="FFFFEB84"/>
        <color rgb="FF63BE7B"/>
      </colorScale>
    </cfRule>
  </conditionalFormatting>
  <conditionalFormatting sqref="P53">
    <cfRule type="colorScale" priority="141">
      <colorScale>
        <cfvo type="min"/>
        <cfvo type="percentile" val="50"/>
        <cfvo type="max"/>
        <color rgb="FFF8696B"/>
        <color rgb="FFFFEB84"/>
        <color rgb="FF63BE7B"/>
      </colorScale>
    </cfRule>
  </conditionalFormatting>
  <conditionalFormatting sqref="P54">
    <cfRule type="colorScale" priority="140">
      <colorScale>
        <cfvo type="min"/>
        <cfvo type="percentile" val="50"/>
        <cfvo type="max"/>
        <color rgb="FFF8696B"/>
        <color rgb="FFFFEB84"/>
        <color rgb="FF63BE7B"/>
      </colorScale>
    </cfRule>
  </conditionalFormatting>
  <conditionalFormatting sqref="P54">
    <cfRule type="colorScale" priority="139">
      <colorScale>
        <cfvo type="min"/>
        <cfvo type="percentile" val="50"/>
        <cfvo type="max"/>
        <color rgb="FFF8696B"/>
        <color rgb="FFFFEB84"/>
        <color rgb="FF63BE7B"/>
      </colorScale>
    </cfRule>
  </conditionalFormatting>
  <conditionalFormatting sqref="P55">
    <cfRule type="colorScale" priority="138">
      <colorScale>
        <cfvo type="min"/>
        <cfvo type="percentile" val="50"/>
        <cfvo type="max"/>
        <color rgb="FFF8696B"/>
        <color rgb="FFFFEB84"/>
        <color rgb="FF63BE7B"/>
      </colorScale>
    </cfRule>
  </conditionalFormatting>
  <conditionalFormatting sqref="P53">
    <cfRule type="colorScale" priority="137">
      <colorScale>
        <cfvo type="min"/>
        <cfvo type="percentile" val="50"/>
        <cfvo type="max"/>
        <color rgb="FFF8696B"/>
        <color rgb="FFFFEB84"/>
        <color rgb="FF63BE7B"/>
      </colorScale>
    </cfRule>
  </conditionalFormatting>
  <conditionalFormatting sqref="P54">
    <cfRule type="colorScale" priority="136">
      <colorScale>
        <cfvo type="min"/>
        <cfvo type="percentile" val="50"/>
        <cfvo type="max"/>
        <color rgb="FFF8696B"/>
        <color rgb="FFFFEB84"/>
        <color rgb="FF63BE7B"/>
      </colorScale>
    </cfRule>
  </conditionalFormatting>
  <conditionalFormatting sqref="P55">
    <cfRule type="colorScale" priority="135">
      <colorScale>
        <cfvo type="min"/>
        <cfvo type="percentile" val="50"/>
        <cfvo type="max"/>
        <color rgb="FFF8696B"/>
        <color rgb="FFFFEB84"/>
        <color rgb="FF63BE7B"/>
      </colorScale>
    </cfRule>
  </conditionalFormatting>
  <conditionalFormatting sqref="P51">
    <cfRule type="colorScale" priority="134">
      <colorScale>
        <cfvo type="min"/>
        <cfvo type="percentile" val="50"/>
        <cfvo type="max"/>
        <color rgb="FFF8696B"/>
        <color rgb="FFFFEB84"/>
        <color rgb="FF63BE7B"/>
      </colorScale>
    </cfRule>
  </conditionalFormatting>
  <conditionalFormatting sqref="P54">
    <cfRule type="colorScale" priority="133">
      <colorScale>
        <cfvo type="min"/>
        <cfvo type="percentile" val="50"/>
        <cfvo type="max"/>
        <color rgb="FFF8696B"/>
        <color rgb="FFFFEB84"/>
        <color rgb="FF63BE7B"/>
      </colorScale>
    </cfRule>
  </conditionalFormatting>
  <conditionalFormatting sqref="P52">
    <cfRule type="colorScale" priority="132">
      <colorScale>
        <cfvo type="min"/>
        <cfvo type="percentile" val="50"/>
        <cfvo type="max"/>
        <color rgb="FFF8696B"/>
        <color rgb="FFFFEB84"/>
        <color rgb="FF63BE7B"/>
      </colorScale>
    </cfRule>
  </conditionalFormatting>
  <conditionalFormatting sqref="P53">
    <cfRule type="colorScale" priority="131">
      <colorScale>
        <cfvo type="min"/>
        <cfvo type="percentile" val="50"/>
        <cfvo type="max"/>
        <color rgb="FFF8696B"/>
        <color rgb="FFFFEB84"/>
        <color rgb="FF63BE7B"/>
      </colorScale>
    </cfRule>
  </conditionalFormatting>
  <conditionalFormatting sqref="P54">
    <cfRule type="colorScale" priority="130">
      <colorScale>
        <cfvo type="min"/>
        <cfvo type="percentile" val="50"/>
        <cfvo type="max"/>
        <color rgb="FFF8696B"/>
        <color rgb="FFFFEB84"/>
        <color rgb="FF63BE7B"/>
      </colorScale>
    </cfRule>
  </conditionalFormatting>
  <conditionalFormatting sqref="P55">
    <cfRule type="colorScale" priority="129">
      <colorScale>
        <cfvo type="min"/>
        <cfvo type="percentile" val="50"/>
        <cfvo type="max"/>
        <color rgb="FFF8696B"/>
        <color rgb="FFFFEB84"/>
        <color rgb="FF63BE7B"/>
      </colorScale>
    </cfRule>
  </conditionalFormatting>
  <conditionalFormatting sqref="P55">
    <cfRule type="colorScale" priority="128">
      <colorScale>
        <cfvo type="min"/>
        <cfvo type="percentile" val="50"/>
        <cfvo type="max"/>
        <color rgb="FFF8696B"/>
        <color rgb="FFFFEB84"/>
        <color rgb="FF63BE7B"/>
      </colorScale>
    </cfRule>
  </conditionalFormatting>
  <conditionalFormatting sqref="P52">
    <cfRule type="colorScale" priority="127">
      <colorScale>
        <cfvo type="min"/>
        <cfvo type="percentile" val="50"/>
        <cfvo type="max"/>
        <color rgb="FFF8696B"/>
        <color rgb="FFFFEB84"/>
        <color rgb="FF63BE7B"/>
      </colorScale>
    </cfRule>
  </conditionalFormatting>
  <conditionalFormatting sqref="P55">
    <cfRule type="colorScale" priority="126">
      <colorScale>
        <cfvo type="min"/>
        <cfvo type="percentile" val="50"/>
        <cfvo type="max"/>
        <color rgb="FFF8696B"/>
        <color rgb="FFFFEB84"/>
        <color rgb="FF63BE7B"/>
      </colorScale>
    </cfRule>
  </conditionalFormatting>
  <conditionalFormatting sqref="P51:P55">
    <cfRule type="colorScale" priority="125">
      <colorScale>
        <cfvo type="min"/>
        <cfvo type="percentile" val="50"/>
        <cfvo type="max"/>
        <color rgb="FFF8696B"/>
        <color rgb="FFFFEB84"/>
        <color rgb="FF63BE7B"/>
      </colorScale>
    </cfRule>
  </conditionalFormatting>
  <conditionalFormatting sqref="P52">
    <cfRule type="colorScale" priority="124">
      <colorScale>
        <cfvo type="min"/>
        <cfvo type="percentile" val="50"/>
        <cfvo type="max"/>
        <color rgb="FFF8696B"/>
        <color rgb="FFFFEB84"/>
        <color rgb="FF63BE7B"/>
      </colorScale>
    </cfRule>
  </conditionalFormatting>
  <conditionalFormatting sqref="P52">
    <cfRule type="colorScale" priority="123">
      <colorScale>
        <cfvo type="min"/>
        <cfvo type="percentile" val="50"/>
        <cfvo type="max"/>
        <color rgb="FFF8696B"/>
        <color rgb="FFFFEB84"/>
        <color rgb="FF63BE7B"/>
      </colorScale>
    </cfRule>
  </conditionalFormatting>
  <conditionalFormatting sqref="P53">
    <cfRule type="colorScale" priority="122">
      <colorScale>
        <cfvo type="min"/>
        <cfvo type="percentile" val="50"/>
        <cfvo type="max"/>
        <color rgb="FFF8696B"/>
        <color rgb="FFFFEB84"/>
        <color rgb="FF63BE7B"/>
      </colorScale>
    </cfRule>
  </conditionalFormatting>
  <conditionalFormatting sqref="P54">
    <cfRule type="colorScale" priority="121">
      <colorScale>
        <cfvo type="min"/>
        <cfvo type="percentile" val="50"/>
        <cfvo type="max"/>
        <color rgb="FFF8696B"/>
        <color rgb="FFFFEB84"/>
        <color rgb="FF63BE7B"/>
      </colorScale>
    </cfRule>
  </conditionalFormatting>
  <conditionalFormatting sqref="P55">
    <cfRule type="colorScale" priority="120">
      <colorScale>
        <cfvo type="min"/>
        <cfvo type="percentile" val="50"/>
        <cfvo type="max"/>
        <color rgb="FFF8696B"/>
        <color rgb="FFFFEB84"/>
        <color rgb="FF63BE7B"/>
      </colorScale>
    </cfRule>
  </conditionalFormatting>
  <conditionalFormatting sqref="P55">
    <cfRule type="colorScale" priority="119">
      <colorScale>
        <cfvo type="min"/>
        <cfvo type="percentile" val="50"/>
        <cfvo type="max"/>
        <color rgb="FFF8696B"/>
        <color rgb="FFFFEB84"/>
        <color rgb="FF63BE7B"/>
      </colorScale>
    </cfRule>
  </conditionalFormatting>
  <conditionalFormatting sqref="P53">
    <cfRule type="colorScale" priority="118">
      <colorScale>
        <cfvo type="min"/>
        <cfvo type="percentile" val="50"/>
        <cfvo type="max"/>
        <color rgb="FFF8696B"/>
        <color rgb="FFFFEB84"/>
        <color rgb="FF63BE7B"/>
      </colorScale>
    </cfRule>
  </conditionalFormatting>
  <conditionalFormatting sqref="P51:P55">
    <cfRule type="colorScale" priority="117">
      <colorScale>
        <cfvo type="min"/>
        <cfvo type="percentile" val="50"/>
        <cfvo type="max"/>
        <color rgb="FFF8696B"/>
        <color rgb="FFFFEB84"/>
        <color rgb="FF63BE7B"/>
      </colorScale>
    </cfRule>
  </conditionalFormatting>
  <conditionalFormatting sqref="P52">
    <cfRule type="colorScale" priority="116">
      <colorScale>
        <cfvo type="min"/>
        <cfvo type="percentile" val="50"/>
        <cfvo type="max"/>
        <color rgb="FFF8696B"/>
        <color rgb="FFFFEB84"/>
        <color rgb="FF63BE7B"/>
      </colorScale>
    </cfRule>
  </conditionalFormatting>
  <conditionalFormatting sqref="P53">
    <cfRule type="colorScale" priority="115">
      <colorScale>
        <cfvo type="min"/>
        <cfvo type="percentile" val="50"/>
        <cfvo type="max"/>
        <color rgb="FFF8696B"/>
        <color rgb="FFFFEB84"/>
        <color rgb="FF63BE7B"/>
      </colorScale>
    </cfRule>
  </conditionalFormatting>
  <conditionalFormatting sqref="P54">
    <cfRule type="colorScale" priority="114">
      <colorScale>
        <cfvo type="min"/>
        <cfvo type="percentile" val="50"/>
        <cfvo type="max"/>
        <color rgb="FFF8696B"/>
        <color rgb="FFFFEB84"/>
        <color rgb="FF63BE7B"/>
      </colorScale>
    </cfRule>
  </conditionalFormatting>
  <conditionalFormatting sqref="P55">
    <cfRule type="colorScale" priority="113">
      <colorScale>
        <cfvo type="min"/>
        <cfvo type="percentile" val="50"/>
        <cfvo type="max"/>
        <color rgb="FFF8696B"/>
        <color rgb="FFFFEB84"/>
        <color rgb="FF63BE7B"/>
      </colorScale>
    </cfRule>
  </conditionalFormatting>
  <conditionalFormatting sqref="P51:P55">
    <cfRule type="colorScale" priority="112">
      <colorScale>
        <cfvo type="min"/>
        <cfvo type="percentile" val="50"/>
        <cfvo type="max"/>
        <color rgb="FFF8696B"/>
        <color rgb="FFFFEB84"/>
        <color rgb="FF63BE7B"/>
      </colorScale>
    </cfRule>
  </conditionalFormatting>
  <conditionalFormatting sqref="P54">
    <cfRule type="colorScale" priority="111">
      <colorScale>
        <cfvo type="min"/>
        <cfvo type="percentile" val="50"/>
        <cfvo type="max"/>
        <color rgb="FFF8696B"/>
        <color rgb="FFFFEB84"/>
        <color rgb="FF63BE7B"/>
      </colorScale>
    </cfRule>
  </conditionalFormatting>
  <conditionalFormatting sqref="P52">
    <cfRule type="colorScale" priority="110">
      <colorScale>
        <cfvo type="min"/>
        <cfvo type="percentile" val="50"/>
        <cfvo type="max"/>
        <color rgb="FFF8696B"/>
        <color rgb="FFFFEB84"/>
        <color rgb="FF63BE7B"/>
      </colorScale>
    </cfRule>
  </conditionalFormatting>
  <conditionalFormatting sqref="P53">
    <cfRule type="colorScale" priority="109">
      <colorScale>
        <cfvo type="min"/>
        <cfvo type="percentile" val="50"/>
        <cfvo type="max"/>
        <color rgb="FFF8696B"/>
        <color rgb="FFFFEB84"/>
        <color rgb="FF63BE7B"/>
      </colorScale>
    </cfRule>
  </conditionalFormatting>
  <conditionalFormatting sqref="P54">
    <cfRule type="colorScale" priority="108">
      <colorScale>
        <cfvo type="min"/>
        <cfvo type="percentile" val="50"/>
        <cfvo type="max"/>
        <color rgb="FFF8696B"/>
        <color rgb="FFFFEB84"/>
        <color rgb="FF63BE7B"/>
      </colorScale>
    </cfRule>
  </conditionalFormatting>
  <conditionalFormatting sqref="P55">
    <cfRule type="colorScale" priority="107">
      <colorScale>
        <cfvo type="min"/>
        <cfvo type="percentile" val="50"/>
        <cfvo type="max"/>
        <color rgb="FFF8696B"/>
        <color rgb="FFFFEB84"/>
        <color rgb="FF63BE7B"/>
      </colorScale>
    </cfRule>
  </conditionalFormatting>
  <conditionalFormatting sqref="P55">
    <cfRule type="colorScale" priority="106">
      <colorScale>
        <cfvo type="min"/>
        <cfvo type="percentile" val="50"/>
        <cfvo type="max"/>
        <color rgb="FFF8696B"/>
        <color rgb="FFFFEB84"/>
        <color rgb="FF63BE7B"/>
      </colorScale>
    </cfRule>
  </conditionalFormatting>
  <conditionalFormatting sqref="P56">
    <cfRule type="colorScale" priority="104">
      <colorScale>
        <cfvo type="min"/>
        <cfvo type="percentile" val="50"/>
        <cfvo type="max"/>
        <color rgb="FFF8696B"/>
        <color rgb="FFFFEB84"/>
        <color rgb="FF63BE7B"/>
      </colorScale>
    </cfRule>
  </conditionalFormatting>
  <conditionalFormatting sqref="P59">
    <cfRule type="colorScale" priority="103">
      <colorScale>
        <cfvo type="min"/>
        <cfvo type="percentile" val="50"/>
        <cfvo type="max"/>
        <color rgb="FFF8696B"/>
        <color rgb="FFFFEB84"/>
        <color rgb="FF63BE7B"/>
      </colorScale>
    </cfRule>
  </conditionalFormatting>
  <conditionalFormatting sqref="P56:P60">
    <cfRule type="colorScale" priority="102">
      <colorScale>
        <cfvo type="min"/>
        <cfvo type="percentile" val="50"/>
        <cfvo type="max"/>
        <color rgb="FFF8696B"/>
        <color rgb="FFFFEB84"/>
        <color rgb="FF63BE7B"/>
      </colorScale>
    </cfRule>
  </conditionalFormatting>
  <conditionalFormatting sqref="P57">
    <cfRule type="colorScale" priority="105">
      <colorScale>
        <cfvo type="min"/>
        <cfvo type="percentile" val="50"/>
        <cfvo type="max"/>
        <color rgb="FFF8696B"/>
        <color rgb="FFFFEB84"/>
        <color rgb="FF63BE7B"/>
      </colorScale>
    </cfRule>
  </conditionalFormatting>
  <conditionalFormatting sqref="P58">
    <cfRule type="colorScale" priority="101">
      <colorScale>
        <cfvo type="min"/>
        <cfvo type="percentile" val="50"/>
        <cfvo type="max"/>
        <color rgb="FFF8696B"/>
        <color rgb="FFFFEB84"/>
        <color rgb="FF63BE7B"/>
      </colorScale>
    </cfRule>
  </conditionalFormatting>
  <conditionalFormatting sqref="P59">
    <cfRule type="colorScale" priority="100">
      <colorScale>
        <cfvo type="min"/>
        <cfvo type="percentile" val="50"/>
        <cfvo type="max"/>
        <color rgb="FFF8696B"/>
        <color rgb="FFFFEB84"/>
        <color rgb="FF63BE7B"/>
      </colorScale>
    </cfRule>
  </conditionalFormatting>
  <conditionalFormatting sqref="P60">
    <cfRule type="colorScale" priority="99">
      <colorScale>
        <cfvo type="min"/>
        <cfvo type="percentile" val="50"/>
        <cfvo type="max"/>
        <color rgb="FFF8696B"/>
        <color rgb="FFFFEB84"/>
        <color rgb="FF63BE7B"/>
      </colorScale>
    </cfRule>
  </conditionalFormatting>
  <conditionalFormatting sqref="P60">
    <cfRule type="colorScale" priority="98">
      <colorScale>
        <cfvo type="min"/>
        <cfvo type="percentile" val="50"/>
        <cfvo type="max"/>
        <color rgb="FFF8696B"/>
        <color rgb="FFFFEB84"/>
        <color rgb="FF63BE7B"/>
      </colorScale>
    </cfRule>
  </conditionalFormatting>
  <conditionalFormatting sqref="P57">
    <cfRule type="colorScale" priority="97">
      <colorScale>
        <cfvo type="min"/>
        <cfvo type="percentile" val="50"/>
        <cfvo type="max"/>
        <color rgb="FFF8696B"/>
        <color rgb="FFFFEB84"/>
        <color rgb="FF63BE7B"/>
      </colorScale>
    </cfRule>
  </conditionalFormatting>
  <conditionalFormatting sqref="P60">
    <cfRule type="colorScale" priority="96">
      <colorScale>
        <cfvo type="min"/>
        <cfvo type="percentile" val="50"/>
        <cfvo type="max"/>
        <color rgb="FFF8696B"/>
        <color rgb="FFFFEB84"/>
        <color rgb="FF63BE7B"/>
      </colorScale>
    </cfRule>
  </conditionalFormatting>
  <conditionalFormatting sqref="P56:P60">
    <cfRule type="colorScale" priority="95">
      <colorScale>
        <cfvo type="min"/>
        <cfvo type="percentile" val="50"/>
        <cfvo type="max"/>
        <color rgb="FFF8696B"/>
        <color rgb="FFFFEB84"/>
        <color rgb="FF63BE7B"/>
      </colorScale>
    </cfRule>
  </conditionalFormatting>
  <conditionalFormatting sqref="P57">
    <cfRule type="colorScale" priority="94">
      <colorScale>
        <cfvo type="min"/>
        <cfvo type="percentile" val="50"/>
        <cfvo type="max"/>
        <color rgb="FFF8696B"/>
        <color rgb="FFFFEB84"/>
        <color rgb="FF63BE7B"/>
      </colorScale>
    </cfRule>
  </conditionalFormatting>
  <conditionalFormatting sqref="P57">
    <cfRule type="colorScale" priority="93">
      <colorScale>
        <cfvo type="min"/>
        <cfvo type="percentile" val="50"/>
        <cfvo type="max"/>
        <color rgb="FFF8696B"/>
        <color rgb="FFFFEB84"/>
        <color rgb="FF63BE7B"/>
      </colorScale>
    </cfRule>
  </conditionalFormatting>
  <conditionalFormatting sqref="P58">
    <cfRule type="colorScale" priority="92">
      <colorScale>
        <cfvo type="min"/>
        <cfvo type="percentile" val="50"/>
        <cfvo type="max"/>
        <color rgb="FFF8696B"/>
        <color rgb="FFFFEB84"/>
        <color rgb="FF63BE7B"/>
      </colorScale>
    </cfRule>
  </conditionalFormatting>
  <conditionalFormatting sqref="P59">
    <cfRule type="colorScale" priority="91">
      <colorScale>
        <cfvo type="min"/>
        <cfvo type="percentile" val="50"/>
        <cfvo type="max"/>
        <color rgb="FFF8696B"/>
        <color rgb="FFFFEB84"/>
        <color rgb="FF63BE7B"/>
      </colorScale>
    </cfRule>
  </conditionalFormatting>
  <conditionalFormatting sqref="P60">
    <cfRule type="colorScale" priority="90">
      <colorScale>
        <cfvo type="min"/>
        <cfvo type="percentile" val="50"/>
        <cfvo type="max"/>
        <color rgb="FFF8696B"/>
        <color rgb="FFFFEB84"/>
        <color rgb="FF63BE7B"/>
      </colorScale>
    </cfRule>
  </conditionalFormatting>
  <conditionalFormatting sqref="P60">
    <cfRule type="colorScale" priority="89">
      <colorScale>
        <cfvo type="min"/>
        <cfvo type="percentile" val="50"/>
        <cfvo type="max"/>
        <color rgb="FFF8696B"/>
        <color rgb="FFFFEB84"/>
        <color rgb="FF63BE7B"/>
      </colorScale>
    </cfRule>
  </conditionalFormatting>
  <conditionalFormatting sqref="P58">
    <cfRule type="colorScale" priority="88">
      <colorScale>
        <cfvo type="min"/>
        <cfvo type="percentile" val="50"/>
        <cfvo type="max"/>
        <color rgb="FFF8696B"/>
        <color rgb="FFFFEB84"/>
        <color rgb="FF63BE7B"/>
      </colorScale>
    </cfRule>
  </conditionalFormatting>
  <conditionalFormatting sqref="P56:P60">
    <cfRule type="colorScale" priority="87">
      <colorScale>
        <cfvo type="min"/>
        <cfvo type="percentile" val="50"/>
        <cfvo type="max"/>
        <color rgb="FFF8696B"/>
        <color rgb="FFFFEB84"/>
        <color rgb="FF63BE7B"/>
      </colorScale>
    </cfRule>
  </conditionalFormatting>
  <conditionalFormatting sqref="P57">
    <cfRule type="colorScale" priority="86">
      <colorScale>
        <cfvo type="min"/>
        <cfvo type="percentile" val="50"/>
        <cfvo type="max"/>
        <color rgb="FFF8696B"/>
        <color rgb="FFFFEB84"/>
        <color rgb="FF63BE7B"/>
      </colorScale>
    </cfRule>
  </conditionalFormatting>
  <conditionalFormatting sqref="P58">
    <cfRule type="colorScale" priority="85">
      <colorScale>
        <cfvo type="min"/>
        <cfvo type="percentile" val="50"/>
        <cfvo type="max"/>
        <color rgb="FFF8696B"/>
        <color rgb="FFFFEB84"/>
        <color rgb="FF63BE7B"/>
      </colorScale>
    </cfRule>
  </conditionalFormatting>
  <conditionalFormatting sqref="P59">
    <cfRule type="colorScale" priority="84">
      <colorScale>
        <cfvo type="min"/>
        <cfvo type="percentile" val="50"/>
        <cfvo type="max"/>
        <color rgb="FFF8696B"/>
        <color rgb="FFFFEB84"/>
        <color rgb="FF63BE7B"/>
      </colorScale>
    </cfRule>
  </conditionalFormatting>
  <conditionalFormatting sqref="P60">
    <cfRule type="colorScale" priority="83">
      <colorScale>
        <cfvo type="min"/>
        <cfvo type="percentile" val="50"/>
        <cfvo type="max"/>
        <color rgb="FFF8696B"/>
        <color rgb="FFFFEB84"/>
        <color rgb="FF63BE7B"/>
      </colorScale>
    </cfRule>
  </conditionalFormatting>
  <conditionalFormatting sqref="P56:P60">
    <cfRule type="colorScale" priority="82">
      <colorScale>
        <cfvo type="min"/>
        <cfvo type="percentile" val="50"/>
        <cfvo type="max"/>
        <color rgb="FFF8696B"/>
        <color rgb="FFFFEB84"/>
        <color rgb="FF63BE7B"/>
      </colorScale>
    </cfRule>
  </conditionalFormatting>
  <conditionalFormatting sqref="P59">
    <cfRule type="colorScale" priority="81">
      <colorScale>
        <cfvo type="min"/>
        <cfvo type="percentile" val="50"/>
        <cfvo type="max"/>
        <color rgb="FFF8696B"/>
        <color rgb="FFFFEB84"/>
        <color rgb="FF63BE7B"/>
      </colorScale>
    </cfRule>
  </conditionalFormatting>
  <conditionalFormatting sqref="P57">
    <cfRule type="colorScale" priority="80">
      <colorScale>
        <cfvo type="min"/>
        <cfvo type="percentile" val="50"/>
        <cfvo type="max"/>
        <color rgb="FFF8696B"/>
        <color rgb="FFFFEB84"/>
        <color rgb="FF63BE7B"/>
      </colorScale>
    </cfRule>
  </conditionalFormatting>
  <conditionalFormatting sqref="P58">
    <cfRule type="colorScale" priority="79">
      <colorScale>
        <cfvo type="min"/>
        <cfvo type="percentile" val="50"/>
        <cfvo type="max"/>
        <color rgb="FFF8696B"/>
        <color rgb="FFFFEB84"/>
        <color rgb="FF63BE7B"/>
      </colorScale>
    </cfRule>
  </conditionalFormatting>
  <conditionalFormatting sqref="P59">
    <cfRule type="colorScale" priority="78">
      <colorScale>
        <cfvo type="min"/>
        <cfvo type="percentile" val="50"/>
        <cfvo type="max"/>
        <color rgb="FFF8696B"/>
        <color rgb="FFFFEB84"/>
        <color rgb="FF63BE7B"/>
      </colorScale>
    </cfRule>
  </conditionalFormatting>
  <conditionalFormatting sqref="P60">
    <cfRule type="colorScale" priority="77">
      <colorScale>
        <cfvo type="min"/>
        <cfvo type="percentile" val="50"/>
        <cfvo type="max"/>
        <color rgb="FFF8696B"/>
        <color rgb="FFFFEB84"/>
        <color rgb="FF63BE7B"/>
      </colorScale>
    </cfRule>
  </conditionalFormatting>
  <conditionalFormatting sqref="P60">
    <cfRule type="colorScale" priority="76">
      <colorScale>
        <cfvo type="min"/>
        <cfvo type="percentile" val="50"/>
        <cfvo type="max"/>
        <color rgb="FFF8696B"/>
        <color rgb="FFFFEB84"/>
        <color rgb="FF63BE7B"/>
      </colorScale>
    </cfRule>
  </conditionalFormatting>
  <conditionalFormatting sqref="P56">
    <cfRule type="colorScale" priority="75">
      <colorScale>
        <cfvo type="min"/>
        <cfvo type="percentile" val="50"/>
        <cfvo type="max"/>
        <color rgb="FFF8696B"/>
        <color rgb="FFFFEB84"/>
        <color rgb="FF63BE7B"/>
      </colorScale>
    </cfRule>
  </conditionalFormatting>
  <conditionalFormatting sqref="P59">
    <cfRule type="colorScale" priority="74">
      <colorScale>
        <cfvo type="min"/>
        <cfvo type="percentile" val="50"/>
        <cfvo type="max"/>
        <color rgb="FFF8696B"/>
        <color rgb="FFFFEB84"/>
        <color rgb="FF63BE7B"/>
      </colorScale>
    </cfRule>
  </conditionalFormatting>
  <conditionalFormatting sqref="P56:P60">
    <cfRule type="colorScale" priority="73">
      <colorScale>
        <cfvo type="min"/>
        <cfvo type="percentile" val="50"/>
        <cfvo type="max"/>
        <color rgb="FFF8696B"/>
        <color rgb="FFFFEB84"/>
        <color rgb="FF63BE7B"/>
      </colorScale>
    </cfRule>
  </conditionalFormatting>
  <conditionalFormatting sqref="P56">
    <cfRule type="colorScale" priority="72">
      <colorScale>
        <cfvo type="min"/>
        <cfvo type="percentile" val="50"/>
        <cfvo type="max"/>
        <color rgb="FFF8696B"/>
        <color rgb="FFFFEB84"/>
        <color rgb="FF63BE7B"/>
      </colorScale>
    </cfRule>
  </conditionalFormatting>
  <conditionalFormatting sqref="P56">
    <cfRule type="colorScale" priority="71">
      <colorScale>
        <cfvo type="min"/>
        <cfvo type="percentile" val="50"/>
        <cfvo type="max"/>
        <color rgb="FFF8696B"/>
        <color rgb="FFFFEB84"/>
        <color rgb="FF63BE7B"/>
      </colorScale>
    </cfRule>
  </conditionalFormatting>
  <conditionalFormatting sqref="P56">
    <cfRule type="colorScale" priority="70">
      <colorScale>
        <cfvo type="min"/>
        <cfvo type="percentile" val="50"/>
        <cfvo type="max"/>
        <color rgb="FFF8696B"/>
        <color rgb="FFFFEB84"/>
        <color rgb="FF63BE7B"/>
      </colorScale>
    </cfRule>
  </conditionalFormatting>
  <conditionalFormatting sqref="P57">
    <cfRule type="colorScale" priority="69">
      <colorScale>
        <cfvo type="min"/>
        <cfvo type="percentile" val="50"/>
        <cfvo type="max"/>
        <color rgb="FFF8696B"/>
        <color rgb="FFFFEB84"/>
        <color rgb="FF63BE7B"/>
      </colorScale>
    </cfRule>
  </conditionalFormatting>
  <conditionalFormatting sqref="P58">
    <cfRule type="colorScale" priority="68">
      <colorScale>
        <cfvo type="min"/>
        <cfvo type="percentile" val="50"/>
        <cfvo type="max"/>
        <color rgb="FFF8696B"/>
        <color rgb="FFFFEB84"/>
        <color rgb="FF63BE7B"/>
      </colorScale>
    </cfRule>
  </conditionalFormatting>
  <conditionalFormatting sqref="P59">
    <cfRule type="colorScale" priority="67">
      <colorScale>
        <cfvo type="min"/>
        <cfvo type="percentile" val="50"/>
        <cfvo type="max"/>
        <color rgb="FFF8696B"/>
        <color rgb="FFFFEB84"/>
        <color rgb="FF63BE7B"/>
      </colorScale>
    </cfRule>
  </conditionalFormatting>
  <conditionalFormatting sqref="P59">
    <cfRule type="colorScale" priority="66">
      <colorScale>
        <cfvo type="min"/>
        <cfvo type="percentile" val="50"/>
        <cfvo type="max"/>
        <color rgb="FFF8696B"/>
        <color rgb="FFFFEB84"/>
        <color rgb="FF63BE7B"/>
      </colorScale>
    </cfRule>
  </conditionalFormatting>
  <conditionalFormatting sqref="P59">
    <cfRule type="colorScale" priority="65">
      <colorScale>
        <cfvo type="min"/>
        <cfvo type="percentile" val="50"/>
        <cfvo type="max"/>
        <color rgb="FFF8696B"/>
        <color rgb="FFFFEB84"/>
        <color rgb="FF63BE7B"/>
      </colorScale>
    </cfRule>
  </conditionalFormatting>
  <conditionalFormatting sqref="P60">
    <cfRule type="colorScale" priority="64">
      <colorScale>
        <cfvo type="min"/>
        <cfvo type="percentile" val="50"/>
        <cfvo type="max"/>
        <color rgb="FFF8696B"/>
        <color rgb="FFFFEB84"/>
        <color rgb="FF63BE7B"/>
      </colorScale>
    </cfRule>
  </conditionalFormatting>
  <conditionalFormatting sqref="P56">
    <cfRule type="colorScale" priority="63">
      <colorScale>
        <cfvo type="min"/>
        <cfvo type="percentile" val="50"/>
        <cfvo type="max"/>
        <color rgb="FFF8696B"/>
        <color rgb="FFFFEB84"/>
        <color rgb="FF63BE7B"/>
      </colorScale>
    </cfRule>
  </conditionalFormatting>
  <conditionalFormatting sqref="P56">
    <cfRule type="colorScale" priority="62">
      <colorScale>
        <cfvo type="min"/>
        <cfvo type="percentile" val="50"/>
        <cfvo type="max"/>
        <color rgb="FFF8696B"/>
        <color rgb="FFFFEB84"/>
        <color rgb="FF63BE7B"/>
      </colorScale>
    </cfRule>
  </conditionalFormatting>
  <conditionalFormatting sqref="P56">
    <cfRule type="colorScale" priority="61">
      <colorScale>
        <cfvo type="min"/>
        <cfvo type="percentile" val="50"/>
        <cfvo type="max"/>
        <color rgb="FFF8696B"/>
        <color rgb="FFFFEB84"/>
        <color rgb="FF63BE7B"/>
      </colorScale>
    </cfRule>
  </conditionalFormatting>
  <conditionalFormatting sqref="P58">
    <cfRule type="colorScale" priority="60">
      <colorScale>
        <cfvo type="min"/>
        <cfvo type="percentile" val="50"/>
        <cfvo type="max"/>
        <color rgb="FFF8696B"/>
        <color rgb="FFFFEB84"/>
        <color rgb="FF63BE7B"/>
      </colorScale>
    </cfRule>
  </conditionalFormatting>
  <conditionalFormatting sqref="P57">
    <cfRule type="colorScale" priority="59">
      <colorScale>
        <cfvo type="min"/>
        <cfvo type="percentile" val="50"/>
        <cfvo type="max"/>
        <color rgb="FFF8696B"/>
        <color rgb="FFFFEB84"/>
        <color rgb="FF63BE7B"/>
      </colorScale>
    </cfRule>
  </conditionalFormatting>
  <conditionalFormatting sqref="P58">
    <cfRule type="colorScale" priority="58">
      <colorScale>
        <cfvo type="min"/>
        <cfvo type="percentile" val="50"/>
        <cfvo type="max"/>
        <color rgb="FFF8696B"/>
        <color rgb="FFFFEB84"/>
        <color rgb="FF63BE7B"/>
      </colorScale>
    </cfRule>
  </conditionalFormatting>
  <conditionalFormatting sqref="P58">
    <cfRule type="colorScale" priority="57">
      <colorScale>
        <cfvo type="min"/>
        <cfvo type="percentile" val="50"/>
        <cfvo type="max"/>
        <color rgb="FFF8696B"/>
        <color rgb="FFFFEB84"/>
        <color rgb="FF63BE7B"/>
      </colorScale>
    </cfRule>
  </conditionalFormatting>
  <conditionalFormatting sqref="P59">
    <cfRule type="colorScale" priority="56">
      <colorScale>
        <cfvo type="min"/>
        <cfvo type="percentile" val="50"/>
        <cfvo type="max"/>
        <color rgb="FFF8696B"/>
        <color rgb="FFFFEB84"/>
        <color rgb="FF63BE7B"/>
      </colorScale>
    </cfRule>
  </conditionalFormatting>
  <conditionalFormatting sqref="P60">
    <cfRule type="colorScale" priority="55">
      <colorScale>
        <cfvo type="min"/>
        <cfvo type="percentile" val="50"/>
        <cfvo type="max"/>
        <color rgb="FFF8696B"/>
        <color rgb="FFFFEB84"/>
        <color rgb="FF63BE7B"/>
      </colorScale>
    </cfRule>
  </conditionalFormatting>
  <conditionalFormatting sqref="P57">
    <cfRule type="colorScale" priority="54">
      <colorScale>
        <cfvo type="min"/>
        <cfvo type="percentile" val="50"/>
        <cfvo type="max"/>
        <color rgb="FFF8696B"/>
        <color rgb="FFFFEB84"/>
        <color rgb="FF63BE7B"/>
      </colorScale>
    </cfRule>
  </conditionalFormatting>
  <conditionalFormatting sqref="P60">
    <cfRule type="colorScale" priority="53">
      <colorScale>
        <cfvo type="min"/>
        <cfvo type="percentile" val="50"/>
        <cfvo type="max"/>
        <color rgb="FFF8696B"/>
        <color rgb="FFFFEB84"/>
        <color rgb="FF63BE7B"/>
      </colorScale>
    </cfRule>
  </conditionalFormatting>
  <conditionalFormatting sqref="P58">
    <cfRule type="colorScale" priority="52">
      <colorScale>
        <cfvo type="min"/>
        <cfvo type="percentile" val="50"/>
        <cfvo type="max"/>
        <color rgb="FFF8696B"/>
        <color rgb="FFFFEB84"/>
        <color rgb="FF63BE7B"/>
      </colorScale>
    </cfRule>
  </conditionalFormatting>
  <conditionalFormatting sqref="P59">
    <cfRule type="colorScale" priority="51">
      <colorScale>
        <cfvo type="min"/>
        <cfvo type="percentile" val="50"/>
        <cfvo type="max"/>
        <color rgb="FFF8696B"/>
        <color rgb="FFFFEB84"/>
        <color rgb="FF63BE7B"/>
      </colorScale>
    </cfRule>
  </conditionalFormatting>
  <conditionalFormatting sqref="P60">
    <cfRule type="colorScale" priority="50">
      <colorScale>
        <cfvo type="min"/>
        <cfvo type="percentile" val="50"/>
        <cfvo type="max"/>
        <color rgb="FFF8696B"/>
        <color rgb="FFFFEB84"/>
        <color rgb="FF63BE7B"/>
      </colorScale>
    </cfRule>
  </conditionalFormatting>
  <conditionalFormatting sqref="P58">
    <cfRule type="colorScale" priority="49">
      <colorScale>
        <cfvo type="min"/>
        <cfvo type="percentile" val="50"/>
        <cfvo type="max"/>
        <color rgb="FFF8696B"/>
        <color rgb="FFFFEB84"/>
        <color rgb="FF63BE7B"/>
      </colorScale>
    </cfRule>
  </conditionalFormatting>
  <conditionalFormatting sqref="P56">
    <cfRule type="colorScale" priority="48">
      <colorScale>
        <cfvo type="min"/>
        <cfvo type="percentile" val="50"/>
        <cfvo type="max"/>
        <color rgb="FFF8696B"/>
        <color rgb="FFFFEB84"/>
        <color rgb="FF63BE7B"/>
      </colorScale>
    </cfRule>
  </conditionalFormatting>
  <conditionalFormatting sqref="P57">
    <cfRule type="colorScale" priority="47">
      <colorScale>
        <cfvo type="min"/>
        <cfvo type="percentile" val="50"/>
        <cfvo type="max"/>
        <color rgb="FFF8696B"/>
        <color rgb="FFFFEB84"/>
        <color rgb="FF63BE7B"/>
      </colorScale>
    </cfRule>
  </conditionalFormatting>
  <conditionalFormatting sqref="P58">
    <cfRule type="colorScale" priority="46">
      <colorScale>
        <cfvo type="min"/>
        <cfvo type="percentile" val="50"/>
        <cfvo type="max"/>
        <color rgb="FFF8696B"/>
        <color rgb="FFFFEB84"/>
        <color rgb="FF63BE7B"/>
      </colorScale>
    </cfRule>
  </conditionalFormatting>
  <conditionalFormatting sqref="P58">
    <cfRule type="colorScale" priority="45">
      <colorScale>
        <cfvo type="min"/>
        <cfvo type="percentile" val="50"/>
        <cfvo type="max"/>
        <color rgb="FFF8696B"/>
        <color rgb="FFFFEB84"/>
        <color rgb="FF63BE7B"/>
      </colorScale>
    </cfRule>
  </conditionalFormatting>
  <conditionalFormatting sqref="P58">
    <cfRule type="colorScale" priority="44">
      <colorScale>
        <cfvo type="min"/>
        <cfvo type="percentile" val="50"/>
        <cfvo type="max"/>
        <color rgb="FFF8696B"/>
        <color rgb="FFFFEB84"/>
        <color rgb="FF63BE7B"/>
      </colorScale>
    </cfRule>
  </conditionalFormatting>
  <conditionalFormatting sqref="P59">
    <cfRule type="colorScale" priority="43">
      <colorScale>
        <cfvo type="min"/>
        <cfvo type="percentile" val="50"/>
        <cfvo type="max"/>
        <color rgb="FFF8696B"/>
        <color rgb="FFFFEB84"/>
        <color rgb="FF63BE7B"/>
      </colorScale>
    </cfRule>
  </conditionalFormatting>
  <conditionalFormatting sqref="P60">
    <cfRule type="colorScale" priority="42">
      <colorScale>
        <cfvo type="min"/>
        <cfvo type="percentile" val="50"/>
        <cfvo type="max"/>
        <color rgb="FFF8696B"/>
        <color rgb="FFFFEB84"/>
        <color rgb="FF63BE7B"/>
      </colorScale>
    </cfRule>
  </conditionalFormatting>
  <conditionalFormatting sqref="P57">
    <cfRule type="colorScale" priority="41">
      <colorScale>
        <cfvo type="min"/>
        <cfvo type="percentile" val="50"/>
        <cfvo type="max"/>
        <color rgb="FFF8696B"/>
        <color rgb="FFFFEB84"/>
        <color rgb="FF63BE7B"/>
      </colorScale>
    </cfRule>
  </conditionalFormatting>
  <conditionalFormatting sqref="P56">
    <cfRule type="colorScale" priority="40">
      <colorScale>
        <cfvo type="min"/>
        <cfvo type="percentile" val="50"/>
        <cfvo type="max"/>
        <color rgb="FFF8696B"/>
        <color rgb="FFFFEB84"/>
        <color rgb="FF63BE7B"/>
      </colorScale>
    </cfRule>
  </conditionalFormatting>
  <conditionalFormatting sqref="P57">
    <cfRule type="colorScale" priority="39">
      <colorScale>
        <cfvo type="min"/>
        <cfvo type="percentile" val="50"/>
        <cfvo type="max"/>
        <color rgb="FFF8696B"/>
        <color rgb="FFFFEB84"/>
        <color rgb="FF63BE7B"/>
      </colorScale>
    </cfRule>
  </conditionalFormatting>
  <conditionalFormatting sqref="P59">
    <cfRule type="colorScale" priority="38">
      <colorScale>
        <cfvo type="min"/>
        <cfvo type="percentile" val="50"/>
        <cfvo type="max"/>
        <color rgb="FFF8696B"/>
        <color rgb="FFFFEB84"/>
        <color rgb="FF63BE7B"/>
      </colorScale>
    </cfRule>
  </conditionalFormatting>
  <conditionalFormatting sqref="P58">
    <cfRule type="colorScale" priority="37">
      <colorScale>
        <cfvo type="min"/>
        <cfvo type="percentile" val="50"/>
        <cfvo type="max"/>
        <color rgb="FFF8696B"/>
        <color rgb="FFFFEB84"/>
        <color rgb="FF63BE7B"/>
      </colorScale>
    </cfRule>
  </conditionalFormatting>
  <conditionalFormatting sqref="P59">
    <cfRule type="colorScale" priority="36">
      <colorScale>
        <cfvo type="min"/>
        <cfvo type="percentile" val="50"/>
        <cfvo type="max"/>
        <color rgb="FFF8696B"/>
        <color rgb="FFFFEB84"/>
        <color rgb="FF63BE7B"/>
      </colorScale>
    </cfRule>
  </conditionalFormatting>
  <conditionalFormatting sqref="P59">
    <cfRule type="colorScale" priority="35">
      <colorScale>
        <cfvo type="min"/>
        <cfvo type="percentile" val="50"/>
        <cfvo type="max"/>
        <color rgb="FFF8696B"/>
        <color rgb="FFFFEB84"/>
        <color rgb="FF63BE7B"/>
      </colorScale>
    </cfRule>
  </conditionalFormatting>
  <conditionalFormatting sqref="P60">
    <cfRule type="colorScale" priority="34">
      <colorScale>
        <cfvo type="min"/>
        <cfvo type="percentile" val="50"/>
        <cfvo type="max"/>
        <color rgb="FFF8696B"/>
        <color rgb="FFFFEB84"/>
        <color rgb="FF63BE7B"/>
      </colorScale>
    </cfRule>
  </conditionalFormatting>
  <conditionalFormatting sqref="P58">
    <cfRule type="colorScale" priority="33">
      <colorScale>
        <cfvo type="min"/>
        <cfvo type="percentile" val="50"/>
        <cfvo type="max"/>
        <color rgb="FFF8696B"/>
        <color rgb="FFFFEB84"/>
        <color rgb="FF63BE7B"/>
      </colorScale>
    </cfRule>
  </conditionalFormatting>
  <conditionalFormatting sqref="P59">
    <cfRule type="colorScale" priority="32">
      <colorScale>
        <cfvo type="min"/>
        <cfvo type="percentile" val="50"/>
        <cfvo type="max"/>
        <color rgb="FFF8696B"/>
        <color rgb="FFFFEB84"/>
        <color rgb="FF63BE7B"/>
      </colorScale>
    </cfRule>
  </conditionalFormatting>
  <conditionalFormatting sqref="P60">
    <cfRule type="colorScale" priority="31">
      <colorScale>
        <cfvo type="min"/>
        <cfvo type="percentile" val="50"/>
        <cfvo type="max"/>
        <color rgb="FFF8696B"/>
        <color rgb="FFFFEB84"/>
        <color rgb="FF63BE7B"/>
      </colorScale>
    </cfRule>
  </conditionalFormatting>
  <conditionalFormatting sqref="P56">
    <cfRule type="colorScale" priority="30">
      <colorScale>
        <cfvo type="min"/>
        <cfvo type="percentile" val="50"/>
        <cfvo type="max"/>
        <color rgb="FFF8696B"/>
        <color rgb="FFFFEB84"/>
        <color rgb="FF63BE7B"/>
      </colorScale>
    </cfRule>
  </conditionalFormatting>
  <conditionalFormatting sqref="P59">
    <cfRule type="colorScale" priority="29">
      <colorScale>
        <cfvo type="min"/>
        <cfvo type="percentile" val="50"/>
        <cfvo type="max"/>
        <color rgb="FFF8696B"/>
        <color rgb="FFFFEB84"/>
        <color rgb="FF63BE7B"/>
      </colorScale>
    </cfRule>
  </conditionalFormatting>
  <conditionalFormatting sqref="P57">
    <cfRule type="colorScale" priority="28">
      <colorScale>
        <cfvo type="min"/>
        <cfvo type="percentile" val="50"/>
        <cfvo type="max"/>
        <color rgb="FFF8696B"/>
        <color rgb="FFFFEB84"/>
        <color rgb="FF63BE7B"/>
      </colorScale>
    </cfRule>
  </conditionalFormatting>
  <conditionalFormatting sqref="P58">
    <cfRule type="colorScale" priority="27">
      <colorScale>
        <cfvo type="min"/>
        <cfvo type="percentile" val="50"/>
        <cfvo type="max"/>
        <color rgb="FFF8696B"/>
        <color rgb="FFFFEB84"/>
        <color rgb="FF63BE7B"/>
      </colorScale>
    </cfRule>
  </conditionalFormatting>
  <conditionalFormatting sqref="P59">
    <cfRule type="colorScale" priority="26">
      <colorScale>
        <cfvo type="min"/>
        <cfvo type="percentile" val="50"/>
        <cfvo type="max"/>
        <color rgb="FFF8696B"/>
        <color rgb="FFFFEB84"/>
        <color rgb="FF63BE7B"/>
      </colorScale>
    </cfRule>
  </conditionalFormatting>
  <conditionalFormatting sqref="P60">
    <cfRule type="colorScale" priority="25">
      <colorScale>
        <cfvo type="min"/>
        <cfvo type="percentile" val="50"/>
        <cfvo type="max"/>
        <color rgb="FFF8696B"/>
        <color rgb="FFFFEB84"/>
        <color rgb="FF63BE7B"/>
      </colorScale>
    </cfRule>
  </conditionalFormatting>
  <conditionalFormatting sqref="P60">
    <cfRule type="colorScale" priority="24">
      <colorScale>
        <cfvo type="min"/>
        <cfvo type="percentile" val="50"/>
        <cfvo type="max"/>
        <color rgb="FFF8696B"/>
        <color rgb="FFFFEB84"/>
        <color rgb="FF63BE7B"/>
      </colorScale>
    </cfRule>
  </conditionalFormatting>
  <conditionalFormatting sqref="P57">
    <cfRule type="colorScale" priority="23">
      <colorScale>
        <cfvo type="min"/>
        <cfvo type="percentile" val="50"/>
        <cfvo type="max"/>
        <color rgb="FFF8696B"/>
        <color rgb="FFFFEB84"/>
        <color rgb="FF63BE7B"/>
      </colorScale>
    </cfRule>
  </conditionalFormatting>
  <conditionalFormatting sqref="P60">
    <cfRule type="colorScale" priority="22">
      <colorScale>
        <cfvo type="min"/>
        <cfvo type="percentile" val="50"/>
        <cfvo type="max"/>
        <color rgb="FFF8696B"/>
        <color rgb="FFFFEB84"/>
        <color rgb="FF63BE7B"/>
      </colorScale>
    </cfRule>
  </conditionalFormatting>
  <conditionalFormatting sqref="P56:P60">
    <cfRule type="colorScale" priority="21">
      <colorScale>
        <cfvo type="min"/>
        <cfvo type="percentile" val="50"/>
        <cfvo type="max"/>
        <color rgb="FFF8696B"/>
        <color rgb="FFFFEB84"/>
        <color rgb="FF63BE7B"/>
      </colorScale>
    </cfRule>
  </conditionalFormatting>
  <conditionalFormatting sqref="P57">
    <cfRule type="colorScale" priority="20">
      <colorScale>
        <cfvo type="min"/>
        <cfvo type="percentile" val="50"/>
        <cfvo type="max"/>
        <color rgb="FFF8696B"/>
        <color rgb="FFFFEB84"/>
        <color rgb="FF63BE7B"/>
      </colorScale>
    </cfRule>
  </conditionalFormatting>
  <conditionalFormatting sqref="P57">
    <cfRule type="colorScale" priority="19">
      <colorScale>
        <cfvo type="min"/>
        <cfvo type="percentile" val="50"/>
        <cfvo type="max"/>
        <color rgb="FFF8696B"/>
        <color rgb="FFFFEB84"/>
        <color rgb="FF63BE7B"/>
      </colorScale>
    </cfRule>
  </conditionalFormatting>
  <conditionalFormatting sqref="P58">
    <cfRule type="colorScale" priority="18">
      <colorScale>
        <cfvo type="min"/>
        <cfvo type="percentile" val="50"/>
        <cfvo type="max"/>
        <color rgb="FFF8696B"/>
        <color rgb="FFFFEB84"/>
        <color rgb="FF63BE7B"/>
      </colorScale>
    </cfRule>
  </conditionalFormatting>
  <conditionalFormatting sqref="P59">
    <cfRule type="colorScale" priority="17">
      <colorScale>
        <cfvo type="min"/>
        <cfvo type="percentile" val="50"/>
        <cfvo type="max"/>
        <color rgb="FFF8696B"/>
        <color rgb="FFFFEB84"/>
        <color rgb="FF63BE7B"/>
      </colorScale>
    </cfRule>
  </conditionalFormatting>
  <conditionalFormatting sqref="P60">
    <cfRule type="colorScale" priority="16">
      <colorScale>
        <cfvo type="min"/>
        <cfvo type="percentile" val="50"/>
        <cfvo type="max"/>
        <color rgb="FFF8696B"/>
        <color rgb="FFFFEB84"/>
        <color rgb="FF63BE7B"/>
      </colorScale>
    </cfRule>
  </conditionalFormatting>
  <conditionalFormatting sqref="P60">
    <cfRule type="colorScale" priority="15">
      <colorScale>
        <cfvo type="min"/>
        <cfvo type="percentile" val="50"/>
        <cfvo type="max"/>
        <color rgb="FFF8696B"/>
        <color rgb="FFFFEB84"/>
        <color rgb="FF63BE7B"/>
      </colorScale>
    </cfRule>
  </conditionalFormatting>
  <conditionalFormatting sqref="P58">
    <cfRule type="colorScale" priority="14">
      <colorScale>
        <cfvo type="min"/>
        <cfvo type="percentile" val="50"/>
        <cfvo type="max"/>
        <color rgb="FFF8696B"/>
        <color rgb="FFFFEB84"/>
        <color rgb="FF63BE7B"/>
      </colorScale>
    </cfRule>
  </conditionalFormatting>
  <conditionalFormatting sqref="P56:P60">
    <cfRule type="colorScale" priority="13">
      <colorScale>
        <cfvo type="min"/>
        <cfvo type="percentile" val="50"/>
        <cfvo type="max"/>
        <color rgb="FFF8696B"/>
        <color rgb="FFFFEB84"/>
        <color rgb="FF63BE7B"/>
      </colorScale>
    </cfRule>
  </conditionalFormatting>
  <conditionalFormatting sqref="P57">
    <cfRule type="colorScale" priority="12">
      <colorScale>
        <cfvo type="min"/>
        <cfvo type="percentile" val="50"/>
        <cfvo type="max"/>
        <color rgb="FFF8696B"/>
        <color rgb="FFFFEB84"/>
        <color rgb="FF63BE7B"/>
      </colorScale>
    </cfRule>
  </conditionalFormatting>
  <conditionalFormatting sqref="P58">
    <cfRule type="colorScale" priority="11">
      <colorScale>
        <cfvo type="min"/>
        <cfvo type="percentile" val="50"/>
        <cfvo type="max"/>
        <color rgb="FFF8696B"/>
        <color rgb="FFFFEB84"/>
        <color rgb="FF63BE7B"/>
      </colorScale>
    </cfRule>
  </conditionalFormatting>
  <conditionalFormatting sqref="P59">
    <cfRule type="colorScale" priority="10">
      <colorScale>
        <cfvo type="min"/>
        <cfvo type="percentile" val="50"/>
        <cfvo type="max"/>
        <color rgb="FFF8696B"/>
        <color rgb="FFFFEB84"/>
        <color rgb="FF63BE7B"/>
      </colorScale>
    </cfRule>
  </conditionalFormatting>
  <conditionalFormatting sqref="P60">
    <cfRule type="colorScale" priority="9">
      <colorScale>
        <cfvo type="min"/>
        <cfvo type="percentile" val="50"/>
        <cfvo type="max"/>
        <color rgb="FFF8696B"/>
        <color rgb="FFFFEB84"/>
        <color rgb="FF63BE7B"/>
      </colorScale>
    </cfRule>
  </conditionalFormatting>
  <conditionalFormatting sqref="P56:P60">
    <cfRule type="colorScale" priority="8">
      <colorScale>
        <cfvo type="min"/>
        <cfvo type="percentile" val="50"/>
        <cfvo type="max"/>
        <color rgb="FFF8696B"/>
        <color rgb="FFFFEB84"/>
        <color rgb="FF63BE7B"/>
      </colorScale>
    </cfRule>
  </conditionalFormatting>
  <conditionalFormatting sqref="P59">
    <cfRule type="colorScale" priority="7">
      <colorScale>
        <cfvo type="min"/>
        <cfvo type="percentile" val="50"/>
        <cfvo type="max"/>
        <color rgb="FFF8696B"/>
        <color rgb="FFFFEB84"/>
        <color rgb="FF63BE7B"/>
      </colorScale>
    </cfRule>
  </conditionalFormatting>
  <conditionalFormatting sqref="P57">
    <cfRule type="colorScale" priority="6">
      <colorScale>
        <cfvo type="min"/>
        <cfvo type="percentile" val="50"/>
        <cfvo type="max"/>
        <color rgb="FFF8696B"/>
        <color rgb="FFFFEB84"/>
        <color rgb="FF63BE7B"/>
      </colorScale>
    </cfRule>
  </conditionalFormatting>
  <conditionalFormatting sqref="P58">
    <cfRule type="colorScale" priority="5">
      <colorScale>
        <cfvo type="min"/>
        <cfvo type="percentile" val="50"/>
        <cfvo type="max"/>
        <color rgb="FFF8696B"/>
        <color rgb="FFFFEB84"/>
        <color rgb="FF63BE7B"/>
      </colorScale>
    </cfRule>
  </conditionalFormatting>
  <conditionalFormatting sqref="P59">
    <cfRule type="colorScale" priority="4">
      <colorScale>
        <cfvo type="min"/>
        <cfvo type="percentile" val="50"/>
        <cfvo type="max"/>
        <color rgb="FFF8696B"/>
        <color rgb="FFFFEB84"/>
        <color rgb="FF63BE7B"/>
      </colorScale>
    </cfRule>
  </conditionalFormatting>
  <conditionalFormatting sqref="P60">
    <cfRule type="colorScale" priority="3">
      <colorScale>
        <cfvo type="min"/>
        <cfvo type="percentile" val="50"/>
        <cfvo type="max"/>
        <color rgb="FFF8696B"/>
        <color rgb="FFFFEB84"/>
        <color rgb="FF63BE7B"/>
      </colorScale>
    </cfRule>
  </conditionalFormatting>
  <conditionalFormatting sqref="P60">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BA5AC-A357-4C61-B305-8F99258E5CE5}">
  <dimension ref="A1:AB116"/>
  <sheetViews>
    <sheetView workbookViewId="0">
      <pane ySplit="1" topLeftCell="A2" activePane="bottomLeft" state="frozen"/>
      <selection pane="bottomLeft" activeCell="N1" sqref="N1"/>
    </sheetView>
  </sheetViews>
  <sheetFormatPr defaultRowHeight="14.4" x14ac:dyDescent="0.3"/>
  <cols>
    <col min="3" max="3" width="12.33203125" customWidth="1"/>
    <col min="4" max="4" width="15.6640625" customWidth="1"/>
    <col min="5" max="5" width="8.77734375" customWidth="1"/>
    <col min="6" max="6" width="15.88671875" customWidth="1"/>
    <col min="7" max="7" width="17.88671875" customWidth="1"/>
    <col min="8" max="8" width="22.44140625" customWidth="1"/>
    <col min="9" max="10" width="17.77734375" customWidth="1"/>
    <col min="13" max="13" width="21" customWidth="1"/>
    <col min="16" max="16" width="11.33203125" customWidth="1"/>
    <col min="17" max="17" width="13" customWidth="1"/>
    <col min="18" max="18" width="16.6640625" customWidth="1"/>
    <col min="19" max="19" width="10.44140625" customWidth="1"/>
    <col min="20" max="20" width="12" customWidth="1"/>
    <col min="21" max="21" width="10.88671875" customWidth="1"/>
    <col min="22" max="22" width="12.6640625" customWidth="1"/>
    <col min="23" max="23" width="10.44140625" customWidth="1"/>
    <col min="24" max="24" width="13.44140625" customWidth="1"/>
    <col min="25" max="25" width="10.44140625" customWidth="1"/>
    <col min="26" max="26" width="12.21875" customWidth="1"/>
    <col min="27" max="27" width="11.5546875" customWidth="1"/>
    <col min="28" max="28" width="13.44140625" customWidth="1"/>
  </cols>
  <sheetData>
    <row r="1" spans="1:28" ht="43.2" x14ac:dyDescent="0.3">
      <c r="A1" s="182" t="s">
        <v>150</v>
      </c>
      <c r="B1" s="182" t="s">
        <v>9</v>
      </c>
      <c r="C1" s="183" t="s">
        <v>151</v>
      </c>
      <c r="D1" s="183" t="s">
        <v>53</v>
      </c>
      <c r="E1" s="191" t="s">
        <v>0</v>
      </c>
      <c r="F1" s="3" t="s">
        <v>152</v>
      </c>
      <c r="G1" s="191" t="s">
        <v>153</v>
      </c>
      <c r="H1" s="191" t="s">
        <v>154</v>
      </c>
      <c r="I1" s="191" t="s">
        <v>155</v>
      </c>
      <c r="J1" s="191" t="s">
        <v>156</v>
      </c>
      <c r="K1" s="322" t="s">
        <v>146</v>
      </c>
      <c r="L1" s="323"/>
      <c r="M1" s="191" t="s">
        <v>157</v>
      </c>
      <c r="O1" s="182" t="s">
        <v>150</v>
      </c>
      <c r="P1" s="182" t="s">
        <v>9</v>
      </c>
      <c r="Q1" s="183" t="s">
        <v>151</v>
      </c>
      <c r="R1" s="183" t="s">
        <v>53</v>
      </c>
      <c r="S1" s="324" t="s">
        <v>158</v>
      </c>
      <c r="T1" s="325"/>
      <c r="U1" s="324" t="s">
        <v>159</v>
      </c>
      <c r="V1" s="325"/>
      <c r="W1" s="324" t="s">
        <v>160</v>
      </c>
      <c r="X1" s="325"/>
      <c r="Y1" s="324" t="s">
        <v>161</v>
      </c>
      <c r="Z1" s="325"/>
      <c r="AA1" s="322" t="s">
        <v>162</v>
      </c>
      <c r="AB1" s="323"/>
    </row>
    <row r="2" spans="1:28" x14ac:dyDescent="0.3">
      <c r="A2" s="10" t="s">
        <v>163</v>
      </c>
      <c r="B2" s="10" t="s">
        <v>163</v>
      </c>
      <c r="C2" s="10" t="s">
        <v>164</v>
      </c>
      <c r="D2" s="10" t="s">
        <v>176</v>
      </c>
      <c r="E2" s="193">
        <v>13</v>
      </c>
      <c r="F2" s="192" t="s">
        <v>181</v>
      </c>
      <c r="G2" s="193">
        <v>637</v>
      </c>
      <c r="H2" s="193">
        <v>310</v>
      </c>
      <c r="I2" s="193">
        <v>327</v>
      </c>
      <c r="J2" s="193">
        <v>153</v>
      </c>
      <c r="K2" s="193">
        <v>174</v>
      </c>
      <c r="L2" s="7">
        <v>0.27315541601255888</v>
      </c>
      <c r="M2" s="6" t="s">
        <v>4</v>
      </c>
      <c r="O2" s="10" t="s">
        <v>163</v>
      </c>
      <c r="P2" s="10" t="s">
        <v>163</v>
      </c>
      <c r="Q2" s="10" t="s">
        <v>164</v>
      </c>
      <c r="R2" s="10" t="s">
        <v>176</v>
      </c>
      <c r="S2" s="193">
        <v>32</v>
      </c>
      <c r="T2" s="7">
        <v>5.2892561983471073E-2</v>
      </c>
      <c r="U2" s="193">
        <v>48</v>
      </c>
      <c r="V2" s="7">
        <v>7.9338842975206617E-2</v>
      </c>
      <c r="W2" s="193">
        <v>-16</v>
      </c>
      <c r="X2" s="7">
        <v>-2.6446280991735537E-2</v>
      </c>
      <c r="Y2" s="193">
        <v>20</v>
      </c>
      <c r="Z2" s="7">
        <v>3.3057851239669422E-2</v>
      </c>
      <c r="AA2" s="6">
        <v>-36</v>
      </c>
      <c r="AB2" s="7">
        <v>-5.9504132231404959E-2</v>
      </c>
    </row>
    <row r="3" spans="1:28" x14ac:dyDescent="0.3">
      <c r="A3" s="10" t="s">
        <v>163</v>
      </c>
      <c r="B3" s="10" t="s">
        <v>163</v>
      </c>
      <c r="C3" s="10" t="s">
        <v>164</v>
      </c>
      <c r="D3" s="10" t="s">
        <v>177</v>
      </c>
      <c r="E3" s="193">
        <v>12</v>
      </c>
      <c r="F3" s="192" t="s">
        <v>181</v>
      </c>
      <c r="G3" s="193">
        <v>233</v>
      </c>
      <c r="H3" s="193">
        <v>88</v>
      </c>
      <c r="I3" s="193">
        <v>145</v>
      </c>
      <c r="J3" s="193">
        <v>287</v>
      </c>
      <c r="K3" s="193">
        <v>-142</v>
      </c>
      <c r="L3" s="7">
        <v>-0.6094420600858369</v>
      </c>
      <c r="M3" s="6" t="s">
        <v>2</v>
      </c>
      <c r="O3" s="10" t="s">
        <v>163</v>
      </c>
      <c r="P3" s="10" t="s">
        <v>163</v>
      </c>
      <c r="Q3" s="10" t="s">
        <v>164</v>
      </c>
      <c r="R3" s="10" t="s">
        <v>177</v>
      </c>
      <c r="S3" s="193">
        <v>8</v>
      </c>
      <c r="T3" s="7">
        <v>3.5555555555555556E-2</v>
      </c>
      <c r="U3" s="193">
        <v>-1</v>
      </c>
      <c r="V3" s="7">
        <v>-4.4444444444444444E-3</v>
      </c>
      <c r="W3" s="193">
        <v>9</v>
      </c>
      <c r="X3" s="7">
        <v>0.04</v>
      </c>
      <c r="Y3" s="193">
        <v>23</v>
      </c>
      <c r="Z3" s="7">
        <v>0.10222222222222223</v>
      </c>
      <c r="AA3" s="6">
        <v>-14</v>
      </c>
      <c r="AB3" s="7">
        <v>-6.222222222222222E-2</v>
      </c>
    </row>
    <row r="4" spans="1:28" x14ac:dyDescent="0.3">
      <c r="A4" s="10" t="s">
        <v>163</v>
      </c>
      <c r="B4" s="10" t="s">
        <v>163</v>
      </c>
      <c r="C4" s="10" t="s">
        <v>164</v>
      </c>
      <c r="D4" s="10" t="s">
        <v>178</v>
      </c>
      <c r="E4" s="193">
        <v>16</v>
      </c>
      <c r="F4" s="192" t="s">
        <v>181</v>
      </c>
      <c r="G4" s="193">
        <v>717</v>
      </c>
      <c r="H4" s="193">
        <v>292</v>
      </c>
      <c r="I4" s="193">
        <v>425</v>
      </c>
      <c r="J4" s="193">
        <v>76</v>
      </c>
      <c r="K4" s="193">
        <v>349</v>
      </c>
      <c r="L4" s="7">
        <v>0.48675034867503486</v>
      </c>
      <c r="M4" s="6" t="s">
        <v>4</v>
      </c>
      <c r="O4" s="10" t="s">
        <v>163</v>
      </c>
      <c r="P4" s="10" t="s">
        <v>163</v>
      </c>
      <c r="Q4" s="10" t="s">
        <v>164</v>
      </c>
      <c r="R4" s="10" t="s">
        <v>178</v>
      </c>
      <c r="S4" s="193">
        <v>69</v>
      </c>
      <c r="T4" s="7">
        <v>0.10648148148148148</v>
      </c>
      <c r="U4" s="193">
        <v>29</v>
      </c>
      <c r="V4" s="7">
        <v>4.4753086419753084E-2</v>
      </c>
      <c r="W4" s="193">
        <v>40</v>
      </c>
      <c r="X4" s="7">
        <v>6.1728395061728392E-2</v>
      </c>
      <c r="Y4" s="193">
        <v>-22</v>
      </c>
      <c r="Z4" s="7">
        <v>-3.3950617283950615E-2</v>
      </c>
      <c r="AA4" s="6">
        <v>62</v>
      </c>
      <c r="AB4" s="7">
        <v>9.5679012345679007E-2</v>
      </c>
    </row>
    <row r="5" spans="1:28" x14ac:dyDescent="0.3">
      <c r="A5" s="10" t="s">
        <v>163</v>
      </c>
      <c r="B5" s="10" t="s">
        <v>163</v>
      </c>
      <c r="C5" s="10" t="s">
        <v>164</v>
      </c>
      <c r="D5" s="10" t="s">
        <v>179</v>
      </c>
      <c r="E5" s="193">
        <v>7</v>
      </c>
      <c r="F5" s="192" t="s">
        <v>181</v>
      </c>
      <c r="G5" s="193">
        <v>493</v>
      </c>
      <c r="H5" s="193">
        <v>356</v>
      </c>
      <c r="I5" s="193">
        <v>137</v>
      </c>
      <c r="J5" s="193">
        <v>390</v>
      </c>
      <c r="K5" s="193">
        <v>-253</v>
      </c>
      <c r="L5" s="7">
        <v>-0.51318458417849899</v>
      </c>
      <c r="M5" s="6" t="s">
        <v>2</v>
      </c>
      <c r="O5" s="10" t="s">
        <v>163</v>
      </c>
      <c r="P5" s="10" t="s">
        <v>163</v>
      </c>
      <c r="Q5" s="10" t="s">
        <v>164</v>
      </c>
      <c r="R5" s="10" t="s">
        <v>179</v>
      </c>
      <c r="S5" s="193">
        <v>71</v>
      </c>
      <c r="T5" s="7">
        <v>0.16824644549763032</v>
      </c>
      <c r="U5" s="193">
        <v>53</v>
      </c>
      <c r="V5" s="7">
        <v>0.12559241706161137</v>
      </c>
      <c r="W5" s="193">
        <v>18</v>
      </c>
      <c r="X5" s="7">
        <v>4.2654028436018961E-2</v>
      </c>
      <c r="Y5" s="193">
        <v>26</v>
      </c>
      <c r="Z5" s="7">
        <v>6.1611374407582936E-2</v>
      </c>
      <c r="AA5" s="6">
        <v>-8</v>
      </c>
      <c r="AB5" s="7">
        <v>-1.8957345971563982E-2</v>
      </c>
    </row>
    <row r="6" spans="1:28" x14ac:dyDescent="0.3">
      <c r="A6" s="10" t="s">
        <v>163</v>
      </c>
      <c r="B6" s="10" t="s">
        <v>163</v>
      </c>
      <c r="C6" s="10" t="s">
        <v>164</v>
      </c>
      <c r="D6" s="10" t="s">
        <v>180</v>
      </c>
      <c r="E6" s="193">
        <v>18</v>
      </c>
      <c r="F6" s="192" t="s">
        <v>181</v>
      </c>
      <c r="G6" s="193">
        <v>188</v>
      </c>
      <c r="H6" s="193">
        <v>77</v>
      </c>
      <c r="I6" s="193">
        <v>111</v>
      </c>
      <c r="J6" s="193">
        <v>284</v>
      </c>
      <c r="K6" s="193">
        <v>-173</v>
      </c>
      <c r="L6" s="7">
        <v>-0.92021276595744683</v>
      </c>
      <c r="M6" s="6" t="s">
        <v>2</v>
      </c>
      <c r="O6" s="10" t="s">
        <v>163</v>
      </c>
      <c r="P6" s="10" t="s">
        <v>163</v>
      </c>
      <c r="Q6" s="10" t="s">
        <v>164</v>
      </c>
      <c r="R6" s="10" t="s">
        <v>180</v>
      </c>
      <c r="S6" s="193">
        <v>10</v>
      </c>
      <c r="T6" s="7">
        <v>5.6179775280898875E-2</v>
      </c>
      <c r="U6" s="193">
        <v>0</v>
      </c>
      <c r="V6" s="7">
        <v>0</v>
      </c>
      <c r="W6" s="193">
        <v>10</v>
      </c>
      <c r="X6" s="7">
        <v>5.6179775280898875E-2</v>
      </c>
      <c r="Y6" s="193">
        <v>15</v>
      </c>
      <c r="Z6" s="7">
        <v>8.4269662921348312E-2</v>
      </c>
      <c r="AA6" s="6">
        <v>-5</v>
      </c>
      <c r="AB6" s="7">
        <v>-2.8089887640449437E-2</v>
      </c>
    </row>
    <row r="7" spans="1:28" x14ac:dyDescent="0.3">
      <c r="A7" s="57" t="s">
        <v>10</v>
      </c>
      <c r="B7" s="57" t="s">
        <v>11</v>
      </c>
      <c r="C7" s="57" t="s">
        <v>21</v>
      </c>
      <c r="D7" s="10" t="s">
        <v>176</v>
      </c>
      <c r="E7" s="193">
        <v>13</v>
      </c>
      <c r="F7" s="192" t="s">
        <v>181</v>
      </c>
      <c r="G7" s="193">
        <v>109</v>
      </c>
      <c r="H7" s="193">
        <v>60</v>
      </c>
      <c r="I7" s="193">
        <v>49</v>
      </c>
      <c r="J7" s="193">
        <v>22</v>
      </c>
      <c r="K7" s="193">
        <v>27</v>
      </c>
      <c r="L7" s="7">
        <v>0.24770642201834864</v>
      </c>
      <c r="M7" s="6" t="s">
        <v>4</v>
      </c>
      <c r="O7" s="57" t="s">
        <v>10</v>
      </c>
      <c r="P7" s="57" t="s">
        <v>11</v>
      </c>
      <c r="Q7" s="57" t="s">
        <v>21</v>
      </c>
      <c r="R7" s="10" t="s">
        <v>176</v>
      </c>
      <c r="S7" s="193">
        <v>4</v>
      </c>
      <c r="T7" s="7">
        <v>3.8095238095238099E-2</v>
      </c>
      <c r="U7" s="193">
        <v>6</v>
      </c>
      <c r="V7" s="7">
        <v>5.7142857142857141E-2</v>
      </c>
      <c r="W7" s="193">
        <v>-2</v>
      </c>
      <c r="X7" s="7">
        <v>-1.9047619047619049E-2</v>
      </c>
      <c r="Y7" s="193">
        <v>7</v>
      </c>
      <c r="Z7" s="7">
        <v>6.6666666666666666E-2</v>
      </c>
      <c r="AA7" s="6">
        <v>-9</v>
      </c>
      <c r="AB7" s="7">
        <v>-8.5714285714285715E-2</v>
      </c>
    </row>
    <row r="8" spans="1:28" x14ac:dyDescent="0.3">
      <c r="A8" s="57" t="s">
        <v>10</v>
      </c>
      <c r="B8" s="57" t="s">
        <v>11</v>
      </c>
      <c r="C8" s="57" t="s">
        <v>21</v>
      </c>
      <c r="D8" s="10" t="s">
        <v>177</v>
      </c>
      <c r="E8" s="193">
        <v>12</v>
      </c>
      <c r="F8" s="192" t="s">
        <v>181</v>
      </c>
      <c r="G8" s="193"/>
      <c r="H8" s="193"/>
      <c r="I8" s="193"/>
      <c r="J8" s="193">
        <v>74</v>
      </c>
      <c r="K8" s="193">
        <v>-74</v>
      </c>
      <c r="L8" s="7">
        <v>-1</v>
      </c>
      <c r="M8" s="6" t="s">
        <v>46</v>
      </c>
      <c r="O8" s="57" t="s">
        <v>10</v>
      </c>
      <c r="P8" s="57" t="s">
        <v>11</v>
      </c>
      <c r="Q8" s="57" t="s">
        <v>21</v>
      </c>
      <c r="R8" s="10" t="s">
        <v>177</v>
      </c>
      <c r="S8" s="193">
        <v>0</v>
      </c>
      <c r="T8" s="7" t="s">
        <v>46</v>
      </c>
      <c r="U8" s="193">
        <v>0</v>
      </c>
      <c r="V8" s="7" t="s">
        <v>46</v>
      </c>
      <c r="W8" s="193">
        <v>0</v>
      </c>
      <c r="X8" s="7" t="s">
        <v>46</v>
      </c>
      <c r="Y8" s="193">
        <v>7</v>
      </c>
      <c r="Z8" s="7" t="s">
        <v>46</v>
      </c>
      <c r="AA8" s="6">
        <v>-7</v>
      </c>
      <c r="AB8" s="7" t="s">
        <v>46</v>
      </c>
    </row>
    <row r="9" spans="1:28" x14ac:dyDescent="0.3">
      <c r="A9" s="57" t="s">
        <v>10</v>
      </c>
      <c r="B9" s="57" t="s">
        <v>11</v>
      </c>
      <c r="C9" s="57" t="s">
        <v>21</v>
      </c>
      <c r="D9" s="10" t="s">
        <v>178</v>
      </c>
      <c r="E9" s="193">
        <v>16</v>
      </c>
      <c r="F9" s="192" t="s">
        <v>181</v>
      </c>
      <c r="G9" s="193">
        <v>134</v>
      </c>
      <c r="H9" s="193">
        <v>45</v>
      </c>
      <c r="I9" s="193">
        <v>89</v>
      </c>
      <c r="J9" s="193">
        <v>7</v>
      </c>
      <c r="K9" s="193">
        <v>82</v>
      </c>
      <c r="L9" s="7">
        <v>0.61194029850746268</v>
      </c>
      <c r="M9" s="6" t="s">
        <v>4</v>
      </c>
      <c r="O9" s="57" t="s">
        <v>10</v>
      </c>
      <c r="P9" s="57" t="s">
        <v>11</v>
      </c>
      <c r="Q9" s="57" t="s">
        <v>21</v>
      </c>
      <c r="R9" s="10" t="s">
        <v>178</v>
      </c>
      <c r="S9" s="193">
        <v>-2</v>
      </c>
      <c r="T9" s="7">
        <v>-1.4705882352941176E-2</v>
      </c>
      <c r="U9" s="193">
        <v>-2</v>
      </c>
      <c r="V9" s="7">
        <v>-1.4705882352941176E-2</v>
      </c>
      <c r="W9" s="193">
        <v>0</v>
      </c>
      <c r="X9" s="7">
        <v>0</v>
      </c>
      <c r="Y9" s="193">
        <v>2</v>
      </c>
      <c r="Z9" s="7">
        <v>1.4705882352941176E-2</v>
      </c>
      <c r="AA9" s="6">
        <v>-2</v>
      </c>
      <c r="AB9" s="7">
        <v>-1.4705882352941176E-2</v>
      </c>
    </row>
    <row r="10" spans="1:28" x14ac:dyDescent="0.3">
      <c r="A10" s="57" t="s">
        <v>10</v>
      </c>
      <c r="B10" s="57" t="s">
        <v>11</v>
      </c>
      <c r="C10" s="57" t="s">
        <v>21</v>
      </c>
      <c r="D10" s="10" t="s">
        <v>179</v>
      </c>
      <c r="E10" s="193">
        <v>7</v>
      </c>
      <c r="F10" s="192" t="s">
        <v>181</v>
      </c>
      <c r="G10" s="193">
        <v>88</v>
      </c>
      <c r="H10" s="193">
        <v>61</v>
      </c>
      <c r="I10" s="193">
        <v>27</v>
      </c>
      <c r="J10" s="193">
        <v>59</v>
      </c>
      <c r="K10" s="193">
        <v>-32</v>
      </c>
      <c r="L10" s="7">
        <v>-0.36363636363636365</v>
      </c>
      <c r="M10" s="6" t="s">
        <v>2</v>
      </c>
      <c r="O10" s="57" t="s">
        <v>10</v>
      </c>
      <c r="P10" s="57" t="s">
        <v>11</v>
      </c>
      <c r="Q10" s="57" t="s">
        <v>21</v>
      </c>
      <c r="R10" s="10" t="s">
        <v>179</v>
      </c>
      <c r="S10" s="193">
        <v>2</v>
      </c>
      <c r="T10" s="7">
        <v>2.3255813953488372E-2</v>
      </c>
      <c r="U10" s="193">
        <v>-2</v>
      </c>
      <c r="V10" s="7">
        <v>-2.3255813953488372E-2</v>
      </c>
      <c r="W10" s="193">
        <v>4</v>
      </c>
      <c r="X10" s="7">
        <v>4.6511627906976744E-2</v>
      </c>
      <c r="Y10" s="193">
        <v>7</v>
      </c>
      <c r="Z10" s="7">
        <v>8.1395348837209308E-2</v>
      </c>
      <c r="AA10" s="6">
        <v>-3</v>
      </c>
      <c r="AB10" s="7">
        <v>-3.4883720930232558E-2</v>
      </c>
    </row>
    <row r="11" spans="1:28" x14ac:dyDescent="0.3">
      <c r="A11" s="57" t="s">
        <v>10</v>
      </c>
      <c r="B11" s="57" t="s">
        <v>11</v>
      </c>
      <c r="C11" s="57" t="s">
        <v>21</v>
      </c>
      <c r="D11" s="10" t="s">
        <v>180</v>
      </c>
      <c r="E11" s="193">
        <v>18</v>
      </c>
      <c r="F11" s="192" t="s">
        <v>181</v>
      </c>
      <c r="G11" s="193">
        <v>1</v>
      </c>
      <c r="H11" s="193"/>
      <c r="I11" s="193">
        <v>1</v>
      </c>
      <c r="J11" s="193">
        <v>64</v>
      </c>
      <c r="K11" s="193">
        <v>-63</v>
      </c>
      <c r="L11" s="7">
        <v>-63</v>
      </c>
      <c r="M11" s="6" t="s">
        <v>2</v>
      </c>
      <c r="O11" s="57" t="s">
        <v>10</v>
      </c>
      <c r="P11" s="57" t="s">
        <v>11</v>
      </c>
      <c r="Q11" s="57" t="s">
        <v>21</v>
      </c>
      <c r="R11" s="10" t="s">
        <v>180</v>
      </c>
      <c r="S11" s="193">
        <v>1</v>
      </c>
      <c r="T11" s="7" t="s">
        <v>46</v>
      </c>
      <c r="U11" s="193">
        <v>0</v>
      </c>
      <c r="V11" s="7" t="s">
        <v>46</v>
      </c>
      <c r="W11" s="193">
        <v>1</v>
      </c>
      <c r="X11" s="7" t="s">
        <v>46</v>
      </c>
      <c r="Y11" s="193">
        <v>5</v>
      </c>
      <c r="Z11" s="7" t="s">
        <v>46</v>
      </c>
      <c r="AA11" s="6">
        <v>-4</v>
      </c>
      <c r="AB11" s="7" t="s">
        <v>46</v>
      </c>
    </row>
    <row r="12" spans="1:28" x14ac:dyDescent="0.3">
      <c r="A12" s="11" t="s">
        <v>10</v>
      </c>
      <c r="B12" s="11" t="s">
        <v>12</v>
      </c>
      <c r="C12" s="11" t="s">
        <v>22</v>
      </c>
      <c r="D12" s="10" t="s">
        <v>176</v>
      </c>
      <c r="E12" s="193">
        <v>13</v>
      </c>
      <c r="F12" s="192" t="s">
        <v>181</v>
      </c>
      <c r="G12" s="193">
        <v>18</v>
      </c>
      <c r="H12" s="193">
        <v>10</v>
      </c>
      <c r="I12" s="193">
        <v>8</v>
      </c>
      <c r="J12" s="193">
        <v>2</v>
      </c>
      <c r="K12" s="193">
        <v>6</v>
      </c>
      <c r="L12" s="7">
        <v>0.33333333333333331</v>
      </c>
      <c r="M12" s="6" t="s">
        <v>4</v>
      </c>
      <c r="O12" s="11" t="s">
        <v>10</v>
      </c>
      <c r="P12" s="11" t="s">
        <v>12</v>
      </c>
      <c r="Q12" s="11" t="s">
        <v>22</v>
      </c>
      <c r="R12" s="10" t="s">
        <v>176</v>
      </c>
      <c r="S12" s="193">
        <v>1</v>
      </c>
      <c r="T12" s="7">
        <v>5.8823529411764705E-2</v>
      </c>
      <c r="U12" s="193">
        <v>4</v>
      </c>
      <c r="V12" s="7">
        <v>0.23529411764705882</v>
      </c>
      <c r="W12" s="193">
        <v>-3</v>
      </c>
      <c r="X12" s="7">
        <v>-0.17647058823529413</v>
      </c>
      <c r="Y12" s="193">
        <v>0</v>
      </c>
      <c r="Z12" s="7">
        <v>0</v>
      </c>
      <c r="AA12" s="6">
        <v>-3</v>
      </c>
      <c r="AB12" s="7">
        <v>-0.17647058823529413</v>
      </c>
    </row>
    <row r="13" spans="1:28" x14ac:dyDescent="0.3">
      <c r="A13" s="11" t="s">
        <v>10</v>
      </c>
      <c r="B13" s="11" t="s">
        <v>12</v>
      </c>
      <c r="C13" s="11" t="s">
        <v>22</v>
      </c>
      <c r="D13" s="10" t="s">
        <v>177</v>
      </c>
      <c r="E13" s="193">
        <v>12</v>
      </c>
      <c r="F13" s="192" t="s">
        <v>181</v>
      </c>
      <c r="G13" s="193"/>
      <c r="H13" s="193"/>
      <c r="I13" s="193"/>
      <c r="J13" s="193">
        <v>9</v>
      </c>
      <c r="K13" s="193">
        <v>-9</v>
      </c>
      <c r="L13" s="7">
        <v>-1</v>
      </c>
      <c r="M13" s="6" t="s">
        <v>46</v>
      </c>
      <c r="O13" s="11" t="s">
        <v>10</v>
      </c>
      <c r="P13" s="11" t="s">
        <v>12</v>
      </c>
      <c r="Q13" s="11" t="s">
        <v>22</v>
      </c>
      <c r="R13" s="10" t="s">
        <v>177</v>
      </c>
      <c r="S13" s="193">
        <v>0</v>
      </c>
      <c r="T13" s="7" t="s">
        <v>46</v>
      </c>
      <c r="U13" s="193">
        <v>0</v>
      </c>
      <c r="V13" s="7" t="s">
        <v>46</v>
      </c>
      <c r="W13" s="193">
        <v>0</v>
      </c>
      <c r="X13" s="7" t="s">
        <v>46</v>
      </c>
      <c r="Y13" s="193">
        <v>6</v>
      </c>
      <c r="Z13" s="7" t="s">
        <v>46</v>
      </c>
      <c r="AA13" s="6">
        <v>-6</v>
      </c>
      <c r="AB13" s="7" t="s">
        <v>46</v>
      </c>
    </row>
    <row r="14" spans="1:28" x14ac:dyDescent="0.3">
      <c r="A14" s="11" t="s">
        <v>10</v>
      </c>
      <c r="B14" s="11" t="s">
        <v>12</v>
      </c>
      <c r="C14" s="11" t="s">
        <v>22</v>
      </c>
      <c r="D14" s="10" t="s">
        <v>178</v>
      </c>
      <c r="E14" s="193">
        <v>16</v>
      </c>
      <c r="F14" s="192" t="s">
        <v>181</v>
      </c>
      <c r="G14" s="193">
        <v>14</v>
      </c>
      <c r="H14" s="193">
        <v>5</v>
      </c>
      <c r="I14" s="193">
        <v>9</v>
      </c>
      <c r="J14" s="193"/>
      <c r="K14" s="193">
        <v>9</v>
      </c>
      <c r="L14" s="7">
        <v>0.6428571428571429</v>
      </c>
      <c r="M14" s="6" t="s">
        <v>4</v>
      </c>
      <c r="O14" s="11" t="s">
        <v>10</v>
      </c>
      <c r="P14" s="11" t="s">
        <v>12</v>
      </c>
      <c r="Q14" s="11" t="s">
        <v>22</v>
      </c>
      <c r="R14" s="10" t="s">
        <v>178</v>
      </c>
      <c r="S14" s="193">
        <v>-5</v>
      </c>
      <c r="T14" s="7">
        <v>-0.26315789473684209</v>
      </c>
      <c r="U14" s="193">
        <v>-3</v>
      </c>
      <c r="V14" s="7">
        <v>-0.15789473684210525</v>
      </c>
      <c r="W14" s="193">
        <v>-2</v>
      </c>
      <c r="X14" s="7">
        <v>-0.10526315789473684</v>
      </c>
      <c r="Y14" s="193">
        <v>-4</v>
      </c>
      <c r="Z14" s="7">
        <v>-0.21052631578947367</v>
      </c>
      <c r="AA14" s="6">
        <v>2</v>
      </c>
      <c r="AB14" s="7">
        <v>0.10526315789473684</v>
      </c>
    </row>
    <row r="15" spans="1:28" x14ac:dyDescent="0.3">
      <c r="A15" s="11" t="s">
        <v>10</v>
      </c>
      <c r="B15" s="11" t="s">
        <v>12</v>
      </c>
      <c r="C15" s="11" t="s">
        <v>22</v>
      </c>
      <c r="D15" s="10" t="s">
        <v>179</v>
      </c>
      <c r="E15" s="193">
        <v>7</v>
      </c>
      <c r="F15" s="192" t="s">
        <v>181</v>
      </c>
      <c r="G15" s="193"/>
      <c r="H15" s="193"/>
      <c r="I15" s="193"/>
      <c r="J15" s="193">
        <v>6</v>
      </c>
      <c r="K15" s="193">
        <v>-6</v>
      </c>
      <c r="L15" s="7">
        <v>-1</v>
      </c>
      <c r="M15" s="6" t="s">
        <v>46</v>
      </c>
      <c r="O15" s="11" t="s">
        <v>10</v>
      </c>
      <c r="P15" s="11" t="s">
        <v>12</v>
      </c>
      <c r="Q15" s="11" t="s">
        <v>22</v>
      </c>
      <c r="R15" s="10" t="s">
        <v>179</v>
      </c>
      <c r="S15" s="193">
        <v>0</v>
      </c>
      <c r="T15" s="7" t="s">
        <v>46</v>
      </c>
      <c r="U15" s="193">
        <v>0</v>
      </c>
      <c r="V15" s="7" t="s">
        <v>46</v>
      </c>
      <c r="W15" s="193">
        <v>0</v>
      </c>
      <c r="X15" s="7" t="s">
        <v>46</v>
      </c>
      <c r="Y15" s="193">
        <v>0</v>
      </c>
      <c r="Z15" s="7" t="s">
        <v>46</v>
      </c>
      <c r="AA15" s="6">
        <v>0</v>
      </c>
      <c r="AB15" s="7" t="s">
        <v>46</v>
      </c>
    </row>
    <row r="16" spans="1:28" x14ac:dyDescent="0.3">
      <c r="A16" s="11" t="s">
        <v>10</v>
      </c>
      <c r="B16" s="11" t="s">
        <v>12</v>
      </c>
      <c r="C16" s="11" t="s">
        <v>22</v>
      </c>
      <c r="D16" s="10" t="s">
        <v>180</v>
      </c>
      <c r="E16" s="193">
        <v>18</v>
      </c>
      <c r="F16" s="192" t="s">
        <v>181</v>
      </c>
      <c r="G16" s="193"/>
      <c r="H16" s="193"/>
      <c r="I16" s="193"/>
      <c r="J16" s="193">
        <v>5</v>
      </c>
      <c r="K16" s="193">
        <v>-5</v>
      </c>
      <c r="L16" s="7">
        <v>-1</v>
      </c>
      <c r="M16" s="6" t="s">
        <v>46</v>
      </c>
      <c r="O16" s="11" t="s">
        <v>10</v>
      </c>
      <c r="P16" s="11" t="s">
        <v>12</v>
      </c>
      <c r="Q16" s="11" t="s">
        <v>22</v>
      </c>
      <c r="R16" s="10" t="s">
        <v>180</v>
      </c>
      <c r="S16" s="193">
        <v>0</v>
      </c>
      <c r="T16" s="7" t="s">
        <v>46</v>
      </c>
      <c r="U16" s="193">
        <v>0</v>
      </c>
      <c r="V16" s="7" t="s">
        <v>46</v>
      </c>
      <c r="W16" s="193">
        <v>0</v>
      </c>
      <c r="X16" s="7" t="s">
        <v>46</v>
      </c>
      <c r="Y16" s="193">
        <v>-1</v>
      </c>
      <c r="Z16" s="7" t="s">
        <v>46</v>
      </c>
      <c r="AA16" s="6">
        <v>1</v>
      </c>
      <c r="AB16" s="7" t="s">
        <v>46</v>
      </c>
    </row>
    <row r="17" spans="1:28" x14ac:dyDescent="0.3">
      <c r="A17" s="57" t="s">
        <v>10</v>
      </c>
      <c r="B17" s="57" t="s">
        <v>13</v>
      </c>
      <c r="C17" s="57" t="s">
        <v>23</v>
      </c>
      <c r="D17" s="10" t="s">
        <v>176</v>
      </c>
      <c r="E17" s="193">
        <v>13</v>
      </c>
      <c r="F17" s="192" t="s">
        <v>181</v>
      </c>
      <c r="G17" s="193">
        <v>40</v>
      </c>
      <c r="H17" s="193">
        <v>22</v>
      </c>
      <c r="I17" s="193">
        <v>18</v>
      </c>
      <c r="J17" s="193">
        <v>4</v>
      </c>
      <c r="K17" s="193">
        <v>14</v>
      </c>
      <c r="L17" s="7">
        <v>0.35</v>
      </c>
      <c r="M17" s="6" t="s">
        <v>4</v>
      </c>
      <c r="O17" s="57" t="s">
        <v>10</v>
      </c>
      <c r="P17" s="57" t="s">
        <v>13</v>
      </c>
      <c r="Q17" s="57" t="s">
        <v>23</v>
      </c>
      <c r="R17" s="10" t="s">
        <v>176</v>
      </c>
      <c r="S17" s="193">
        <v>8</v>
      </c>
      <c r="T17" s="7">
        <v>0.25</v>
      </c>
      <c r="U17" s="193">
        <v>6</v>
      </c>
      <c r="V17" s="7">
        <v>0.1875</v>
      </c>
      <c r="W17" s="193">
        <v>2</v>
      </c>
      <c r="X17" s="7">
        <v>6.25E-2</v>
      </c>
      <c r="Y17" s="193">
        <v>2</v>
      </c>
      <c r="Z17" s="7">
        <v>6.25E-2</v>
      </c>
      <c r="AA17" s="6">
        <v>0</v>
      </c>
      <c r="AB17" s="7">
        <v>0</v>
      </c>
    </row>
    <row r="18" spans="1:28" x14ac:dyDescent="0.3">
      <c r="A18" s="57" t="s">
        <v>10</v>
      </c>
      <c r="B18" s="57" t="s">
        <v>13</v>
      </c>
      <c r="C18" s="57" t="s">
        <v>23</v>
      </c>
      <c r="D18" s="10" t="s">
        <v>177</v>
      </c>
      <c r="E18" s="193">
        <v>12</v>
      </c>
      <c r="F18" s="192" t="s">
        <v>181</v>
      </c>
      <c r="G18" s="193"/>
      <c r="H18" s="193"/>
      <c r="I18" s="193"/>
      <c r="J18" s="193">
        <v>17</v>
      </c>
      <c r="K18" s="193">
        <v>-17</v>
      </c>
      <c r="L18" s="7">
        <v>-1</v>
      </c>
      <c r="M18" s="6" t="s">
        <v>46</v>
      </c>
      <c r="O18" s="57" t="s">
        <v>10</v>
      </c>
      <c r="P18" s="57" t="s">
        <v>13</v>
      </c>
      <c r="Q18" s="57" t="s">
        <v>23</v>
      </c>
      <c r="R18" s="10" t="s">
        <v>177</v>
      </c>
      <c r="S18" s="193">
        <v>0</v>
      </c>
      <c r="T18" s="7" t="s">
        <v>46</v>
      </c>
      <c r="U18" s="193">
        <v>0</v>
      </c>
      <c r="V18" s="7" t="s">
        <v>46</v>
      </c>
      <c r="W18" s="193">
        <v>0</v>
      </c>
      <c r="X18" s="7" t="s">
        <v>46</v>
      </c>
      <c r="Y18" s="193">
        <v>2</v>
      </c>
      <c r="Z18" s="7" t="s">
        <v>46</v>
      </c>
      <c r="AA18" s="6">
        <v>-2</v>
      </c>
      <c r="AB18" s="7" t="s">
        <v>46</v>
      </c>
    </row>
    <row r="19" spans="1:28" x14ac:dyDescent="0.3">
      <c r="A19" s="57" t="s">
        <v>10</v>
      </c>
      <c r="B19" s="57" t="s">
        <v>13</v>
      </c>
      <c r="C19" s="57" t="s">
        <v>23</v>
      </c>
      <c r="D19" s="10" t="s">
        <v>178</v>
      </c>
      <c r="E19" s="193">
        <v>16</v>
      </c>
      <c r="F19" s="192" t="s">
        <v>181</v>
      </c>
      <c r="G19" s="193">
        <v>36</v>
      </c>
      <c r="H19" s="193">
        <v>10</v>
      </c>
      <c r="I19" s="193">
        <v>26</v>
      </c>
      <c r="J19" s="193">
        <v>1</v>
      </c>
      <c r="K19" s="193">
        <v>25</v>
      </c>
      <c r="L19" s="7">
        <v>0.69444444444444442</v>
      </c>
      <c r="M19" s="6" t="s">
        <v>4</v>
      </c>
      <c r="O19" s="57" t="s">
        <v>10</v>
      </c>
      <c r="P19" s="57" t="s">
        <v>13</v>
      </c>
      <c r="Q19" s="57" t="s">
        <v>23</v>
      </c>
      <c r="R19" s="10" t="s">
        <v>178</v>
      </c>
      <c r="S19" s="193">
        <v>-17</v>
      </c>
      <c r="T19" s="7">
        <v>-0.32075471698113206</v>
      </c>
      <c r="U19" s="193">
        <v>-7</v>
      </c>
      <c r="V19" s="7">
        <v>-0.13207547169811321</v>
      </c>
      <c r="W19" s="193">
        <v>-10</v>
      </c>
      <c r="X19" s="7">
        <v>-0.18867924528301888</v>
      </c>
      <c r="Y19" s="193">
        <v>-2</v>
      </c>
      <c r="Z19" s="7">
        <v>-3.7735849056603772E-2</v>
      </c>
      <c r="AA19" s="6">
        <v>-8</v>
      </c>
      <c r="AB19" s="7">
        <v>-0.15094339622641509</v>
      </c>
    </row>
    <row r="20" spans="1:28" x14ac:dyDescent="0.3">
      <c r="A20" s="57" t="s">
        <v>10</v>
      </c>
      <c r="B20" s="57" t="s">
        <v>13</v>
      </c>
      <c r="C20" s="57" t="s">
        <v>23</v>
      </c>
      <c r="D20" s="10" t="s">
        <v>179</v>
      </c>
      <c r="E20" s="193">
        <v>7</v>
      </c>
      <c r="F20" s="192" t="s">
        <v>181</v>
      </c>
      <c r="G20" s="193">
        <v>5</v>
      </c>
      <c r="H20" s="193">
        <v>4</v>
      </c>
      <c r="I20" s="193">
        <v>1</v>
      </c>
      <c r="J20" s="193">
        <v>27</v>
      </c>
      <c r="K20" s="193">
        <v>-26</v>
      </c>
      <c r="L20" s="7">
        <v>-5.2</v>
      </c>
      <c r="M20" s="6" t="s">
        <v>2</v>
      </c>
      <c r="O20" s="57" t="s">
        <v>10</v>
      </c>
      <c r="P20" s="57" t="s">
        <v>13</v>
      </c>
      <c r="Q20" s="57" t="s">
        <v>23</v>
      </c>
      <c r="R20" s="10" t="s">
        <v>179</v>
      </c>
      <c r="S20" s="193">
        <v>1</v>
      </c>
      <c r="T20" s="7">
        <v>0.25</v>
      </c>
      <c r="U20" s="193">
        <v>2</v>
      </c>
      <c r="V20" s="7">
        <v>0.5</v>
      </c>
      <c r="W20" s="193">
        <v>-1</v>
      </c>
      <c r="X20" s="7">
        <v>-0.25</v>
      </c>
      <c r="Y20" s="193">
        <v>-1</v>
      </c>
      <c r="Z20" s="7">
        <v>-0.25</v>
      </c>
      <c r="AA20" s="6">
        <v>0</v>
      </c>
      <c r="AB20" s="7">
        <v>0</v>
      </c>
    </row>
    <row r="21" spans="1:28" x14ac:dyDescent="0.3">
      <c r="A21" s="57" t="s">
        <v>10</v>
      </c>
      <c r="B21" s="57" t="s">
        <v>13</v>
      </c>
      <c r="C21" s="57" t="s">
        <v>23</v>
      </c>
      <c r="D21" s="10" t="s">
        <v>180</v>
      </c>
      <c r="E21" s="193">
        <v>18</v>
      </c>
      <c r="F21" s="192" t="s">
        <v>181</v>
      </c>
      <c r="G21" s="193"/>
      <c r="H21" s="193"/>
      <c r="I21" s="193"/>
      <c r="J21" s="193">
        <v>9</v>
      </c>
      <c r="K21" s="193">
        <v>-9</v>
      </c>
      <c r="L21" s="7">
        <v>-1</v>
      </c>
      <c r="M21" s="6" t="s">
        <v>46</v>
      </c>
      <c r="O21" s="57" t="s">
        <v>10</v>
      </c>
      <c r="P21" s="57" t="s">
        <v>13</v>
      </c>
      <c r="Q21" s="57" t="s">
        <v>23</v>
      </c>
      <c r="R21" s="10" t="s">
        <v>180</v>
      </c>
      <c r="S21" s="193">
        <v>0</v>
      </c>
      <c r="T21" s="7" t="s">
        <v>46</v>
      </c>
      <c r="U21" s="193">
        <v>0</v>
      </c>
      <c r="V21" s="7" t="s">
        <v>46</v>
      </c>
      <c r="W21" s="193">
        <v>0</v>
      </c>
      <c r="X21" s="7" t="s">
        <v>46</v>
      </c>
      <c r="Y21" s="193">
        <v>-7</v>
      </c>
      <c r="Z21" s="7" t="s">
        <v>46</v>
      </c>
      <c r="AA21" s="6">
        <v>7</v>
      </c>
      <c r="AB21" s="7" t="s">
        <v>46</v>
      </c>
    </row>
    <row r="22" spans="1:28" x14ac:dyDescent="0.3">
      <c r="A22" s="58" t="s">
        <v>10</v>
      </c>
      <c r="B22" s="58" t="s">
        <v>14</v>
      </c>
      <c r="C22" s="58" t="s">
        <v>24</v>
      </c>
      <c r="D22" s="10" t="s">
        <v>176</v>
      </c>
      <c r="E22" s="193">
        <v>13</v>
      </c>
      <c r="F22" s="192" t="s">
        <v>181</v>
      </c>
      <c r="G22" s="193">
        <v>18</v>
      </c>
      <c r="H22" s="193">
        <v>6</v>
      </c>
      <c r="I22" s="193">
        <v>12</v>
      </c>
      <c r="J22" s="193">
        <v>4</v>
      </c>
      <c r="K22" s="193">
        <v>8</v>
      </c>
      <c r="L22" s="7">
        <v>0.44444444444444442</v>
      </c>
      <c r="M22" s="6" t="s">
        <v>4</v>
      </c>
      <c r="O22" s="58" t="s">
        <v>10</v>
      </c>
      <c r="P22" s="58" t="s">
        <v>14</v>
      </c>
      <c r="Q22" s="58" t="s">
        <v>24</v>
      </c>
      <c r="R22" s="10" t="s">
        <v>176</v>
      </c>
      <c r="S22" s="193">
        <v>5</v>
      </c>
      <c r="T22" s="7">
        <v>0.38461538461538464</v>
      </c>
      <c r="U22" s="193">
        <v>4</v>
      </c>
      <c r="V22" s="7">
        <v>0.30769230769230771</v>
      </c>
      <c r="W22" s="193">
        <v>1</v>
      </c>
      <c r="X22" s="7">
        <v>7.6923076923076927E-2</v>
      </c>
      <c r="Y22" s="193">
        <v>2</v>
      </c>
      <c r="Z22" s="7">
        <v>0.15384615384615385</v>
      </c>
      <c r="AA22" s="6">
        <v>-1</v>
      </c>
      <c r="AB22" s="7">
        <v>-7.6923076923076927E-2</v>
      </c>
    </row>
    <row r="23" spans="1:28" x14ac:dyDescent="0.3">
      <c r="A23" s="58" t="s">
        <v>10</v>
      </c>
      <c r="B23" s="58" t="s">
        <v>14</v>
      </c>
      <c r="C23" s="58" t="s">
        <v>24</v>
      </c>
      <c r="D23" s="10" t="s">
        <v>177</v>
      </c>
      <c r="E23" s="193">
        <v>12</v>
      </c>
      <c r="F23" s="192" t="s">
        <v>181</v>
      </c>
      <c r="G23" s="193"/>
      <c r="H23" s="193"/>
      <c r="I23" s="193"/>
      <c r="J23" s="193">
        <v>1</v>
      </c>
      <c r="K23" s="193">
        <v>-1</v>
      </c>
      <c r="L23" s="7">
        <v>-1</v>
      </c>
      <c r="M23" s="6" t="s">
        <v>46</v>
      </c>
      <c r="O23" s="58" t="s">
        <v>10</v>
      </c>
      <c r="P23" s="58" t="s">
        <v>14</v>
      </c>
      <c r="Q23" s="58" t="s">
        <v>24</v>
      </c>
      <c r="R23" s="10" t="s">
        <v>177</v>
      </c>
      <c r="S23" s="193">
        <v>0</v>
      </c>
      <c r="T23" s="7" t="s">
        <v>46</v>
      </c>
      <c r="U23" s="193">
        <v>0</v>
      </c>
      <c r="V23" s="7" t="s">
        <v>46</v>
      </c>
      <c r="W23" s="193">
        <v>0</v>
      </c>
      <c r="X23" s="7" t="s">
        <v>46</v>
      </c>
      <c r="Y23" s="193">
        <v>-5</v>
      </c>
      <c r="Z23" s="7" t="s">
        <v>46</v>
      </c>
      <c r="AA23" s="6">
        <v>5</v>
      </c>
      <c r="AB23" s="7" t="s">
        <v>46</v>
      </c>
    </row>
    <row r="24" spans="1:28" x14ac:dyDescent="0.3">
      <c r="A24" s="58" t="s">
        <v>10</v>
      </c>
      <c r="B24" s="58" t="s">
        <v>14</v>
      </c>
      <c r="C24" s="58" t="s">
        <v>24</v>
      </c>
      <c r="D24" s="10" t="s">
        <v>178</v>
      </c>
      <c r="E24" s="193">
        <v>16</v>
      </c>
      <c r="F24" s="192" t="s">
        <v>181</v>
      </c>
      <c r="G24" s="193"/>
      <c r="H24" s="193"/>
      <c r="I24" s="193"/>
      <c r="J24" s="193">
        <v>9</v>
      </c>
      <c r="K24" s="193">
        <v>-9</v>
      </c>
      <c r="L24" s="7">
        <v>-1</v>
      </c>
      <c r="M24" s="6" t="s">
        <v>46</v>
      </c>
      <c r="O24" s="58" t="s">
        <v>10</v>
      </c>
      <c r="P24" s="58" t="s">
        <v>14</v>
      </c>
      <c r="Q24" s="58" t="s">
        <v>24</v>
      </c>
      <c r="R24" s="10" t="s">
        <v>178</v>
      </c>
      <c r="S24" s="193">
        <v>0</v>
      </c>
      <c r="T24" s="7" t="s">
        <v>46</v>
      </c>
      <c r="U24" s="193">
        <v>0</v>
      </c>
      <c r="V24" s="7" t="s">
        <v>46</v>
      </c>
      <c r="W24" s="193">
        <v>0</v>
      </c>
      <c r="X24" s="7" t="s">
        <v>46</v>
      </c>
      <c r="Y24" s="193">
        <v>-1</v>
      </c>
      <c r="Z24" s="7" t="s">
        <v>46</v>
      </c>
      <c r="AA24" s="6">
        <v>1</v>
      </c>
      <c r="AB24" s="7" t="s">
        <v>46</v>
      </c>
    </row>
    <row r="25" spans="1:28" x14ac:dyDescent="0.3">
      <c r="A25" s="58" t="s">
        <v>10</v>
      </c>
      <c r="B25" s="58" t="s">
        <v>14</v>
      </c>
      <c r="C25" s="58" t="s">
        <v>24</v>
      </c>
      <c r="D25" s="10" t="s">
        <v>179</v>
      </c>
      <c r="E25" s="193">
        <v>7</v>
      </c>
      <c r="F25" s="192" t="s">
        <v>181</v>
      </c>
      <c r="G25" s="193"/>
      <c r="H25" s="193"/>
      <c r="I25" s="193"/>
      <c r="J25" s="193">
        <v>9</v>
      </c>
      <c r="K25" s="193">
        <v>-9</v>
      </c>
      <c r="L25" s="7">
        <v>-1</v>
      </c>
      <c r="M25" s="6" t="s">
        <v>46</v>
      </c>
      <c r="O25" s="58" t="s">
        <v>10</v>
      </c>
      <c r="P25" s="58" t="s">
        <v>14</v>
      </c>
      <c r="Q25" s="58" t="s">
        <v>24</v>
      </c>
      <c r="R25" s="10" t="s">
        <v>179</v>
      </c>
      <c r="S25" s="193">
        <v>0</v>
      </c>
      <c r="T25" s="7" t="s">
        <v>46</v>
      </c>
      <c r="U25" s="193">
        <v>0</v>
      </c>
      <c r="V25" s="7" t="s">
        <v>46</v>
      </c>
      <c r="W25" s="193">
        <v>0</v>
      </c>
      <c r="X25" s="7" t="s">
        <v>46</v>
      </c>
      <c r="Y25" s="193">
        <v>1</v>
      </c>
      <c r="Z25" s="7" t="s">
        <v>46</v>
      </c>
      <c r="AA25" s="6">
        <v>-1</v>
      </c>
      <c r="AB25" s="7" t="s">
        <v>46</v>
      </c>
    </row>
    <row r="26" spans="1:28" x14ac:dyDescent="0.3">
      <c r="A26" s="58" t="s">
        <v>10</v>
      </c>
      <c r="B26" s="58" t="s">
        <v>14</v>
      </c>
      <c r="C26" s="58" t="s">
        <v>24</v>
      </c>
      <c r="D26" s="10" t="s">
        <v>180</v>
      </c>
      <c r="E26" s="193">
        <v>18</v>
      </c>
      <c r="F26" s="192" t="s">
        <v>181</v>
      </c>
      <c r="G26" s="193">
        <v>63</v>
      </c>
      <c r="H26" s="193">
        <v>15</v>
      </c>
      <c r="I26" s="193">
        <v>48</v>
      </c>
      <c r="J26" s="193">
        <v>3</v>
      </c>
      <c r="K26" s="193">
        <v>45</v>
      </c>
      <c r="L26" s="7">
        <v>0.7142857142857143</v>
      </c>
      <c r="M26" s="6" t="s">
        <v>4</v>
      </c>
      <c r="O26" s="58" t="s">
        <v>10</v>
      </c>
      <c r="P26" s="58" t="s">
        <v>14</v>
      </c>
      <c r="Q26" s="58" t="s">
        <v>24</v>
      </c>
      <c r="R26" s="10" t="s">
        <v>180</v>
      </c>
      <c r="S26" s="193">
        <v>1</v>
      </c>
      <c r="T26" s="7">
        <v>1.6129032258064516E-2</v>
      </c>
      <c r="U26" s="193">
        <v>3</v>
      </c>
      <c r="V26" s="7">
        <v>4.8387096774193547E-2</v>
      </c>
      <c r="W26" s="193">
        <v>-2</v>
      </c>
      <c r="X26" s="7">
        <v>-3.2258064516129031E-2</v>
      </c>
      <c r="Y26" s="193">
        <v>2</v>
      </c>
      <c r="Z26" s="7">
        <v>3.2258064516129031E-2</v>
      </c>
      <c r="AA26" s="6">
        <v>-4</v>
      </c>
      <c r="AB26" s="7">
        <v>-6.4516129032258063E-2</v>
      </c>
    </row>
    <row r="27" spans="1:28" x14ac:dyDescent="0.3">
      <c r="A27" s="59" t="s">
        <v>10</v>
      </c>
      <c r="B27" s="59" t="s">
        <v>15</v>
      </c>
      <c r="C27" s="59" t="s">
        <v>25</v>
      </c>
      <c r="D27" s="10" t="s">
        <v>176</v>
      </c>
      <c r="E27" s="193">
        <v>13</v>
      </c>
      <c r="F27" s="192" t="s">
        <v>181</v>
      </c>
      <c r="G27" s="193">
        <v>8</v>
      </c>
      <c r="H27" s="193">
        <v>3</v>
      </c>
      <c r="I27" s="193">
        <v>5</v>
      </c>
      <c r="J27" s="193"/>
      <c r="K27" s="193">
        <v>5</v>
      </c>
      <c r="L27" s="7">
        <v>0.625</v>
      </c>
      <c r="M27" s="6" t="s">
        <v>4</v>
      </c>
      <c r="O27" s="59" t="s">
        <v>10</v>
      </c>
      <c r="P27" s="59" t="s">
        <v>15</v>
      </c>
      <c r="Q27" s="59" t="s">
        <v>25</v>
      </c>
      <c r="R27" s="10" t="s">
        <v>176</v>
      </c>
      <c r="S27" s="193">
        <v>1</v>
      </c>
      <c r="T27" s="7">
        <v>0.14285714285714285</v>
      </c>
      <c r="U27" s="193">
        <v>1</v>
      </c>
      <c r="V27" s="7">
        <v>0.14285714285714285</v>
      </c>
      <c r="W27" s="193">
        <v>0</v>
      </c>
      <c r="X27" s="7">
        <v>0</v>
      </c>
      <c r="Y27" s="193">
        <v>0</v>
      </c>
      <c r="Z27" s="7">
        <v>0</v>
      </c>
      <c r="AA27" s="6">
        <v>0</v>
      </c>
      <c r="AB27" s="7">
        <v>0</v>
      </c>
    </row>
    <row r="28" spans="1:28" x14ac:dyDescent="0.3">
      <c r="A28" s="59" t="s">
        <v>10</v>
      </c>
      <c r="B28" s="59" t="s">
        <v>15</v>
      </c>
      <c r="C28" s="59" t="s">
        <v>25</v>
      </c>
      <c r="D28" s="10" t="s">
        <v>177</v>
      </c>
      <c r="E28" s="193">
        <v>12</v>
      </c>
      <c r="F28" s="192" t="s">
        <v>181</v>
      </c>
      <c r="G28" s="193"/>
      <c r="H28" s="193"/>
      <c r="I28" s="193"/>
      <c r="J28" s="193">
        <v>2</v>
      </c>
      <c r="K28" s="193">
        <v>-2</v>
      </c>
      <c r="L28" s="7">
        <v>-1</v>
      </c>
      <c r="M28" s="6" t="s">
        <v>46</v>
      </c>
      <c r="O28" s="59" t="s">
        <v>10</v>
      </c>
      <c r="P28" s="59" t="s">
        <v>15</v>
      </c>
      <c r="Q28" s="59" t="s">
        <v>25</v>
      </c>
      <c r="R28" s="10" t="s">
        <v>177</v>
      </c>
      <c r="S28" s="193">
        <v>0</v>
      </c>
      <c r="T28" s="7" t="s">
        <v>46</v>
      </c>
      <c r="U28" s="193">
        <v>0</v>
      </c>
      <c r="V28" s="7" t="s">
        <v>46</v>
      </c>
      <c r="W28" s="193">
        <v>0</v>
      </c>
      <c r="X28" s="7" t="s">
        <v>46</v>
      </c>
      <c r="Y28" s="193">
        <v>1</v>
      </c>
      <c r="Z28" s="7" t="s">
        <v>46</v>
      </c>
      <c r="AA28" s="6">
        <v>-1</v>
      </c>
      <c r="AB28" s="7" t="s">
        <v>46</v>
      </c>
    </row>
    <row r="29" spans="1:28" x14ac:dyDescent="0.3">
      <c r="A29" s="59" t="s">
        <v>10</v>
      </c>
      <c r="B29" s="59" t="s">
        <v>15</v>
      </c>
      <c r="C29" s="59" t="s">
        <v>25</v>
      </c>
      <c r="D29" s="10" t="s">
        <v>178</v>
      </c>
      <c r="E29" s="193">
        <v>16</v>
      </c>
      <c r="F29" s="192" t="s">
        <v>181</v>
      </c>
      <c r="G29" s="193"/>
      <c r="H29" s="193"/>
      <c r="I29" s="193"/>
      <c r="J29" s="193">
        <v>1</v>
      </c>
      <c r="K29" s="193">
        <v>-1</v>
      </c>
      <c r="L29" s="7">
        <v>-1</v>
      </c>
      <c r="M29" s="6" t="s">
        <v>46</v>
      </c>
      <c r="O29" s="59" t="s">
        <v>10</v>
      </c>
      <c r="P29" s="59" t="s">
        <v>15</v>
      </c>
      <c r="Q29" s="59" t="s">
        <v>25</v>
      </c>
      <c r="R29" s="10" t="s">
        <v>178</v>
      </c>
      <c r="S29" s="193">
        <v>0</v>
      </c>
      <c r="T29" s="7" t="s">
        <v>46</v>
      </c>
      <c r="U29" s="193">
        <v>0</v>
      </c>
      <c r="V29" s="7" t="s">
        <v>46</v>
      </c>
      <c r="W29" s="193">
        <v>0</v>
      </c>
      <c r="X29" s="7" t="s">
        <v>46</v>
      </c>
      <c r="Y29" s="193">
        <v>0</v>
      </c>
      <c r="Z29" s="7" t="s">
        <v>46</v>
      </c>
      <c r="AA29" s="6">
        <v>0</v>
      </c>
      <c r="AB29" s="7" t="s">
        <v>46</v>
      </c>
    </row>
    <row r="30" spans="1:28" x14ac:dyDescent="0.3">
      <c r="A30" s="59" t="s">
        <v>10</v>
      </c>
      <c r="B30" s="59" t="s">
        <v>15</v>
      </c>
      <c r="C30" s="59" t="s">
        <v>25</v>
      </c>
      <c r="D30" s="10" t="s">
        <v>179</v>
      </c>
      <c r="E30" s="193">
        <v>7</v>
      </c>
      <c r="F30" s="192" t="s">
        <v>181</v>
      </c>
      <c r="G30" s="193"/>
      <c r="H30" s="193"/>
      <c r="I30" s="193"/>
      <c r="J30" s="193"/>
      <c r="K30" s="193"/>
      <c r="L30" s="7">
        <v>-1</v>
      </c>
      <c r="M30" s="6" t="s">
        <v>46</v>
      </c>
      <c r="O30" s="59" t="s">
        <v>10</v>
      </c>
      <c r="P30" s="59" t="s">
        <v>15</v>
      </c>
      <c r="Q30" s="59" t="s">
        <v>25</v>
      </c>
      <c r="R30" s="10" t="s">
        <v>179</v>
      </c>
      <c r="S30" s="193">
        <v>-1</v>
      </c>
      <c r="T30" s="7">
        <v>-1</v>
      </c>
      <c r="U30" s="193">
        <v>-1</v>
      </c>
      <c r="V30" s="7">
        <v>-1</v>
      </c>
      <c r="W30" s="193">
        <v>0</v>
      </c>
      <c r="X30" s="7">
        <v>0</v>
      </c>
      <c r="Y30" s="193">
        <v>-1</v>
      </c>
      <c r="Z30" s="7">
        <v>-1</v>
      </c>
      <c r="AA30" s="6">
        <v>1</v>
      </c>
      <c r="AB30" s="7">
        <v>1</v>
      </c>
    </row>
    <row r="31" spans="1:28" x14ac:dyDescent="0.3">
      <c r="A31" s="59" t="s">
        <v>10</v>
      </c>
      <c r="B31" s="59" t="s">
        <v>15</v>
      </c>
      <c r="C31" s="59" t="s">
        <v>25</v>
      </c>
      <c r="D31" s="10" t="s">
        <v>180</v>
      </c>
      <c r="E31" s="193">
        <v>18</v>
      </c>
      <c r="F31" s="192" t="s">
        <v>181</v>
      </c>
      <c r="G31" s="193"/>
      <c r="H31" s="193"/>
      <c r="I31" s="193"/>
      <c r="J31" s="193">
        <v>1</v>
      </c>
      <c r="K31" s="193">
        <v>-1</v>
      </c>
      <c r="L31" s="7">
        <v>-1</v>
      </c>
      <c r="M31" s="6" t="s">
        <v>46</v>
      </c>
      <c r="O31" s="59" t="s">
        <v>10</v>
      </c>
      <c r="P31" s="59" t="s">
        <v>15</v>
      </c>
      <c r="Q31" s="59" t="s">
        <v>25</v>
      </c>
      <c r="R31" s="10" t="s">
        <v>180</v>
      </c>
      <c r="S31" s="193">
        <v>0</v>
      </c>
      <c r="T31" s="7" t="s">
        <v>46</v>
      </c>
      <c r="U31" s="193">
        <v>0</v>
      </c>
      <c r="V31" s="7" t="s">
        <v>46</v>
      </c>
      <c r="W31" s="193">
        <v>0</v>
      </c>
      <c r="X31" s="7" t="s">
        <v>46</v>
      </c>
      <c r="Y31" s="193">
        <v>0</v>
      </c>
      <c r="Z31" s="7" t="s">
        <v>46</v>
      </c>
      <c r="AA31" s="6">
        <v>0</v>
      </c>
      <c r="AB31" s="7" t="s">
        <v>46</v>
      </c>
    </row>
    <row r="32" spans="1:28" x14ac:dyDescent="0.3">
      <c r="A32" s="11" t="s">
        <v>10</v>
      </c>
      <c r="B32" s="11" t="s">
        <v>16</v>
      </c>
      <c r="C32" s="11" t="s">
        <v>26</v>
      </c>
      <c r="D32" s="10" t="s">
        <v>176</v>
      </c>
      <c r="E32" s="193">
        <v>13</v>
      </c>
      <c r="F32" s="192" t="s">
        <v>181</v>
      </c>
      <c r="G32" s="193"/>
      <c r="H32" s="193"/>
      <c r="I32" s="193"/>
      <c r="J32" s="193"/>
      <c r="K32" s="193"/>
      <c r="L32" s="7">
        <v>-1</v>
      </c>
      <c r="M32" s="6" t="s">
        <v>46</v>
      </c>
      <c r="O32" s="11" t="s">
        <v>10</v>
      </c>
      <c r="P32" s="11" t="s">
        <v>16</v>
      </c>
      <c r="Q32" s="11" t="s">
        <v>26</v>
      </c>
      <c r="R32" s="10" t="s">
        <v>176</v>
      </c>
      <c r="S32" s="193">
        <v>0</v>
      </c>
      <c r="T32" s="7" t="s">
        <v>46</v>
      </c>
      <c r="U32" s="193">
        <v>0</v>
      </c>
      <c r="V32" s="7" t="s">
        <v>46</v>
      </c>
      <c r="W32" s="193">
        <v>0</v>
      </c>
      <c r="X32" s="7" t="s">
        <v>46</v>
      </c>
      <c r="Y32" s="193">
        <v>-1</v>
      </c>
      <c r="Z32" s="7" t="s">
        <v>46</v>
      </c>
      <c r="AA32" s="6">
        <v>1</v>
      </c>
      <c r="AB32" s="7" t="s">
        <v>46</v>
      </c>
    </row>
    <row r="33" spans="1:28" x14ac:dyDescent="0.3">
      <c r="A33" s="11" t="s">
        <v>10</v>
      </c>
      <c r="B33" s="11" t="s">
        <v>16</v>
      </c>
      <c r="C33" s="11" t="s">
        <v>26</v>
      </c>
      <c r="D33" s="10" t="s">
        <v>177</v>
      </c>
      <c r="E33" s="193">
        <v>12</v>
      </c>
      <c r="F33" s="192" t="s">
        <v>181</v>
      </c>
      <c r="G33" s="193"/>
      <c r="H33" s="193"/>
      <c r="I33" s="193"/>
      <c r="J33" s="193">
        <v>5</v>
      </c>
      <c r="K33" s="193">
        <v>-5</v>
      </c>
      <c r="L33" s="7">
        <v>-1</v>
      </c>
      <c r="M33" s="6" t="s">
        <v>46</v>
      </c>
      <c r="O33" s="11" t="s">
        <v>10</v>
      </c>
      <c r="P33" s="11" t="s">
        <v>16</v>
      </c>
      <c r="Q33" s="11" t="s">
        <v>26</v>
      </c>
      <c r="R33" s="10" t="s">
        <v>177</v>
      </c>
      <c r="S33" s="193">
        <v>0</v>
      </c>
      <c r="T33" s="7" t="s">
        <v>46</v>
      </c>
      <c r="U33" s="193">
        <v>0</v>
      </c>
      <c r="V33" s="7" t="s">
        <v>46</v>
      </c>
      <c r="W33" s="193">
        <v>0</v>
      </c>
      <c r="X33" s="7" t="s">
        <v>46</v>
      </c>
      <c r="Y33" s="193">
        <v>2</v>
      </c>
      <c r="Z33" s="7" t="s">
        <v>46</v>
      </c>
      <c r="AA33" s="6">
        <v>-2</v>
      </c>
      <c r="AB33" s="7" t="s">
        <v>46</v>
      </c>
    </row>
    <row r="34" spans="1:28" x14ac:dyDescent="0.3">
      <c r="A34" s="11" t="s">
        <v>10</v>
      </c>
      <c r="B34" s="11" t="s">
        <v>16</v>
      </c>
      <c r="C34" s="11" t="s">
        <v>26</v>
      </c>
      <c r="D34" s="10" t="s">
        <v>178</v>
      </c>
      <c r="E34" s="193">
        <v>16</v>
      </c>
      <c r="F34" s="192" t="s">
        <v>181</v>
      </c>
      <c r="G34" s="193">
        <v>68</v>
      </c>
      <c r="H34" s="193">
        <v>17</v>
      </c>
      <c r="I34" s="193">
        <v>51</v>
      </c>
      <c r="J34" s="193">
        <v>2</v>
      </c>
      <c r="K34" s="193">
        <v>49</v>
      </c>
      <c r="L34" s="7">
        <v>0.72058823529411764</v>
      </c>
      <c r="M34" s="6" t="s">
        <v>4</v>
      </c>
      <c r="O34" s="11" t="s">
        <v>10</v>
      </c>
      <c r="P34" s="11" t="s">
        <v>16</v>
      </c>
      <c r="Q34" s="11" t="s">
        <v>26</v>
      </c>
      <c r="R34" s="10" t="s">
        <v>178</v>
      </c>
      <c r="S34" s="193">
        <v>28</v>
      </c>
      <c r="T34" s="7">
        <v>0.7</v>
      </c>
      <c r="U34" s="193">
        <v>5</v>
      </c>
      <c r="V34" s="7">
        <v>0.125</v>
      </c>
      <c r="W34" s="193">
        <v>23</v>
      </c>
      <c r="X34" s="7">
        <v>0.57499999999999996</v>
      </c>
      <c r="Y34" s="193">
        <v>-3</v>
      </c>
      <c r="Z34" s="7">
        <v>-7.4999999999999997E-2</v>
      </c>
      <c r="AA34" s="6">
        <v>26</v>
      </c>
      <c r="AB34" s="7">
        <v>0.65</v>
      </c>
    </row>
    <row r="35" spans="1:28" x14ac:dyDescent="0.3">
      <c r="A35" s="11" t="s">
        <v>10</v>
      </c>
      <c r="B35" s="11" t="s">
        <v>16</v>
      </c>
      <c r="C35" s="11" t="s">
        <v>26</v>
      </c>
      <c r="D35" s="10" t="s">
        <v>179</v>
      </c>
      <c r="E35" s="193">
        <v>7</v>
      </c>
      <c r="F35" s="192" t="s">
        <v>181</v>
      </c>
      <c r="G35" s="193">
        <v>25</v>
      </c>
      <c r="H35" s="193">
        <v>16</v>
      </c>
      <c r="I35" s="193">
        <v>9</v>
      </c>
      <c r="J35" s="193">
        <v>29</v>
      </c>
      <c r="K35" s="193">
        <v>-20</v>
      </c>
      <c r="L35" s="7">
        <v>-0.8</v>
      </c>
      <c r="M35" s="6" t="s">
        <v>2</v>
      </c>
      <c r="O35" s="11" t="s">
        <v>10</v>
      </c>
      <c r="P35" s="11" t="s">
        <v>16</v>
      </c>
      <c r="Q35" s="11" t="s">
        <v>26</v>
      </c>
      <c r="R35" s="10" t="s">
        <v>179</v>
      </c>
      <c r="S35" s="193">
        <v>16</v>
      </c>
      <c r="T35" s="7">
        <v>1.7777777777777777</v>
      </c>
      <c r="U35" s="193">
        <v>12</v>
      </c>
      <c r="V35" s="7">
        <v>1.3333333333333333</v>
      </c>
      <c r="W35" s="193">
        <v>4</v>
      </c>
      <c r="X35" s="7">
        <v>0.44444444444444442</v>
      </c>
      <c r="Y35" s="193">
        <v>11</v>
      </c>
      <c r="Z35" s="7">
        <v>1.2222222222222223</v>
      </c>
      <c r="AA35" s="6">
        <v>-7</v>
      </c>
      <c r="AB35" s="7">
        <v>-0.77777777777777779</v>
      </c>
    </row>
    <row r="36" spans="1:28" x14ac:dyDescent="0.3">
      <c r="A36" s="11" t="s">
        <v>10</v>
      </c>
      <c r="B36" s="11" t="s">
        <v>16</v>
      </c>
      <c r="C36" s="11" t="s">
        <v>26</v>
      </c>
      <c r="D36" s="10" t="s">
        <v>180</v>
      </c>
      <c r="E36" s="193">
        <v>18</v>
      </c>
      <c r="F36" s="192" t="s">
        <v>181</v>
      </c>
      <c r="G36" s="193"/>
      <c r="H36" s="193"/>
      <c r="I36" s="193"/>
      <c r="J36" s="193">
        <v>12</v>
      </c>
      <c r="K36" s="193">
        <v>-12</v>
      </c>
      <c r="L36" s="7">
        <v>-1</v>
      </c>
      <c r="M36" s="6" t="s">
        <v>46</v>
      </c>
      <c r="O36" s="11" t="s">
        <v>10</v>
      </c>
      <c r="P36" s="11" t="s">
        <v>16</v>
      </c>
      <c r="Q36" s="11" t="s">
        <v>26</v>
      </c>
      <c r="R36" s="10" t="s">
        <v>180</v>
      </c>
      <c r="S36" s="193">
        <v>0</v>
      </c>
      <c r="T36" s="7" t="s">
        <v>46</v>
      </c>
      <c r="U36" s="193">
        <v>0</v>
      </c>
      <c r="V36" s="7" t="s">
        <v>46</v>
      </c>
      <c r="W36" s="193">
        <v>0</v>
      </c>
      <c r="X36" s="7" t="s">
        <v>46</v>
      </c>
      <c r="Y36" s="193">
        <v>4</v>
      </c>
      <c r="Z36" s="7" t="s">
        <v>46</v>
      </c>
      <c r="AA36" s="6">
        <v>-4</v>
      </c>
      <c r="AB36" s="7" t="s">
        <v>46</v>
      </c>
    </row>
    <row r="37" spans="1:28" x14ac:dyDescent="0.3">
      <c r="A37" s="60" t="s">
        <v>17</v>
      </c>
      <c r="B37" s="60" t="s">
        <v>11</v>
      </c>
      <c r="C37" s="60" t="s">
        <v>27</v>
      </c>
      <c r="D37" s="10" t="s">
        <v>176</v>
      </c>
      <c r="E37" s="193">
        <v>13</v>
      </c>
      <c r="F37" s="192" t="s">
        <v>181</v>
      </c>
      <c r="G37" s="193">
        <v>59</v>
      </c>
      <c r="H37" s="193">
        <v>30</v>
      </c>
      <c r="I37" s="193">
        <v>29</v>
      </c>
      <c r="J37" s="193">
        <v>4</v>
      </c>
      <c r="K37" s="193">
        <v>25</v>
      </c>
      <c r="L37" s="7">
        <v>0.42372881355932202</v>
      </c>
      <c r="M37" s="6" t="s">
        <v>4</v>
      </c>
      <c r="O37" s="60" t="s">
        <v>17</v>
      </c>
      <c r="P37" s="60" t="s">
        <v>11</v>
      </c>
      <c r="Q37" s="60" t="s">
        <v>27</v>
      </c>
      <c r="R37" s="10" t="s">
        <v>176</v>
      </c>
      <c r="S37" s="193">
        <v>5</v>
      </c>
      <c r="T37" s="7">
        <v>9.2592592592592587E-2</v>
      </c>
      <c r="U37" s="193">
        <v>-1</v>
      </c>
      <c r="V37" s="7">
        <v>-1.8518518518518517E-2</v>
      </c>
      <c r="W37" s="193">
        <v>6</v>
      </c>
      <c r="X37" s="7">
        <v>0.1111111111111111</v>
      </c>
      <c r="Y37" s="193">
        <v>0</v>
      </c>
      <c r="Z37" s="7">
        <v>0</v>
      </c>
      <c r="AA37" s="6">
        <v>6</v>
      </c>
      <c r="AB37" s="7">
        <v>0.1111111111111111</v>
      </c>
    </row>
    <row r="38" spans="1:28" x14ac:dyDescent="0.3">
      <c r="A38" s="60" t="s">
        <v>17</v>
      </c>
      <c r="B38" s="60" t="s">
        <v>11</v>
      </c>
      <c r="C38" s="60" t="s">
        <v>27</v>
      </c>
      <c r="D38" s="10" t="s">
        <v>177</v>
      </c>
      <c r="E38" s="193">
        <v>12</v>
      </c>
      <c r="F38" s="192" t="s">
        <v>181</v>
      </c>
      <c r="G38" s="193"/>
      <c r="H38" s="193"/>
      <c r="I38" s="193"/>
      <c r="J38" s="193">
        <v>23</v>
      </c>
      <c r="K38" s="193">
        <v>-23</v>
      </c>
      <c r="L38" s="7">
        <v>-1</v>
      </c>
      <c r="M38" s="6" t="s">
        <v>46</v>
      </c>
      <c r="O38" s="60" t="s">
        <v>17</v>
      </c>
      <c r="P38" s="60" t="s">
        <v>11</v>
      </c>
      <c r="Q38" s="60" t="s">
        <v>27</v>
      </c>
      <c r="R38" s="10" t="s">
        <v>177</v>
      </c>
      <c r="S38" s="193">
        <v>0</v>
      </c>
      <c r="T38" s="7" t="s">
        <v>46</v>
      </c>
      <c r="U38" s="193">
        <v>0</v>
      </c>
      <c r="V38" s="7" t="s">
        <v>46</v>
      </c>
      <c r="W38" s="193">
        <v>0</v>
      </c>
      <c r="X38" s="7" t="s">
        <v>46</v>
      </c>
      <c r="Y38" s="193">
        <v>4</v>
      </c>
      <c r="Z38" s="7" t="s">
        <v>46</v>
      </c>
      <c r="AA38" s="6">
        <v>-4</v>
      </c>
      <c r="AB38" s="7" t="s">
        <v>46</v>
      </c>
    </row>
    <row r="39" spans="1:28" x14ac:dyDescent="0.3">
      <c r="A39" s="60" t="s">
        <v>17</v>
      </c>
      <c r="B39" s="60" t="s">
        <v>11</v>
      </c>
      <c r="C39" s="60" t="s">
        <v>27</v>
      </c>
      <c r="D39" s="10" t="s">
        <v>178</v>
      </c>
      <c r="E39" s="193">
        <v>16</v>
      </c>
      <c r="F39" s="192" t="s">
        <v>181</v>
      </c>
      <c r="G39" s="193">
        <v>74</v>
      </c>
      <c r="H39" s="193">
        <v>28</v>
      </c>
      <c r="I39" s="193">
        <v>46</v>
      </c>
      <c r="J39" s="193"/>
      <c r="K39" s="193">
        <v>46</v>
      </c>
      <c r="L39" s="7">
        <v>0.6216216216216216</v>
      </c>
      <c r="M39" s="6" t="s">
        <v>4</v>
      </c>
      <c r="O39" s="60" t="s">
        <v>17</v>
      </c>
      <c r="P39" s="60" t="s">
        <v>11</v>
      </c>
      <c r="Q39" s="60" t="s">
        <v>27</v>
      </c>
      <c r="R39" s="10" t="s">
        <v>178</v>
      </c>
      <c r="S39" s="193">
        <v>-3</v>
      </c>
      <c r="T39" s="7">
        <v>-3.896103896103896E-2</v>
      </c>
      <c r="U39" s="193">
        <v>-3</v>
      </c>
      <c r="V39" s="7">
        <v>-3.896103896103896E-2</v>
      </c>
      <c r="W39" s="193">
        <v>0</v>
      </c>
      <c r="X39" s="7">
        <v>0</v>
      </c>
      <c r="Y39" s="193">
        <v>-1</v>
      </c>
      <c r="Z39" s="7">
        <v>-1.2987012987012988E-2</v>
      </c>
      <c r="AA39" s="6">
        <v>1</v>
      </c>
      <c r="AB39" s="7">
        <v>1.2987012987012988E-2</v>
      </c>
    </row>
    <row r="40" spans="1:28" x14ac:dyDescent="0.3">
      <c r="A40" s="60" t="s">
        <v>17</v>
      </c>
      <c r="B40" s="60" t="s">
        <v>11</v>
      </c>
      <c r="C40" s="60" t="s">
        <v>27</v>
      </c>
      <c r="D40" s="10" t="s">
        <v>179</v>
      </c>
      <c r="E40" s="193">
        <v>7</v>
      </c>
      <c r="F40" s="192" t="s">
        <v>181</v>
      </c>
      <c r="G40" s="193">
        <v>51</v>
      </c>
      <c r="H40" s="193">
        <v>38</v>
      </c>
      <c r="I40" s="193">
        <v>13</v>
      </c>
      <c r="J40" s="193">
        <v>13</v>
      </c>
      <c r="K40" s="193">
        <v>0</v>
      </c>
      <c r="L40" s="7">
        <v>0</v>
      </c>
      <c r="M40" s="6" t="s">
        <v>3</v>
      </c>
      <c r="O40" s="60" t="s">
        <v>17</v>
      </c>
      <c r="P40" s="60" t="s">
        <v>11</v>
      </c>
      <c r="Q40" s="60" t="s">
        <v>27</v>
      </c>
      <c r="R40" s="10" t="s">
        <v>179</v>
      </c>
      <c r="S40" s="193">
        <v>-23</v>
      </c>
      <c r="T40" s="7">
        <v>-0.3108108108108108</v>
      </c>
      <c r="U40" s="193">
        <v>-14</v>
      </c>
      <c r="V40" s="7">
        <v>-0.1891891891891892</v>
      </c>
      <c r="W40" s="193">
        <v>-9</v>
      </c>
      <c r="X40" s="7">
        <v>-0.12162162162162163</v>
      </c>
      <c r="Y40" s="193">
        <v>-9</v>
      </c>
      <c r="Z40" s="7">
        <v>-0.12162162162162163</v>
      </c>
      <c r="AA40" s="6">
        <v>0</v>
      </c>
      <c r="AB40" s="7">
        <v>0</v>
      </c>
    </row>
    <row r="41" spans="1:28" x14ac:dyDescent="0.3">
      <c r="A41" s="60" t="s">
        <v>17</v>
      </c>
      <c r="B41" s="60" t="s">
        <v>11</v>
      </c>
      <c r="C41" s="60" t="s">
        <v>27</v>
      </c>
      <c r="D41" s="10" t="s">
        <v>180</v>
      </c>
      <c r="E41" s="193">
        <v>18</v>
      </c>
      <c r="F41" s="192" t="s">
        <v>181</v>
      </c>
      <c r="G41" s="193"/>
      <c r="H41" s="193"/>
      <c r="I41" s="193"/>
      <c r="J41" s="193">
        <v>28</v>
      </c>
      <c r="K41" s="193">
        <v>-28</v>
      </c>
      <c r="L41" s="7">
        <v>-1</v>
      </c>
      <c r="M41" s="6" t="s">
        <v>46</v>
      </c>
      <c r="O41" s="60" t="s">
        <v>17</v>
      </c>
      <c r="P41" s="60" t="s">
        <v>11</v>
      </c>
      <c r="Q41" s="60" t="s">
        <v>27</v>
      </c>
      <c r="R41" s="10" t="s">
        <v>180</v>
      </c>
      <c r="S41" s="193">
        <v>0</v>
      </c>
      <c r="T41" s="7" t="s">
        <v>46</v>
      </c>
      <c r="U41" s="193">
        <v>0</v>
      </c>
      <c r="V41" s="7" t="s">
        <v>46</v>
      </c>
      <c r="W41" s="193">
        <v>0</v>
      </c>
      <c r="X41" s="7" t="s">
        <v>46</v>
      </c>
      <c r="Y41" s="193">
        <v>2</v>
      </c>
      <c r="Z41" s="7" t="s">
        <v>46</v>
      </c>
      <c r="AA41" s="6">
        <v>-2</v>
      </c>
      <c r="AB41" s="7" t="s">
        <v>46</v>
      </c>
    </row>
    <row r="42" spans="1:28" x14ac:dyDescent="0.3">
      <c r="A42" s="11" t="s">
        <v>17</v>
      </c>
      <c r="B42" s="11" t="s">
        <v>12</v>
      </c>
      <c r="C42" s="11" t="s">
        <v>28</v>
      </c>
      <c r="D42" s="10" t="s">
        <v>176</v>
      </c>
      <c r="E42" s="193">
        <v>13</v>
      </c>
      <c r="F42" s="192" t="s">
        <v>181</v>
      </c>
      <c r="G42" s="193"/>
      <c r="H42" s="193"/>
      <c r="I42" s="193"/>
      <c r="J42" s="193"/>
      <c r="K42" s="193"/>
      <c r="L42" s="7">
        <v>-1</v>
      </c>
      <c r="M42" s="6" t="s">
        <v>46</v>
      </c>
      <c r="O42" s="11" t="s">
        <v>17</v>
      </c>
      <c r="P42" s="11" t="s">
        <v>12</v>
      </c>
      <c r="Q42" s="11" t="s">
        <v>28</v>
      </c>
      <c r="R42" s="10" t="s">
        <v>176</v>
      </c>
      <c r="S42" s="193">
        <v>0</v>
      </c>
      <c r="T42" s="7" t="s">
        <v>46</v>
      </c>
      <c r="U42" s="193">
        <v>0</v>
      </c>
      <c r="V42" s="7" t="s">
        <v>46</v>
      </c>
      <c r="W42" s="193">
        <v>0</v>
      </c>
      <c r="X42" s="7" t="s">
        <v>46</v>
      </c>
      <c r="Y42" s="193">
        <v>-1</v>
      </c>
      <c r="Z42" s="7" t="s">
        <v>46</v>
      </c>
      <c r="AA42" s="6">
        <v>1</v>
      </c>
      <c r="AB42" s="7" t="s">
        <v>46</v>
      </c>
    </row>
    <row r="43" spans="1:28" x14ac:dyDescent="0.3">
      <c r="A43" s="11" t="s">
        <v>17</v>
      </c>
      <c r="B43" s="11" t="s">
        <v>12</v>
      </c>
      <c r="C43" s="11" t="s">
        <v>28</v>
      </c>
      <c r="D43" s="10" t="s">
        <v>177</v>
      </c>
      <c r="E43" s="193">
        <v>12</v>
      </c>
      <c r="F43" s="192" t="s">
        <v>181</v>
      </c>
      <c r="G43" s="193"/>
      <c r="H43" s="193"/>
      <c r="I43" s="193"/>
      <c r="J43" s="193">
        <v>1</v>
      </c>
      <c r="K43" s="193">
        <v>-1</v>
      </c>
      <c r="L43" s="7">
        <v>-1</v>
      </c>
      <c r="M43" s="6" t="s">
        <v>46</v>
      </c>
      <c r="O43" s="11" t="s">
        <v>17</v>
      </c>
      <c r="P43" s="11" t="s">
        <v>12</v>
      </c>
      <c r="Q43" s="11" t="s">
        <v>28</v>
      </c>
      <c r="R43" s="10" t="s">
        <v>177</v>
      </c>
      <c r="S43" s="193">
        <v>0</v>
      </c>
      <c r="T43" s="7" t="s">
        <v>46</v>
      </c>
      <c r="U43" s="193">
        <v>0</v>
      </c>
      <c r="V43" s="7" t="s">
        <v>46</v>
      </c>
      <c r="W43" s="193">
        <v>0</v>
      </c>
      <c r="X43" s="7" t="s">
        <v>46</v>
      </c>
      <c r="Y43" s="193">
        <v>0</v>
      </c>
      <c r="Z43" s="7" t="s">
        <v>46</v>
      </c>
      <c r="AA43" s="6">
        <v>0</v>
      </c>
      <c r="AB43" s="7" t="s">
        <v>46</v>
      </c>
    </row>
    <row r="44" spans="1:28" x14ac:dyDescent="0.3">
      <c r="A44" s="11" t="s">
        <v>17</v>
      </c>
      <c r="B44" s="11" t="s">
        <v>12</v>
      </c>
      <c r="C44" s="11" t="s">
        <v>28</v>
      </c>
      <c r="D44" s="10" t="s">
        <v>178</v>
      </c>
      <c r="E44" s="193">
        <v>16</v>
      </c>
      <c r="F44" s="192" t="s">
        <v>181</v>
      </c>
      <c r="G44" s="193"/>
      <c r="H44" s="193"/>
      <c r="I44" s="193"/>
      <c r="J44" s="193"/>
      <c r="K44" s="193"/>
      <c r="L44" s="7">
        <v>-1</v>
      </c>
      <c r="M44" s="6" t="s">
        <v>46</v>
      </c>
      <c r="O44" s="11" t="s">
        <v>17</v>
      </c>
      <c r="P44" s="11" t="s">
        <v>12</v>
      </c>
      <c r="Q44" s="11" t="s">
        <v>28</v>
      </c>
      <c r="R44" s="10" t="s">
        <v>178</v>
      </c>
      <c r="S44" s="193">
        <v>0</v>
      </c>
      <c r="T44" s="7" t="s">
        <v>46</v>
      </c>
      <c r="U44" s="193">
        <v>0</v>
      </c>
      <c r="V44" s="7" t="s">
        <v>46</v>
      </c>
      <c r="W44" s="193">
        <v>0</v>
      </c>
      <c r="X44" s="7" t="s">
        <v>46</v>
      </c>
      <c r="Y44" s="193">
        <v>0</v>
      </c>
      <c r="Z44" s="7" t="s">
        <v>46</v>
      </c>
      <c r="AA44" s="6">
        <v>0</v>
      </c>
      <c r="AB44" s="7" t="s">
        <v>46</v>
      </c>
    </row>
    <row r="45" spans="1:28" x14ac:dyDescent="0.3">
      <c r="A45" s="11" t="s">
        <v>17</v>
      </c>
      <c r="B45" s="11" t="s">
        <v>12</v>
      </c>
      <c r="C45" s="11" t="s">
        <v>28</v>
      </c>
      <c r="D45" s="10" t="s">
        <v>179</v>
      </c>
      <c r="E45" s="193">
        <v>7</v>
      </c>
      <c r="F45" s="192" t="s">
        <v>181</v>
      </c>
      <c r="G45" s="193">
        <v>5</v>
      </c>
      <c r="H45" s="193">
        <v>5</v>
      </c>
      <c r="I45" s="193">
        <v>0</v>
      </c>
      <c r="J45" s="193">
        <v>4</v>
      </c>
      <c r="K45" s="193">
        <v>-4</v>
      </c>
      <c r="L45" s="7">
        <v>-0.8</v>
      </c>
      <c r="M45" s="6" t="s">
        <v>2</v>
      </c>
      <c r="O45" s="11" t="s">
        <v>17</v>
      </c>
      <c r="P45" s="11" t="s">
        <v>12</v>
      </c>
      <c r="Q45" s="11" t="s">
        <v>28</v>
      </c>
      <c r="R45" s="10" t="s">
        <v>179</v>
      </c>
      <c r="S45" s="193">
        <v>4</v>
      </c>
      <c r="T45" s="7">
        <v>4</v>
      </c>
      <c r="U45" s="193">
        <v>4</v>
      </c>
      <c r="V45" s="7">
        <v>4</v>
      </c>
      <c r="W45" s="193">
        <v>0</v>
      </c>
      <c r="X45" s="7">
        <v>0</v>
      </c>
      <c r="Y45" s="193">
        <v>1</v>
      </c>
      <c r="Z45" s="7">
        <v>1</v>
      </c>
      <c r="AA45" s="6">
        <v>-1</v>
      </c>
      <c r="AB45" s="7">
        <v>-1</v>
      </c>
    </row>
    <row r="46" spans="1:28" x14ac:dyDescent="0.3">
      <c r="A46" s="11" t="s">
        <v>17</v>
      </c>
      <c r="B46" s="11" t="s">
        <v>12</v>
      </c>
      <c r="C46" s="11" t="s">
        <v>28</v>
      </c>
      <c r="D46" s="10" t="s">
        <v>180</v>
      </c>
      <c r="E46" s="193">
        <v>18</v>
      </c>
      <c r="F46" s="192" t="s">
        <v>181</v>
      </c>
      <c r="G46" s="193"/>
      <c r="H46" s="193"/>
      <c r="I46" s="193"/>
      <c r="J46" s="193"/>
      <c r="K46" s="193"/>
      <c r="L46" s="7">
        <v>-1</v>
      </c>
      <c r="M46" s="6" t="s">
        <v>46</v>
      </c>
      <c r="O46" s="11" t="s">
        <v>17</v>
      </c>
      <c r="P46" s="11" t="s">
        <v>12</v>
      </c>
      <c r="Q46" s="11" t="s">
        <v>28</v>
      </c>
      <c r="R46" s="10" t="s">
        <v>180</v>
      </c>
      <c r="S46" s="193">
        <v>0</v>
      </c>
      <c r="T46" s="7" t="s">
        <v>46</v>
      </c>
      <c r="U46" s="193">
        <v>0</v>
      </c>
      <c r="V46" s="7" t="s">
        <v>46</v>
      </c>
      <c r="W46" s="193">
        <v>0</v>
      </c>
      <c r="X46" s="7" t="s">
        <v>46</v>
      </c>
      <c r="Y46" s="193">
        <v>-1</v>
      </c>
      <c r="Z46" s="7" t="s">
        <v>46</v>
      </c>
      <c r="AA46" s="6">
        <v>1</v>
      </c>
      <c r="AB46" s="7" t="s">
        <v>46</v>
      </c>
    </row>
    <row r="47" spans="1:28" x14ac:dyDescent="0.3">
      <c r="A47" s="57" t="s">
        <v>17</v>
      </c>
      <c r="B47" s="57" t="s">
        <v>13</v>
      </c>
      <c r="C47" s="57" t="s">
        <v>29</v>
      </c>
      <c r="D47" s="10" t="s">
        <v>176</v>
      </c>
      <c r="E47" s="193">
        <v>13</v>
      </c>
      <c r="F47" s="192" t="s">
        <v>181</v>
      </c>
      <c r="G47" s="193">
        <v>3</v>
      </c>
      <c r="H47" s="193">
        <v>1</v>
      </c>
      <c r="I47" s="193">
        <v>2</v>
      </c>
      <c r="J47" s="193">
        <v>1</v>
      </c>
      <c r="K47" s="193">
        <v>1</v>
      </c>
      <c r="L47" s="7">
        <v>0.33333333333333331</v>
      </c>
      <c r="M47" s="6" t="s">
        <v>4</v>
      </c>
      <c r="O47" s="57" t="s">
        <v>17</v>
      </c>
      <c r="P47" s="57" t="s">
        <v>13</v>
      </c>
      <c r="Q47" s="57" t="s">
        <v>29</v>
      </c>
      <c r="R47" s="10" t="s">
        <v>176</v>
      </c>
      <c r="S47" s="193">
        <v>1</v>
      </c>
      <c r="T47" s="7">
        <v>0.5</v>
      </c>
      <c r="U47" s="193">
        <v>1</v>
      </c>
      <c r="V47" s="7">
        <v>0.5</v>
      </c>
      <c r="W47" s="193">
        <v>0</v>
      </c>
      <c r="X47" s="7">
        <v>0</v>
      </c>
      <c r="Y47" s="193">
        <v>1</v>
      </c>
      <c r="Z47" s="7">
        <v>0.5</v>
      </c>
      <c r="AA47" s="6">
        <v>-1</v>
      </c>
      <c r="AB47" s="7">
        <v>-0.5</v>
      </c>
    </row>
    <row r="48" spans="1:28" x14ac:dyDescent="0.3">
      <c r="A48" s="57" t="s">
        <v>17</v>
      </c>
      <c r="B48" s="57" t="s">
        <v>13</v>
      </c>
      <c r="C48" s="57" t="s">
        <v>29</v>
      </c>
      <c r="D48" s="10" t="s">
        <v>177</v>
      </c>
      <c r="E48" s="193">
        <v>12</v>
      </c>
      <c r="F48" s="192" t="s">
        <v>181</v>
      </c>
      <c r="G48" s="193"/>
      <c r="H48" s="193"/>
      <c r="I48" s="193"/>
      <c r="J48" s="193"/>
      <c r="K48" s="193"/>
      <c r="L48" s="7">
        <v>-1</v>
      </c>
      <c r="M48" s="6" t="s">
        <v>46</v>
      </c>
      <c r="O48" s="57" t="s">
        <v>17</v>
      </c>
      <c r="P48" s="57" t="s">
        <v>13</v>
      </c>
      <c r="Q48" s="57" t="s">
        <v>29</v>
      </c>
      <c r="R48" s="10" t="s">
        <v>177</v>
      </c>
      <c r="S48" s="193">
        <v>0</v>
      </c>
      <c r="T48" s="7" t="s">
        <v>46</v>
      </c>
      <c r="U48" s="193">
        <v>0</v>
      </c>
      <c r="V48" s="7" t="s">
        <v>46</v>
      </c>
      <c r="W48" s="193">
        <v>0</v>
      </c>
      <c r="X48" s="7" t="s">
        <v>46</v>
      </c>
      <c r="Y48" s="193">
        <v>-1</v>
      </c>
      <c r="Z48" s="7" t="s">
        <v>46</v>
      </c>
      <c r="AA48" s="6">
        <v>1</v>
      </c>
      <c r="AB48" s="7" t="s">
        <v>46</v>
      </c>
    </row>
    <row r="49" spans="1:28" x14ac:dyDescent="0.3">
      <c r="A49" s="57" t="s">
        <v>17</v>
      </c>
      <c r="B49" s="57" t="s">
        <v>13</v>
      </c>
      <c r="C49" s="57" t="s">
        <v>29</v>
      </c>
      <c r="D49" s="10" t="s">
        <v>178</v>
      </c>
      <c r="E49" s="193">
        <v>16</v>
      </c>
      <c r="F49" s="192" t="s">
        <v>181</v>
      </c>
      <c r="G49" s="193">
        <v>2</v>
      </c>
      <c r="H49" s="193">
        <v>1</v>
      </c>
      <c r="I49" s="193">
        <v>1</v>
      </c>
      <c r="J49" s="193">
        <v>1</v>
      </c>
      <c r="K49" s="193">
        <v>0</v>
      </c>
      <c r="L49" s="7">
        <v>0</v>
      </c>
      <c r="M49" s="6" t="s">
        <v>3</v>
      </c>
      <c r="O49" s="57" t="s">
        <v>17</v>
      </c>
      <c r="P49" s="57" t="s">
        <v>13</v>
      </c>
      <c r="Q49" s="57" t="s">
        <v>29</v>
      </c>
      <c r="R49" s="10" t="s">
        <v>178</v>
      </c>
      <c r="S49" s="193">
        <v>1</v>
      </c>
      <c r="T49" s="7">
        <v>1</v>
      </c>
      <c r="U49" s="193">
        <v>1</v>
      </c>
      <c r="V49" s="7">
        <v>1</v>
      </c>
      <c r="W49" s="193">
        <v>0</v>
      </c>
      <c r="X49" s="7">
        <v>0</v>
      </c>
      <c r="Y49" s="193">
        <v>0</v>
      </c>
      <c r="Z49" s="7">
        <v>0</v>
      </c>
      <c r="AA49" s="6">
        <v>0</v>
      </c>
      <c r="AB49" s="7">
        <v>0</v>
      </c>
    </row>
    <row r="50" spans="1:28" x14ac:dyDescent="0.3">
      <c r="A50" s="57" t="s">
        <v>17</v>
      </c>
      <c r="B50" s="57" t="s">
        <v>13</v>
      </c>
      <c r="C50" s="57" t="s">
        <v>29</v>
      </c>
      <c r="D50" s="10" t="s">
        <v>179</v>
      </c>
      <c r="E50" s="193">
        <v>7</v>
      </c>
      <c r="F50" s="192" t="s">
        <v>181</v>
      </c>
      <c r="G50" s="193">
        <v>2</v>
      </c>
      <c r="H50" s="193">
        <v>2</v>
      </c>
      <c r="I50" s="193">
        <v>0</v>
      </c>
      <c r="J50" s="193">
        <v>3</v>
      </c>
      <c r="K50" s="193">
        <v>-3</v>
      </c>
      <c r="L50" s="7">
        <v>-1.5</v>
      </c>
      <c r="M50" s="6" t="s">
        <v>2</v>
      </c>
      <c r="O50" s="57" t="s">
        <v>17</v>
      </c>
      <c r="P50" s="57" t="s">
        <v>13</v>
      </c>
      <c r="Q50" s="57" t="s">
        <v>29</v>
      </c>
      <c r="R50" s="10" t="s">
        <v>179</v>
      </c>
      <c r="S50" s="193">
        <v>-3</v>
      </c>
      <c r="T50" s="7">
        <v>-0.6</v>
      </c>
      <c r="U50" s="193">
        <v>-2</v>
      </c>
      <c r="V50" s="7">
        <v>-0.4</v>
      </c>
      <c r="W50" s="193">
        <v>-1</v>
      </c>
      <c r="X50" s="7">
        <v>-0.2</v>
      </c>
      <c r="Y50" s="193">
        <v>-1</v>
      </c>
      <c r="Z50" s="7">
        <v>-0.2</v>
      </c>
      <c r="AA50" s="6">
        <v>0</v>
      </c>
      <c r="AB50" s="7">
        <v>0</v>
      </c>
    </row>
    <row r="51" spans="1:28" x14ac:dyDescent="0.3">
      <c r="A51" s="57" t="s">
        <v>17</v>
      </c>
      <c r="B51" s="57" t="s">
        <v>13</v>
      </c>
      <c r="C51" s="57" t="s">
        <v>29</v>
      </c>
      <c r="D51" s="10" t="s">
        <v>180</v>
      </c>
      <c r="E51" s="193">
        <v>18</v>
      </c>
      <c r="F51" s="192" t="s">
        <v>181</v>
      </c>
      <c r="G51" s="193"/>
      <c r="H51" s="193"/>
      <c r="I51" s="193"/>
      <c r="J51" s="193">
        <v>2</v>
      </c>
      <c r="K51" s="193">
        <v>-2</v>
      </c>
      <c r="L51" s="7">
        <v>-1</v>
      </c>
      <c r="M51" s="6" t="s">
        <v>46</v>
      </c>
      <c r="O51" s="57" t="s">
        <v>17</v>
      </c>
      <c r="P51" s="57" t="s">
        <v>13</v>
      </c>
      <c r="Q51" s="57" t="s">
        <v>29</v>
      </c>
      <c r="R51" s="10" t="s">
        <v>180</v>
      </c>
      <c r="S51" s="193">
        <v>0</v>
      </c>
      <c r="T51" s="7" t="s">
        <v>46</v>
      </c>
      <c r="U51" s="193">
        <v>0</v>
      </c>
      <c r="V51" s="7" t="s">
        <v>46</v>
      </c>
      <c r="W51" s="193">
        <v>0</v>
      </c>
      <c r="X51" s="7" t="s">
        <v>46</v>
      </c>
      <c r="Y51" s="193">
        <v>1</v>
      </c>
      <c r="Z51" s="7" t="s">
        <v>46</v>
      </c>
      <c r="AA51" s="6">
        <v>-1</v>
      </c>
      <c r="AB51" s="7" t="s">
        <v>46</v>
      </c>
    </row>
    <row r="52" spans="1:28" x14ac:dyDescent="0.3">
      <c r="A52" s="58" t="s">
        <v>17</v>
      </c>
      <c r="B52" s="58" t="s">
        <v>14</v>
      </c>
      <c r="C52" s="58" t="s">
        <v>30</v>
      </c>
      <c r="D52" s="10" t="s">
        <v>176</v>
      </c>
      <c r="E52" s="193">
        <v>13</v>
      </c>
      <c r="F52" s="192" t="s">
        <v>181</v>
      </c>
      <c r="G52" s="193"/>
      <c r="H52" s="193"/>
      <c r="I52" s="193"/>
      <c r="J52" s="193"/>
      <c r="K52" s="193"/>
      <c r="L52" s="7">
        <v>-1</v>
      </c>
      <c r="M52" s="6" t="s">
        <v>46</v>
      </c>
      <c r="O52" s="58" t="s">
        <v>17</v>
      </c>
      <c r="P52" s="58" t="s">
        <v>14</v>
      </c>
      <c r="Q52" s="58" t="s">
        <v>30</v>
      </c>
      <c r="R52" s="10" t="s">
        <v>176</v>
      </c>
      <c r="S52" s="193">
        <v>0</v>
      </c>
      <c r="T52" s="7" t="s">
        <v>46</v>
      </c>
      <c r="U52" s="193">
        <v>0</v>
      </c>
      <c r="V52" s="7" t="s">
        <v>46</v>
      </c>
      <c r="W52" s="193">
        <v>0</v>
      </c>
      <c r="X52" s="7" t="s">
        <v>46</v>
      </c>
      <c r="Y52" s="193">
        <v>0</v>
      </c>
      <c r="Z52" s="7" t="s">
        <v>46</v>
      </c>
      <c r="AA52" s="6">
        <v>0</v>
      </c>
      <c r="AB52" s="7" t="s">
        <v>46</v>
      </c>
    </row>
    <row r="53" spans="1:28" x14ac:dyDescent="0.3">
      <c r="A53" s="58" t="s">
        <v>17</v>
      </c>
      <c r="B53" s="58" t="s">
        <v>14</v>
      </c>
      <c r="C53" s="58" t="s">
        <v>30</v>
      </c>
      <c r="D53" s="10" t="s">
        <v>177</v>
      </c>
      <c r="E53" s="193">
        <v>12</v>
      </c>
      <c r="F53" s="192" t="s">
        <v>181</v>
      </c>
      <c r="G53" s="193"/>
      <c r="H53" s="193"/>
      <c r="I53" s="193"/>
      <c r="J53" s="193"/>
      <c r="K53" s="193"/>
      <c r="L53" s="7">
        <v>-1</v>
      </c>
      <c r="M53" s="6" t="s">
        <v>46</v>
      </c>
      <c r="O53" s="58" t="s">
        <v>17</v>
      </c>
      <c r="P53" s="58" t="s">
        <v>14</v>
      </c>
      <c r="Q53" s="58" t="s">
        <v>30</v>
      </c>
      <c r="R53" s="10" t="s">
        <v>177</v>
      </c>
      <c r="S53" s="193">
        <v>0</v>
      </c>
      <c r="T53" s="7" t="s">
        <v>46</v>
      </c>
      <c r="U53" s="193">
        <v>0</v>
      </c>
      <c r="V53" s="7" t="s">
        <v>46</v>
      </c>
      <c r="W53" s="193">
        <v>0</v>
      </c>
      <c r="X53" s="7" t="s">
        <v>46</v>
      </c>
      <c r="Y53" s="193">
        <v>0</v>
      </c>
      <c r="Z53" s="7" t="s">
        <v>46</v>
      </c>
      <c r="AA53" s="6">
        <v>0</v>
      </c>
      <c r="AB53" s="7" t="s">
        <v>46</v>
      </c>
    </row>
    <row r="54" spans="1:28" x14ac:dyDescent="0.3">
      <c r="A54" s="58" t="s">
        <v>17</v>
      </c>
      <c r="B54" s="58" t="s">
        <v>14</v>
      </c>
      <c r="C54" s="58" t="s">
        <v>30</v>
      </c>
      <c r="D54" s="10" t="s">
        <v>178</v>
      </c>
      <c r="E54" s="193">
        <v>16</v>
      </c>
      <c r="F54" s="192" t="s">
        <v>181</v>
      </c>
      <c r="G54" s="193"/>
      <c r="H54" s="193"/>
      <c r="I54" s="193"/>
      <c r="J54" s="193"/>
      <c r="K54" s="193"/>
      <c r="L54" s="7">
        <v>-1</v>
      </c>
      <c r="M54" s="6" t="s">
        <v>46</v>
      </c>
      <c r="O54" s="58" t="s">
        <v>17</v>
      </c>
      <c r="P54" s="58" t="s">
        <v>14</v>
      </c>
      <c r="Q54" s="58" t="s">
        <v>30</v>
      </c>
      <c r="R54" s="10" t="s">
        <v>178</v>
      </c>
      <c r="S54" s="193">
        <v>0</v>
      </c>
      <c r="T54" s="7" t="s">
        <v>46</v>
      </c>
      <c r="U54" s="193">
        <v>0</v>
      </c>
      <c r="V54" s="7" t="s">
        <v>46</v>
      </c>
      <c r="W54" s="193">
        <v>0</v>
      </c>
      <c r="X54" s="7" t="s">
        <v>46</v>
      </c>
      <c r="Y54" s="193">
        <v>0</v>
      </c>
      <c r="Z54" s="7" t="s">
        <v>46</v>
      </c>
      <c r="AA54" s="6">
        <v>0</v>
      </c>
      <c r="AB54" s="7" t="s">
        <v>46</v>
      </c>
    </row>
    <row r="55" spans="1:28" x14ac:dyDescent="0.3">
      <c r="A55" s="58" t="s">
        <v>17</v>
      </c>
      <c r="B55" s="58" t="s">
        <v>14</v>
      </c>
      <c r="C55" s="58" t="s">
        <v>30</v>
      </c>
      <c r="D55" s="10" t="s">
        <v>179</v>
      </c>
      <c r="E55" s="193">
        <v>7</v>
      </c>
      <c r="F55" s="192" t="s">
        <v>181</v>
      </c>
      <c r="G55" s="193"/>
      <c r="H55" s="193"/>
      <c r="I55" s="193"/>
      <c r="J55" s="193"/>
      <c r="K55" s="193"/>
      <c r="L55" s="7">
        <v>-1</v>
      </c>
      <c r="M55" s="6" t="s">
        <v>46</v>
      </c>
      <c r="O55" s="58" t="s">
        <v>17</v>
      </c>
      <c r="P55" s="58" t="s">
        <v>14</v>
      </c>
      <c r="Q55" s="58" t="s">
        <v>30</v>
      </c>
      <c r="R55" s="10" t="s">
        <v>179</v>
      </c>
      <c r="S55" s="193">
        <v>0</v>
      </c>
      <c r="T55" s="7" t="s">
        <v>46</v>
      </c>
      <c r="U55" s="193">
        <v>0</v>
      </c>
      <c r="V55" s="7" t="s">
        <v>46</v>
      </c>
      <c r="W55" s="193">
        <v>0</v>
      </c>
      <c r="X55" s="7" t="s">
        <v>46</v>
      </c>
      <c r="Y55" s="193">
        <v>0</v>
      </c>
      <c r="Z55" s="7" t="s">
        <v>46</v>
      </c>
      <c r="AA55" s="6">
        <v>0</v>
      </c>
      <c r="AB55" s="7" t="s">
        <v>46</v>
      </c>
    </row>
    <row r="56" spans="1:28" x14ac:dyDescent="0.3">
      <c r="A56" s="58" t="s">
        <v>17</v>
      </c>
      <c r="B56" s="58" t="s">
        <v>14</v>
      </c>
      <c r="C56" s="58" t="s">
        <v>30</v>
      </c>
      <c r="D56" s="10" t="s">
        <v>180</v>
      </c>
      <c r="E56" s="193">
        <v>18</v>
      </c>
      <c r="F56" s="192" t="s">
        <v>181</v>
      </c>
      <c r="G56" s="193"/>
      <c r="H56" s="193"/>
      <c r="I56" s="193"/>
      <c r="J56" s="193"/>
      <c r="K56" s="193"/>
      <c r="L56" s="7">
        <v>-1</v>
      </c>
      <c r="M56" s="6" t="s">
        <v>46</v>
      </c>
      <c r="O56" s="58" t="s">
        <v>17</v>
      </c>
      <c r="P56" s="58" t="s">
        <v>14</v>
      </c>
      <c r="Q56" s="58" t="s">
        <v>30</v>
      </c>
      <c r="R56" s="10" t="s">
        <v>180</v>
      </c>
      <c r="S56" s="193">
        <v>0</v>
      </c>
      <c r="T56" s="7" t="s">
        <v>46</v>
      </c>
      <c r="U56" s="193">
        <v>0</v>
      </c>
      <c r="V56" s="7" t="s">
        <v>46</v>
      </c>
      <c r="W56" s="193">
        <v>0</v>
      </c>
      <c r="X56" s="7" t="s">
        <v>46</v>
      </c>
      <c r="Y56" s="193">
        <v>0</v>
      </c>
      <c r="Z56" s="7" t="s">
        <v>46</v>
      </c>
      <c r="AA56" s="6">
        <v>0</v>
      </c>
      <c r="AB56" s="7" t="s">
        <v>46</v>
      </c>
    </row>
    <row r="57" spans="1:28" x14ac:dyDescent="0.3">
      <c r="A57" s="59" t="s">
        <v>17</v>
      </c>
      <c r="B57" s="59" t="s">
        <v>15</v>
      </c>
      <c r="C57" s="59" t="s">
        <v>31</v>
      </c>
      <c r="D57" s="10" t="s">
        <v>176</v>
      </c>
      <c r="E57" s="193">
        <v>13</v>
      </c>
      <c r="F57" s="192" t="s">
        <v>181</v>
      </c>
      <c r="G57" s="193">
        <v>23</v>
      </c>
      <c r="H57" s="193">
        <v>7</v>
      </c>
      <c r="I57" s="193">
        <v>16</v>
      </c>
      <c r="J57" s="193"/>
      <c r="K57" s="193">
        <v>16</v>
      </c>
      <c r="L57" s="7">
        <v>0.69565217391304346</v>
      </c>
      <c r="M57" s="6" t="s">
        <v>4</v>
      </c>
      <c r="O57" s="59" t="s">
        <v>17</v>
      </c>
      <c r="P57" s="59" t="s">
        <v>15</v>
      </c>
      <c r="Q57" s="59" t="s">
        <v>31</v>
      </c>
      <c r="R57" s="10" t="s">
        <v>176</v>
      </c>
      <c r="S57" s="193">
        <v>-4</v>
      </c>
      <c r="T57" s="7">
        <v>-0.14814814814814814</v>
      </c>
      <c r="U57" s="193">
        <v>1</v>
      </c>
      <c r="V57" s="7">
        <v>3.7037037037037035E-2</v>
      </c>
      <c r="W57" s="193">
        <v>-5</v>
      </c>
      <c r="X57" s="7">
        <v>-0.18518518518518517</v>
      </c>
      <c r="Y57" s="193">
        <v>0</v>
      </c>
      <c r="Z57" s="7">
        <v>0</v>
      </c>
      <c r="AA57" s="6">
        <v>-5</v>
      </c>
      <c r="AB57" s="7">
        <v>-0.18518518518518517</v>
      </c>
    </row>
    <row r="58" spans="1:28" x14ac:dyDescent="0.3">
      <c r="A58" s="59" t="s">
        <v>17</v>
      </c>
      <c r="B58" s="59" t="s">
        <v>15</v>
      </c>
      <c r="C58" s="59" t="s">
        <v>31</v>
      </c>
      <c r="D58" s="10" t="s">
        <v>177</v>
      </c>
      <c r="E58" s="193">
        <v>12</v>
      </c>
      <c r="F58" s="192" t="s">
        <v>181</v>
      </c>
      <c r="G58" s="193"/>
      <c r="H58" s="193"/>
      <c r="I58" s="193"/>
      <c r="J58" s="193">
        <v>6</v>
      </c>
      <c r="K58" s="193">
        <v>-6</v>
      </c>
      <c r="L58" s="7">
        <v>-1</v>
      </c>
      <c r="M58" s="6" t="s">
        <v>46</v>
      </c>
      <c r="O58" s="59" t="s">
        <v>17</v>
      </c>
      <c r="P58" s="59" t="s">
        <v>15</v>
      </c>
      <c r="Q58" s="59" t="s">
        <v>31</v>
      </c>
      <c r="R58" s="10" t="s">
        <v>177</v>
      </c>
      <c r="S58" s="193">
        <v>0</v>
      </c>
      <c r="T58" s="7" t="s">
        <v>46</v>
      </c>
      <c r="U58" s="193">
        <v>0</v>
      </c>
      <c r="V58" s="7" t="s">
        <v>46</v>
      </c>
      <c r="W58" s="193">
        <v>0</v>
      </c>
      <c r="X58" s="7" t="s">
        <v>46</v>
      </c>
      <c r="Y58" s="193">
        <v>0</v>
      </c>
      <c r="Z58" s="7" t="s">
        <v>46</v>
      </c>
      <c r="AA58" s="6">
        <v>0</v>
      </c>
      <c r="AB58" s="7" t="s">
        <v>46</v>
      </c>
    </row>
    <row r="59" spans="1:28" x14ac:dyDescent="0.3">
      <c r="A59" s="59" t="s">
        <v>17</v>
      </c>
      <c r="B59" s="59" t="s">
        <v>15</v>
      </c>
      <c r="C59" s="59" t="s">
        <v>31</v>
      </c>
      <c r="D59" s="10" t="s">
        <v>178</v>
      </c>
      <c r="E59" s="193">
        <v>16</v>
      </c>
      <c r="F59" s="192" t="s">
        <v>181</v>
      </c>
      <c r="G59" s="193"/>
      <c r="H59" s="193"/>
      <c r="I59" s="193"/>
      <c r="J59" s="193"/>
      <c r="K59" s="193"/>
      <c r="L59" s="7">
        <v>-1</v>
      </c>
      <c r="M59" s="6" t="s">
        <v>46</v>
      </c>
      <c r="O59" s="59" t="s">
        <v>17</v>
      </c>
      <c r="P59" s="59" t="s">
        <v>15</v>
      </c>
      <c r="Q59" s="59" t="s">
        <v>31</v>
      </c>
      <c r="R59" s="10" t="s">
        <v>178</v>
      </c>
      <c r="S59" s="193">
        <v>0</v>
      </c>
      <c r="T59" s="7" t="s">
        <v>46</v>
      </c>
      <c r="U59" s="193">
        <v>0</v>
      </c>
      <c r="V59" s="7" t="s">
        <v>46</v>
      </c>
      <c r="W59" s="193">
        <v>0</v>
      </c>
      <c r="X59" s="7" t="s">
        <v>46</v>
      </c>
      <c r="Y59" s="193">
        <v>0</v>
      </c>
      <c r="Z59" s="7" t="s">
        <v>46</v>
      </c>
      <c r="AA59" s="6">
        <v>0</v>
      </c>
      <c r="AB59" s="7" t="s">
        <v>46</v>
      </c>
    </row>
    <row r="60" spans="1:28" x14ac:dyDescent="0.3">
      <c r="A60" s="59" t="s">
        <v>17</v>
      </c>
      <c r="B60" s="59" t="s">
        <v>15</v>
      </c>
      <c r="C60" s="59" t="s">
        <v>31</v>
      </c>
      <c r="D60" s="10" t="s">
        <v>179</v>
      </c>
      <c r="E60" s="193">
        <v>7</v>
      </c>
      <c r="F60" s="192" t="s">
        <v>181</v>
      </c>
      <c r="G60" s="193"/>
      <c r="H60" s="193"/>
      <c r="I60" s="193"/>
      <c r="J60" s="193"/>
      <c r="K60" s="193"/>
      <c r="L60" s="7">
        <v>-1</v>
      </c>
      <c r="M60" s="6" t="s">
        <v>46</v>
      </c>
      <c r="O60" s="59" t="s">
        <v>17</v>
      </c>
      <c r="P60" s="59" t="s">
        <v>15</v>
      </c>
      <c r="Q60" s="59" t="s">
        <v>31</v>
      </c>
      <c r="R60" s="10" t="s">
        <v>179</v>
      </c>
      <c r="S60" s="193">
        <v>0</v>
      </c>
      <c r="T60" s="7" t="s">
        <v>46</v>
      </c>
      <c r="U60" s="193">
        <v>0</v>
      </c>
      <c r="V60" s="7" t="s">
        <v>46</v>
      </c>
      <c r="W60" s="193">
        <v>0</v>
      </c>
      <c r="X60" s="7" t="s">
        <v>46</v>
      </c>
      <c r="Y60" s="193">
        <v>-3</v>
      </c>
      <c r="Z60" s="7" t="s">
        <v>46</v>
      </c>
      <c r="AA60" s="6">
        <v>3</v>
      </c>
      <c r="AB60" s="7" t="s">
        <v>46</v>
      </c>
    </row>
    <row r="61" spans="1:28" x14ac:dyDescent="0.3">
      <c r="A61" s="59" t="s">
        <v>17</v>
      </c>
      <c r="B61" s="59" t="s">
        <v>15</v>
      </c>
      <c r="C61" s="59" t="s">
        <v>31</v>
      </c>
      <c r="D61" s="10" t="s">
        <v>180</v>
      </c>
      <c r="E61" s="193">
        <v>18</v>
      </c>
      <c r="F61" s="192" t="s">
        <v>181</v>
      </c>
      <c r="G61" s="193"/>
      <c r="H61" s="193"/>
      <c r="I61" s="193"/>
      <c r="J61" s="193"/>
      <c r="K61" s="193"/>
      <c r="L61" s="7">
        <v>-1</v>
      </c>
      <c r="M61" s="6" t="s">
        <v>46</v>
      </c>
      <c r="O61" s="59" t="s">
        <v>17</v>
      </c>
      <c r="P61" s="59" t="s">
        <v>15</v>
      </c>
      <c r="Q61" s="59" t="s">
        <v>31</v>
      </c>
      <c r="R61" s="10" t="s">
        <v>180</v>
      </c>
      <c r="S61" s="193">
        <v>0</v>
      </c>
      <c r="T61" s="7" t="s">
        <v>46</v>
      </c>
      <c r="U61" s="193">
        <v>0</v>
      </c>
      <c r="V61" s="7" t="s">
        <v>46</v>
      </c>
      <c r="W61" s="193">
        <v>0</v>
      </c>
      <c r="X61" s="7" t="s">
        <v>46</v>
      </c>
      <c r="Y61" s="193">
        <v>-2</v>
      </c>
      <c r="Z61" s="7" t="s">
        <v>46</v>
      </c>
      <c r="AA61" s="6">
        <v>2</v>
      </c>
      <c r="AB61" s="7" t="s">
        <v>46</v>
      </c>
    </row>
    <row r="62" spans="1:28" x14ac:dyDescent="0.3">
      <c r="A62" s="11" t="s">
        <v>17</v>
      </c>
      <c r="B62" s="11" t="s">
        <v>16</v>
      </c>
      <c r="C62" s="11" t="s">
        <v>32</v>
      </c>
      <c r="D62" s="10" t="s">
        <v>176</v>
      </c>
      <c r="E62" s="193">
        <v>13</v>
      </c>
      <c r="F62" s="192" t="s">
        <v>181</v>
      </c>
      <c r="G62" s="193">
        <v>12</v>
      </c>
      <c r="H62" s="193">
        <v>4</v>
      </c>
      <c r="I62" s="193">
        <v>8</v>
      </c>
      <c r="J62" s="193">
        <v>1</v>
      </c>
      <c r="K62" s="193">
        <v>7</v>
      </c>
      <c r="L62" s="7">
        <v>0.58333333333333337</v>
      </c>
      <c r="M62" s="6" t="s">
        <v>4</v>
      </c>
      <c r="O62" s="11" t="s">
        <v>17</v>
      </c>
      <c r="P62" s="11" t="s">
        <v>16</v>
      </c>
      <c r="Q62" s="11" t="s">
        <v>32</v>
      </c>
      <c r="R62" s="10" t="s">
        <v>176</v>
      </c>
      <c r="S62" s="193">
        <v>-3</v>
      </c>
      <c r="T62" s="7">
        <v>-0.2</v>
      </c>
      <c r="U62" s="193">
        <v>1</v>
      </c>
      <c r="V62" s="7">
        <v>6.6666666666666666E-2</v>
      </c>
      <c r="W62" s="193">
        <v>-4</v>
      </c>
      <c r="X62" s="7">
        <v>-0.26666666666666666</v>
      </c>
      <c r="Y62" s="193">
        <v>1</v>
      </c>
      <c r="Z62" s="7">
        <v>6.6666666666666666E-2</v>
      </c>
      <c r="AA62" s="6">
        <v>-5</v>
      </c>
      <c r="AB62" s="7">
        <v>-0.33333333333333331</v>
      </c>
    </row>
    <row r="63" spans="1:28" x14ac:dyDescent="0.3">
      <c r="A63" s="11" t="s">
        <v>17</v>
      </c>
      <c r="B63" s="11" t="s">
        <v>16</v>
      </c>
      <c r="C63" s="11" t="s">
        <v>32</v>
      </c>
      <c r="D63" s="10" t="s">
        <v>177</v>
      </c>
      <c r="E63" s="193">
        <v>12</v>
      </c>
      <c r="F63" s="192" t="s">
        <v>181</v>
      </c>
      <c r="G63" s="193"/>
      <c r="H63" s="193"/>
      <c r="I63" s="193"/>
      <c r="J63" s="193">
        <v>4</v>
      </c>
      <c r="K63" s="193">
        <v>-4</v>
      </c>
      <c r="L63" s="7">
        <v>-1</v>
      </c>
      <c r="M63" s="6" t="s">
        <v>46</v>
      </c>
      <c r="O63" s="11" t="s">
        <v>17</v>
      </c>
      <c r="P63" s="11" t="s">
        <v>16</v>
      </c>
      <c r="Q63" s="11" t="s">
        <v>32</v>
      </c>
      <c r="R63" s="10" t="s">
        <v>177</v>
      </c>
      <c r="S63" s="193">
        <v>0</v>
      </c>
      <c r="T63" s="7" t="s">
        <v>46</v>
      </c>
      <c r="U63" s="193">
        <v>0</v>
      </c>
      <c r="V63" s="7" t="s">
        <v>46</v>
      </c>
      <c r="W63" s="193">
        <v>0</v>
      </c>
      <c r="X63" s="7" t="s">
        <v>46</v>
      </c>
      <c r="Y63" s="193">
        <v>3</v>
      </c>
      <c r="Z63" s="7" t="s">
        <v>46</v>
      </c>
      <c r="AA63" s="6">
        <v>-3</v>
      </c>
      <c r="AB63" s="7" t="s">
        <v>46</v>
      </c>
    </row>
    <row r="64" spans="1:28" x14ac:dyDescent="0.3">
      <c r="A64" s="11" t="s">
        <v>17</v>
      </c>
      <c r="B64" s="11" t="s">
        <v>16</v>
      </c>
      <c r="C64" s="11" t="s">
        <v>32</v>
      </c>
      <c r="D64" s="10" t="s">
        <v>178</v>
      </c>
      <c r="E64" s="193">
        <v>16</v>
      </c>
      <c r="F64" s="192" t="s">
        <v>181</v>
      </c>
      <c r="G64" s="193">
        <v>22</v>
      </c>
      <c r="H64" s="193">
        <v>7</v>
      </c>
      <c r="I64" s="193">
        <v>15</v>
      </c>
      <c r="J64" s="193"/>
      <c r="K64" s="193">
        <v>15</v>
      </c>
      <c r="L64" s="7">
        <v>0.68181818181818177</v>
      </c>
      <c r="M64" s="6" t="s">
        <v>4</v>
      </c>
      <c r="O64" s="11" t="s">
        <v>17</v>
      </c>
      <c r="P64" s="11" t="s">
        <v>16</v>
      </c>
      <c r="Q64" s="11" t="s">
        <v>32</v>
      </c>
      <c r="R64" s="10" t="s">
        <v>178</v>
      </c>
      <c r="S64" s="193">
        <v>4</v>
      </c>
      <c r="T64" s="7">
        <v>0.22222222222222221</v>
      </c>
      <c r="U64" s="193">
        <v>1</v>
      </c>
      <c r="V64" s="7">
        <v>5.5555555555555552E-2</v>
      </c>
      <c r="W64" s="193">
        <v>3</v>
      </c>
      <c r="X64" s="7">
        <v>0.16666666666666666</v>
      </c>
      <c r="Y64" s="193">
        <v>0</v>
      </c>
      <c r="Z64" s="7">
        <v>0</v>
      </c>
      <c r="AA64" s="6">
        <v>3</v>
      </c>
      <c r="AB64" s="7">
        <v>0.16666666666666666</v>
      </c>
    </row>
    <row r="65" spans="1:28" x14ac:dyDescent="0.3">
      <c r="A65" s="11" t="s">
        <v>17</v>
      </c>
      <c r="B65" s="11" t="s">
        <v>16</v>
      </c>
      <c r="C65" s="11" t="s">
        <v>32</v>
      </c>
      <c r="D65" s="10" t="s">
        <v>179</v>
      </c>
      <c r="E65" s="193">
        <v>7</v>
      </c>
      <c r="F65" s="192" t="s">
        <v>181</v>
      </c>
      <c r="G65" s="193">
        <v>18</v>
      </c>
      <c r="H65" s="193">
        <v>17</v>
      </c>
      <c r="I65" s="193">
        <v>1</v>
      </c>
      <c r="J65" s="193">
        <v>3</v>
      </c>
      <c r="K65" s="193">
        <v>-2</v>
      </c>
      <c r="L65" s="7">
        <v>-0.1111111111111111</v>
      </c>
      <c r="M65" s="6" t="s">
        <v>3</v>
      </c>
      <c r="O65" s="11" t="s">
        <v>17</v>
      </c>
      <c r="P65" s="11" t="s">
        <v>16</v>
      </c>
      <c r="Q65" s="11" t="s">
        <v>32</v>
      </c>
      <c r="R65" s="10" t="s">
        <v>179</v>
      </c>
      <c r="S65" s="193">
        <v>8</v>
      </c>
      <c r="T65" s="7">
        <v>0.8</v>
      </c>
      <c r="U65" s="193">
        <v>7</v>
      </c>
      <c r="V65" s="7">
        <v>0.7</v>
      </c>
      <c r="W65" s="193">
        <v>1</v>
      </c>
      <c r="X65" s="7">
        <v>0.1</v>
      </c>
      <c r="Y65" s="193">
        <v>1</v>
      </c>
      <c r="Z65" s="7">
        <v>0.1</v>
      </c>
      <c r="AA65" s="6">
        <v>0</v>
      </c>
      <c r="AB65" s="7">
        <v>0</v>
      </c>
    </row>
    <row r="66" spans="1:28" x14ac:dyDescent="0.3">
      <c r="A66" s="11" t="s">
        <v>17</v>
      </c>
      <c r="B66" s="11" t="s">
        <v>16</v>
      </c>
      <c r="C66" s="11" t="s">
        <v>32</v>
      </c>
      <c r="D66" s="10" t="s">
        <v>180</v>
      </c>
      <c r="E66" s="193">
        <v>18</v>
      </c>
      <c r="F66" s="192" t="s">
        <v>181</v>
      </c>
      <c r="G66" s="193"/>
      <c r="H66" s="193"/>
      <c r="I66" s="193"/>
      <c r="J66" s="193">
        <v>6</v>
      </c>
      <c r="K66" s="193">
        <v>-6</v>
      </c>
      <c r="L66" s="7">
        <v>-1</v>
      </c>
      <c r="M66" s="6" t="s">
        <v>46</v>
      </c>
      <c r="O66" s="11" t="s">
        <v>17</v>
      </c>
      <c r="P66" s="11" t="s">
        <v>16</v>
      </c>
      <c r="Q66" s="11" t="s">
        <v>32</v>
      </c>
      <c r="R66" s="10" t="s">
        <v>180</v>
      </c>
      <c r="S66" s="193">
        <v>0</v>
      </c>
      <c r="T66" s="7" t="s">
        <v>46</v>
      </c>
      <c r="U66" s="193">
        <v>0</v>
      </c>
      <c r="V66" s="7" t="s">
        <v>46</v>
      </c>
      <c r="W66" s="193">
        <v>0</v>
      </c>
      <c r="X66" s="7" t="s">
        <v>46</v>
      </c>
      <c r="Y66" s="193">
        <v>-1</v>
      </c>
      <c r="Z66" s="7" t="s">
        <v>46</v>
      </c>
      <c r="AA66" s="6">
        <v>1</v>
      </c>
      <c r="AB66" s="7" t="s">
        <v>46</v>
      </c>
    </row>
    <row r="67" spans="1:28" x14ac:dyDescent="0.3">
      <c r="A67" s="11" t="s">
        <v>18</v>
      </c>
      <c r="B67" s="11" t="s">
        <v>12</v>
      </c>
      <c r="C67" s="11" t="s">
        <v>33</v>
      </c>
      <c r="D67" s="10" t="s">
        <v>176</v>
      </c>
      <c r="E67" s="193">
        <v>13</v>
      </c>
      <c r="F67" s="192" t="s">
        <v>181</v>
      </c>
      <c r="G67" s="193">
        <v>14</v>
      </c>
      <c r="H67" s="193">
        <v>11</v>
      </c>
      <c r="I67" s="193">
        <v>3</v>
      </c>
      <c r="J67" s="193">
        <v>7</v>
      </c>
      <c r="K67" s="193">
        <v>-4</v>
      </c>
      <c r="L67" s="7">
        <v>-0.2857142857142857</v>
      </c>
      <c r="M67" s="6" t="s">
        <v>2</v>
      </c>
      <c r="O67" s="11" t="s">
        <v>18</v>
      </c>
      <c r="P67" s="11" t="s">
        <v>12</v>
      </c>
      <c r="Q67" s="11" t="s">
        <v>33</v>
      </c>
      <c r="R67" s="10" t="s">
        <v>176</v>
      </c>
      <c r="S67" s="193">
        <v>-1</v>
      </c>
      <c r="T67" s="7">
        <v>-6.6666666666666666E-2</v>
      </c>
      <c r="U67" s="193">
        <v>0</v>
      </c>
      <c r="V67" s="7">
        <v>0</v>
      </c>
      <c r="W67" s="193">
        <v>-1</v>
      </c>
      <c r="X67" s="7">
        <v>-6.6666666666666666E-2</v>
      </c>
      <c r="Y67" s="193">
        <v>-4</v>
      </c>
      <c r="Z67" s="7">
        <v>-0.26666666666666666</v>
      </c>
      <c r="AA67" s="6">
        <v>3</v>
      </c>
      <c r="AB67" s="7">
        <v>0.2</v>
      </c>
    </row>
    <row r="68" spans="1:28" x14ac:dyDescent="0.3">
      <c r="A68" s="11" t="s">
        <v>18</v>
      </c>
      <c r="B68" s="11" t="s">
        <v>12</v>
      </c>
      <c r="C68" s="11" t="s">
        <v>33</v>
      </c>
      <c r="D68" s="10" t="s">
        <v>177</v>
      </c>
      <c r="E68" s="193">
        <v>12</v>
      </c>
      <c r="F68" s="192" t="s">
        <v>181</v>
      </c>
      <c r="G68" s="193">
        <v>14</v>
      </c>
      <c r="H68" s="193">
        <v>7</v>
      </c>
      <c r="I68" s="193">
        <v>7</v>
      </c>
      <c r="J68" s="193">
        <v>8</v>
      </c>
      <c r="K68" s="193">
        <v>-1</v>
      </c>
      <c r="L68" s="7">
        <v>-7.1428571428571425E-2</v>
      </c>
      <c r="M68" s="6" t="s">
        <v>3</v>
      </c>
      <c r="O68" s="11" t="s">
        <v>18</v>
      </c>
      <c r="P68" s="11" t="s">
        <v>12</v>
      </c>
      <c r="Q68" s="11" t="s">
        <v>33</v>
      </c>
      <c r="R68" s="10" t="s">
        <v>177</v>
      </c>
      <c r="S68" s="193">
        <v>-5</v>
      </c>
      <c r="T68" s="7">
        <v>-0.26315789473684209</v>
      </c>
      <c r="U68" s="193">
        <v>0</v>
      </c>
      <c r="V68" s="7">
        <v>0</v>
      </c>
      <c r="W68" s="193">
        <v>-5</v>
      </c>
      <c r="X68" s="7">
        <v>-0.26315789473684209</v>
      </c>
      <c r="Y68" s="193">
        <v>-2</v>
      </c>
      <c r="Z68" s="7">
        <v>-0.10526315789473684</v>
      </c>
      <c r="AA68" s="6">
        <v>-3</v>
      </c>
      <c r="AB68" s="7">
        <v>-0.15789473684210525</v>
      </c>
    </row>
    <row r="69" spans="1:28" x14ac:dyDescent="0.3">
      <c r="A69" s="11" t="s">
        <v>18</v>
      </c>
      <c r="B69" s="11" t="s">
        <v>12</v>
      </c>
      <c r="C69" s="11" t="s">
        <v>33</v>
      </c>
      <c r="D69" s="10" t="s">
        <v>178</v>
      </c>
      <c r="E69" s="193">
        <v>16</v>
      </c>
      <c r="F69" s="192" t="s">
        <v>181</v>
      </c>
      <c r="G69" s="193"/>
      <c r="H69" s="193"/>
      <c r="I69" s="193"/>
      <c r="J69" s="193">
        <v>11</v>
      </c>
      <c r="K69" s="193">
        <v>-11</v>
      </c>
      <c r="L69" s="7">
        <v>-1</v>
      </c>
      <c r="M69" s="6" t="s">
        <v>46</v>
      </c>
      <c r="O69" s="11" t="s">
        <v>18</v>
      </c>
      <c r="P69" s="11" t="s">
        <v>12</v>
      </c>
      <c r="Q69" s="11" t="s">
        <v>33</v>
      </c>
      <c r="R69" s="10" t="s">
        <v>178</v>
      </c>
      <c r="S69" s="193">
        <v>0</v>
      </c>
      <c r="T69" s="7" t="s">
        <v>46</v>
      </c>
      <c r="U69" s="193">
        <v>0</v>
      </c>
      <c r="V69" s="7" t="s">
        <v>46</v>
      </c>
      <c r="W69" s="193">
        <v>0</v>
      </c>
      <c r="X69" s="7" t="s">
        <v>46</v>
      </c>
      <c r="Y69" s="193">
        <v>3</v>
      </c>
      <c r="Z69" s="7" t="s">
        <v>46</v>
      </c>
      <c r="AA69" s="6">
        <v>-3</v>
      </c>
      <c r="AB69" s="7" t="s">
        <v>46</v>
      </c>
    </row>
    <row r="70" spans="1:28" x14ac:dyDescent="0.3">
      <c r="A70" s="11" t="s">
        <v>18</v>
      </c>
      <c r="B70" s="11" t="s">
        <v>12</v>
      </c>
      <c r="C70" s="11" t="s">
        <v>33</v>
      </c>
      <c r="D70" s="10" t="s">
        <v>179</v>
      </c>
      <c r="E70" s="193">
        <v>7</v>
      </c>
      <c r="F70" s="192" t="s">
        <v>181</v>
      </c>
      <c r="G70" s="193">
        <v>7</v>
      </c>
      <c r="H70" s="193">
        <v>4</v>
      </c>
      <c r="I70" s="193">
        <v>3</v>
      </c>
      <c r="J70" s="193">
        <v>21</v>
      </c>
      <c r="K70" s="193">
        <v>-18</v>
      </c>
      <c r="L70" s="7">
        <v>-2.5714285714285716</v>
      </c>
      <c r="M70" s="6" t="s">
        <v>2</v>
      </c>
      <c r="O70" s="11" t="s">
        <v>18</v>
      </c>
      <c r="P70" s="11" t="s">
        <v>12</v>
      </c>
      <c r="Q70" s="11" t="s">
        <v>33</v>
      </c>
      <c r="R70" s="10" t="s">
        <v>179</v>
      </c>
      <c r="S70" s="193">
        <v>-1</v>
      </c>
      <c r="T70" s="7">
        <v>-0.125</v>
      </c>
      <c r="U70" s="193">
        <v>0</v>
      </c>
      <c r="V70" s="7">
        <v>0</v>
      </c>
      <c r="W70" s="193">
        <v>-1</v>
      </c>
      <c r="X70" s="7">
        <v>-0.125</v>
      </c>
      <c r="Y70" s="193">
        <v>-8</v>
      </c>
      <c r="Z70" s="7">
        <v>-1</v>
      </c>
      <c r="AA70" s="6">
        <v>7</v>
      </c>
      <c r="AB70" s="7">
        <v>0.875</v>
      </c>
    </row>
    <row r="71" spans="1:28" x14ac:dyDescent="0.3">
      <c r="A71" s="11" t="s">
        <v>18</v>
      </c>
      <c r="B71" s="11" t="s">
        <v>12</v>
      </c>
      <c r="C71" s="11" t="s">
        <v>33</v>
      </c>
      <c r="D71" s="10" t="s">
        <v>180</v>
      </c>
      <c r="E71" s="193">
        <v>18</v>
      </c>
      <c r="F71" s="192" t="s">
        <v>181</v>
      </c>
      <c r="G71" s="193"/>
      <c r="H71" s="193"/>
      <c r="I71" s="193"/>
      <c r="J71" s="193">
        <v>8</v>
      </c>
      <c r="K71" s="193">
        <v>-8</v>
      </c>
      <c r="L71" s="7">
        <v>-1</v>
      </c>
      <c r="M71" s="6" t="s">
        <v>46</v>
      </c>
      <c r="O71" s="11" t="s">
        <v>18</v>
      </c>
      <c r="P71" s="11" t="s">
        <v>12</v>
      </c>
      <c r="Q71" s="11" t="s">
        <v>33</v>
      </c>
      <c r="R71" s="10" t="s">
        <v>180</v>
      </c>
      <c r="S71" s="193">
        <v>0</v>
      </c>
      <c r="T71" s="7" t="s">
        <v>46</v>
      </c>
      <c r="U71" s="193">
        <v>0</v>
      </c>
      <c r="V71" s="7" t="s">
        <v>46</v>
      </c>
      <c r="W71" s="193">
        <v>0</v>
      </c>
      <c r="X71" s="7" t="s">
        <v>46</v>
      </c>
      <c r="Y71" s="193">
        <v>5</v>
      </c>
      <c r="Z71" s="7" t="s">
        <v>46</v>
      </c>
      <c r="AA71" s="6">
        <v>-5</v>
      </c>
      <c r="AB71" s="7" t="s">
        <v>46</v>
      </c>
    </row>
    <row r="72" spans="1:28" x14ac:dyDescent="0.3">
      <c r="A72" s="60" t="s">
        <v>18</v>
      </c>
      <c r="B72" s="60" t="s">
        <v>13</v>
      </c>
      <c r="C72" s="60" t="s">
        <v>34</v>
      </c>
      <c r="D72" s="10" t="s">
        <v>176</v>
      </c>
      <c r="E72" s="193">
        <v>13</v>
      </c>
      <c r="F72" s="192" t="s">
        <v>181</v>
      </c>
      <c r="G72" s="193"/>
      <c r="H72" s="193"/>
      <c r="I72" s="193"/>
      <c r="J72" s="193"/>
      <c r="K72" s="193"/>
      <c r="L72" s="7">
        <v>-1</v>
      </c>
      <c r="M72" s="6" t="s">
        <v>46</v>
      </c>
      <c r="O72" s="60" t="s">
        <v>18</v>
      </c>
      <c r="P72" s="60" t="s">
        <v>13</v>
      </c>
      <c r="Q72" s="60" t="s">
        <v>34</v>
      </c>
      <c r="R72" s="10" t="s">
        <v>176</v>
      </c>
      <c r="S72" s="193">
        <v>0</v>
      </c>
      <c r="T72" s="7" t="s">
        <v>46</v>
      </c>
      <c r="U72" s="193">
        <v>0</v>
      </c>
      <c r="V72" s="7" t="s">
        <v>46</v>
      </c>
      <c r="W72" s="193">
        <v>0</v>
      </c>
      <c r="X72" s="7" t="s">
        <v>46</v>
      </c>
      <c r="Y72" s="193">
        <v>-1</v>
      </c>
      <c r="Z72" s="7" t="s">
        <v>46</v>
      </c>
      <c r="AA72" s="6">
        <v>1</v>
      </c>
      <c r="AB72" s="7" t="s">
        <v>46</v>
      </c>
    </row>
    <row r="73" spans="1:28" x14ac:dyDescent="0.3">
      <c r="A73" s="60" t="s">
        <v>18</v>
      </c>
      <c r="B73" s="60" t="s">
        <v>13</v>
      </c>
      <c r="C73" s="60" t="s">
        <v>34</v>
      </c>
      <c r="D73" s="10" t="s">
        <v>177</v>
      </c>
      <c r="E73" s="193">
        <v>12</v>
      </c>
      <c r="F73" s="192" t="s">
        <v>181</v>
      </c>
      <c r="G73" s="193"/>
      <c r="H73" s="193"/>
      <c r="I73" s="193"/>
      <c r="J73" s="193"/>
      <c r="K73" s="193"/>
      <c r="L73" s="7">
        <v>-1</v>
      </c>
      <c r="M73" s="6" t="s">
        <v>46</v>
      </c>
      <c r="O73" s="60" t="s">
        <v>18</v>
      </c>
      <c r="P73" s="60" t="s">
        <v>13</v>
      </c>
      <c r="Q73" s="60" t="s">
        <v>34</v>
      </c>
      <c r="R73" s="10" t="s">
        <v>177</v>
      </c>
      <c r="S73" s="193">
        <v>0</v>
      </c>
      <c r="T73" s="7" t="s">
        <v>46</v>
      </c>
      <c r="U73" s="193">
        <v>0</v>
      </c>
      <c r="V73" s="7" t="s">
        <v>46</v>
      </c>
      <c r="W73" s="193">
        <v>0</v>
      </c>
      <c r="X73" s="7" t="s">
        <v>46</v>
      </c>
      <c r="Y73" s="193">
        <v>-1</v>
      </c>
      <c r="Z73" s="7" t="s">
        <v>46</v>
      </c>
      <c r="AA73" s="6">
        <v>1</v>
      </c>
      <c r="AB73" s="7" t="s">
        <v>46</v>
      </c>
    </row>
    <row r="74" spans="1:28" x14ac:dyDescent="0.3">
      <c r="A74" s="60" t="s">
        <v>18</v>
      </c>
      <c r="B74" s="60" t="s">
        <v>13</v>
      </c>
      <c r="C74" s="60" t="s">
        <v>34</v>
      </c>
      <c r="D74" s="10" t="s">
        <v>178</v>
      </c>
      <c r="E74" s="193">
        <v>16</v>
      </c>
      <c r="F74" s="192" t="s">
        <v>181</v>
      </c>
      <c r="G74" s="193">
        <v>1</v>
      </c>
      <c r="H74" s="193"/>
      <c r="I74" s="193">
        <v>1</v>
      </c>
      <c r="J74" s="193"/>
      <c r="K74" s="193">
        <v>1</v>
      </c>
      <c r="L74" s="7">
        <v>1</v>
      </c>
      <c r="M74" s="6" t="s">
        <v>4</v>
      </c>
      <c r="O74" s="60" t="s">
        <v>18</v>
      </c>
      <c r="P74" s="60" t="s">
        <v>13</v>
      </c>
      <c r="Q74" s="60" t="s">
        <v>34</v>
      </c>
      <c r="R74" s="10" t="s">
        <v>178</v>
      </c>
      <c r="S74" s="193">
        <v>-2</v>
      </c>
      <c r="T74" s="7">
        <v>-0.66666666666666663</v>
      </c>
      <c r="U74" s="193">
        <v>-1</v>
      </c>
      <c r="V74" s="7">
        <v>-0.33333333333333331</v>
      </c>
      <c r="W74" s="193">
        <v>-1</v>
      </c>
      <c r="X74" s="7">
        <v>-0.33333333333333331</v>
      </c>
      <c r="Y74" s="193">
        <v>0</v>
      </c>
      <c r="Z74" s="7">
        <v>0</v>
      </c>
      <c r="AA74" s="6">
        <v>-1</v>
      </c>
      <c r="AB74" s="7">
        <v>-0.33333333333333331</v>
      </c>
    </row>
    <row r="75" spans="1:28" x14ac:dyDescent="0.3">
      <c r="A75" s="60" t="s">
        <v>18</v>
      </c>
      <c r="B75" s="60" t="s">
        <v>13</v>
      </c>
      <c r="C75" s="60" t="s">
        <v>34</v>
      </c>
      <c r="D75" s="10" t="s">
        <v>179</v>
      </c>
      <c r="E75" s="193">
        <v>7</v>
      </c>
      <c r="F75" s="192" t="s">
        <v>181</v>
      </c>
      <c r="G75" s="193"/>
      <c r="H75" s="193"/>
      <c r="I75" s="193"/>
      <c r="J75" s="193">
        <v>2</v>
      </c>
      <c r="K75" s="193">
        <v>-2</v>
      </c>
      <c r="L75" s="7">
        <v>-1</v>
      </c>
      <c r="M75" s="6" t="s">
        <v>46</v>
      </c>
      <c r="O75" s="60" t="s">
        <v>18</v>
      </c>
      <c r="P75" s="60" t="s">
        <v>13</v>
      </c>
      <c r="Q75" s="60" t="s">
        <v>34</v>
      </c>
      <c r="R75" s="10" t="s">
        <v>179</v>
      </c>
      <c r="S75" s="193">
        <v>0</v>
      </c>
      <c r="T75" s="7" t="s">
        <v>46</v>
      </c>
      <c r="U75" s="193">
        <v>0</v>
      </c>
      <c r="V75" s="7" t="s">
        <v>46</v>
      </c>
      <c r="W75" s="193">
        <v>0</v>
      </c>
      <c r="X75" s="7" t="s">
        <v>46</v>
      </c>
      <c r="Y75" s="193">
        <v>0</v>
      </c>
      <c r="Z75" s="7" t="s">
        <v>46</v>
      </c>
      <c r="AA75" s="6">
        <v>0</v>
      </c>
      <c r="AB75" s="7" t="s">
        <v>46</v>
      </c>
    </row>
    <row r="76" spans="1:28" x14ac:dyDescent="0.3">
      <c r="A76" s="60" t="s">
        <v>18</v>
      </c>
      <c r="B76" s="60" t="s">
        <v>13</v>
      </c>
      <c r="C76" s="60" t="s">
        <v>34</v>
      </c>
      <c r="D76" s="10" t="s">
        <v>180</v>
      </c>
      <c r="E76" s="193">
        <v>18</v>
      </c>
      <c r="F76" s="192" t="s">
        <v>181</v>
      </c>
      <c r="G76" s="193"/>
      <c r="H76" s="193"/>
      <c r="I76" s="193"/>
      <c r="J76" s="193"/>
      <c r="K76" s="193"/>
      <c r="L76" s="7">
        <v>-1</v>
      </c>
      <c r="M76" s="6" t="s">
        <v>46</v>
      </c>
      <c r="O76" s="60" t="s">
        <v>18</v>
      </c>
      <c r="P76" s="60" t="s">
        <v>13</v>
      </c>
      <c r="Q76" s="60" t="s">
        <v>34</v>
      </c>
      <c r="R76" s="10" t="s">
        <v>180</v>
      </c>
      <c r="S76" s="193">
        <v>0</v>
      </c>
      <c r="T76" s="7" t="s">
        <v>46</v>
      </c>
      <c r="U76" s="193">
        <v>0</v>
      </c>
      <c r="V76" s="7" t="s">
        <v>46</v>
      </c>
      <c r="W76" s="193">
        <v>0</v>
      </c>
      <c r="X76" s="7" t="s">
        <v>46</v>
      </c>
      <c r="Y76" s="193">
        <v>-2</v>
      </c>
      <c r="Z76" s="7" t="s">
        <v>46</v>
      </c>
      <c r="AA76" s="6">
        <v>2</v>
      </c>
      <c r="AB76" s="7" t="s">
        <v>46</v>
      </c>
    </row>
    <row r="77" spans="1:28" x14ac:dyDescent="0.3">
      <c r="A77" s="59" t="s">
        <v>18</v>
      </c>
      <c r="B77" s="59" t="s">
        <v>15</v>
      </c>
      <c r="C77" s="59" t="s">
        <v>35</v>
      </c>
      <c r="D77" s="10" t="s">
        <v>176</v>
      </c>
      <c r="E77" s="193">
        <v>13</v>
      </c>
      <c r="F77" s="192" t="s">
        <v>181</v>
      </c>
      <c r="G77" s="193">
        <v>48</v>
      </c>
      <c r="H77" s="193">
        <v>19</v>
      </c>
      <c r="I77" s="193">
        <v>29</v>
      </c>
      <c r="J77" s="193"/>
      <c r="K77" s="193">
        <v>29</v>
      </c>
      <c r="L77" s="7">
        <v>0.60416666666666663</v>
      </c>
      <c r="M77" s="6" t="s">
        <v>4</v>
      </c>
      <c r="O77" s="59" t="s">
        <v>18</v>
      </c>
      <c r="P77" s="59" t="s">
        <v>15</v>
      </c>
      <c r="Q77" s="59" t="s">
        <v>35</v>
      </c>
      <c r="R77" s="10" t="s">
        <v>176</v>
      </c>
      <c r="S77" s="193">
        <v>1</v>
      </c>
      <c r="T77" s="7">
        <v>2.1276595744680851E-2</v>
      </c>
      <c r="U77" s="193">
        <v>9</v>
      </c>
      <c r="V77" s="7">
        <v>0.19148936170212766</v>
      </c>
      <c r="W77" s="193">
        <v>-8</v>
      </c>
      <c r="X77" s="7">
        <v>-0.1702127659574468</v>
      </c>
      <c r="Y77" s="193">
        <v>0</v>
      </c>
      <c r="Z77" s="7">
        <v>0</v>
      </c>
      <c r="AA77" s="6">
        <v>-8</v>
      </c>
      <c r="AB77" s="7">
        <v>-0.1702127659574468</v>
      </c>
    </row>
    <row r="78" spans="1:28" x14ac:dyDescent="0.3">
      <c r="A78" s="59" t="s">
        <v>18</v>
      </c>
      <c r="B78" s="59" t="s">
        <v>15</v>
      </c>
      <c r="C78" s="59" t="s">
        <v>35</v>
      </c>
      <c r="D78" s="10" t="s">
        <v>177</v>
      </c>
      <c r="E78" s="193">
        <v>12</v>
      </c>
      <c r="F78" s="192" t="s">
        <v>181</v>
      </c>
      <c r="G78" s="193"/>
      <c r="H78" s="193"/>
      <c r="I78" s="193"/>
      <c r="J78" s="193">
        <v>3</v>
      </c>
      <c r="K78" s="193">
        <v>-3</v>
      </c>
      <c r="L78" s="7">
        <v>-1</v>
      </c>
      <c r="M78" s="6" t="s">
        <v>46</v>
      </c>
      <c r="O78" s="59" t="s">
        <v>18</v>
      </c>
      <c r="P78" s="59" t="s">
        <v>15</v>
      </c>
      <c r="Q78" s="59" t="s">
        <v>35</v>
      </c>
      <c r="R78" s="10" t="s">
        <v>177</v>
      </c>
      <c r="S78" s="193">
        <v>0</v>
      </c>
      <c r="T78" s="7" t="s">
        <v>46</v>
      </c>
      <c r="U78" s="193">
        <v>0</v>
      </c>
      <c r="V78" s="7" t="s">
        <v>46</v>
      </c>
      <c r="W78" s="193">
        <v>0</v>
      </c>
      <c r="X78" s="7" t="s">
        <v>46</v>
      </c>
      <c r="Y78" s="193">
        <v>-7</v>
      </c>
      <c r="Z78" s="7" t="s">
        <v>46</v>
      </c>
      <c r="AA78" s="6">
        <v>7</v>
      </c>
      <c r="AB78" s="7" t="s">
        <v>46</v>
      </c>
    </row>
    <row r="79" spans="1:28" x14ac:dyDescent="0.3">
      <c r="A79" s="59" t="s">
        <v>18</v>
      </c>
      <c r="B79" s="59" t="s">
        <v>15</v>
      </c>
      <c r="C79" s="59" t="s">
        <v>35</v>
      </c>
      <c r="D79" s="10" t="s">
        <v>178</v>
      </c>
      <c r="E79" s="193">
        <v>16</v>
      </c>
      <c r="F79" s="192" t="s">
        <v>181</v>
      </c>
      <c r="G79" s="193"/>
      <c r="H79" s="193"/>
      <c r="I79" s="193"/>
      <c r="J79" s="193"/>
      <c r="K79" s="193"/>
      <c r="L79" s="7">
        <v>-1</v>
      </c>
      <c r="M79" s="6" t="s">
        <v>46</v>
      </c>
      <c r="O79" s="59" t="s">
        <v>18</v>
      </c>
      <c r="P79" s="59" t="s">
        <v>15</v>
      </c>
      <c r="Q79" s="59" t="s">
        <v>35</v>
      </c>
      <c r="R79" s="10" t="s">
        <v>178</v>
      </c>
      <c r="S79" s="193">
        <v>0</v>
      </c>
      <c r="T79" s="7" t="s">
        <v>46</v>
      </c>
      <c r="U79" s="193">
        <v>0</v>
      </c>
      <c r="V79" s="7" t="s">
        <v>46</v>
      </c>
      <c r="W79" s="193">
        <v>0</v>
      </c>
      <c r="X79" s="7" t="s">
        <v>46</v>
      </c>
      <c r="Y79" s="193">
        <v>0</v>
      </c>
      <c r="Z79" s="7" t="s">
        <v>46</v>
      </c>
      <c r="AA79" s="6">
        <v>0</v>
      </c>
      <c r="AB79" s="7" t="s">
        <v>46</v>
      </c>
    </row>
    <row r="80" spans="1:28" x14ac:dyDescent="0.3">
      <c r="A80" s="59" t="s">
        <v>18</v>
      </c>
      <c r="B80" s="59" t="s">
        <v>15</v>
      </c>
      <c r="C80" s="59" t="s">
        <v>35</v>
      </c>
      <c r="D80" s="10" t="s">
        <v>179</v>
      </c>
      <c r="E80" s="193">
        <v>7</v>
      </c>
      <c r="F80" s="192" t="s">
        <v>181</v>
      </c>
      <c r="G80" s="193"/>
      <c r="H80" s="193"/>
      <c r="I80" s="193"/>
      <c r="J80" s="193">
        <v>8</v>
      </c>
      <c r="K80" s="193">
        <v>-8</v>
      </c>
      <c r="L80" s="7">
        <v>-1</v>
      </c>
      <c r="M80" s="6" t="s">
        <v>46</v>
      </c>
      <c r="O80" s="59" t="s">
        <v>18</v>
      </c>
      <c r="P80" s="59" t="s">
        <v>15</v>
      </c>
      <c r="Q80" s="59" t="s">
        <v>35</v>
      </c>
      <c r="R80" s="10" t="s">
        <v>179</v>
      </c>
      <c r="S80" s="193">
        <v>0</v>
      </c>
      <c r="T80" s="7" t="s">
        <v>46</v>
      </c>
      <c r="U80" s="193">
        <v>0</v>
      </c>
      <c r="V80" s="7" t="s">
        <v>46</v>
      </c>
      <c r="W80" s="193">
        <v>0</v>
      </c>
      <c r="X80" s="7" t="s">
        <v>46</v>
      </c>
      <c r="Y80" s="193">
        <v>1</v>
      </c>
      <c r="Z80" s="7" t="s">
        <v>46</v>
      </c>
      <c r="AA80" s="6">
        <v>-1</v>
      </c>
      <c r="AB80" s="7" t="s">
        <v>46</v>
      </c>
    </row>
    <row r="81" spans="1:28" x14ac:dyDescent="0.3">
      <c r="A81" s="59" t="s">
        <v>18</v>
      </c>
      <c r="B81" s="59" t="s">
        <v>15</v>
      </c>
      <c r="C81" s="59" t="s">
        <v>35</v>
      </c>
      <c r="D81" s="10" t="s">
        <v>180</v>
      </c>
      <c r="E81" s="193">
        <v>18</v>
      </c>
      <c r="F81" s="192" t="s">
        <v>181</v>
      </c>
      <c r="G81" s="193"/>
      <c r="H81" s="193"/>
      <c r="I81" s="193"/>
      <c r="J81" s="193">
        <v>12</v>
      </c>
      <c r="K81" s="193">
        <v>-12</v>
      </c>
      <c r="L81" s="7">
        <v>-1</v>
      </c>
      <c r="M81" s="6" t="s">
        <v>46</v>
      </c>
      <c r="O81" s="59" t="s">
        <v>18</v>
      </c>
      <c r="P81" s="59" t="s">
        <v>15</v>
      </c>
      <c r="Q81" s="59" t="s">
        <v>35</v>
      </c>
      <c r="R81" s="10" t="s">
        <v>180</v>
      </c>
      <c r="S81" s="193">
        <v>0</v>
      </c>
      <c r="T81" s="7" t="s">
        <v>46</v>
      </c>
      <c r="U81" s="193">
        <v>0</v>
      </c>
      <c r="V81" s="7" t="s">
        <v>46</v>
      </c>
      <c r="W81" s="193">
        <v>0</v>
      </c>
      <c r="X81" s="7" t="s">
        <v>46</v>
      </c>
      <c r="Y81" s="193">
        <v>2</v>
      </c>
      <c r="Z81" s="7" t="s">
        <v>46</v>
      </c>
      <c r="AA81" s="6">
        <v>-2</v>
      </c>
      <c r="AB81" s="7" t="s">
        <v>46</v>
      </c>
    </row>
    <row r="82" spans="1:28" x14ac:dyDescent="0.3">
      <c r="A82" s="11" t="s">
        <v>18</v>
      </c>
      <c r="B82" s="11" t="s">
        <v>16</v>
      </c>
      <c r="C82" s="11" t="s">
        <v>36</v>
      </c>
      <c r="D82" s="10" t="s">
        <v>176</v>
      </c>
      <c r="E82" s="193">
        <v>13</v>
      </c>
      <c r="F82" s="192" t="s">
        <v>181</v>
      </c>
      <c r="G82" s="193">
        <v>36</v>
      </c>
      <c r="H82" s="193">
        <v>7</v>
      </c>
      <c r="I82" s="193">
        <v>29</v>
      </c>
      <c r="J82" s="193">
        <v>3</v>
      </c>
      <c r="K82" s="193">
        <v>26</v>
      </c>
      <c r="L82" s="7">
        <v>0.72222222222222221</v>
      </c>
      <c r="M82" s="6" t="s">
        <v>4</v>
      </c>
      <c r="O82" s="11" t="s">
        <v>18</v>
      </c>
      <c r="P82" s="11" t="s">
        <v>16</v>
      </c>
      <c r="Q82" s="11" t="s">
        <v>36</v>
      </c>
      <c r="R82" s="10" t="s">
        <v>176</v>
      </c>
      <c r="S82" s="193">
        <v>-1</v>
      </c>
      <c r="T82" s="7">
        <v>-2.7027027027027029E-2</v>
      </c>
      <c r="U82" s="193">
        <v>2</v>
      </c>
      <c r="V82" s="7">
        <v>5.4054054054054057E-2</v>
      </c>
      <c r="W82" s="193">
        <v>-3</v>
      </c>
      <c r="X82" s="7">
        <v>-8.1081081081081086E-2</v>
      </c>
      <c r="Y82" s="193">
        <v>2</v>
      </c>
      <c r="Z82" s="7">
        <v>5.4054054054054057E-2</v>
      </c>
      <c r="AA82" s="6">
        <v>-5</v>
      </c>
      <c r="AB82" s="7">
        <v>-0.13513513513513514</v>
      </c>
    </row>
    <row r="83" spans="1:28" x14ac:dyDescent="0.3">
      <c r="A83" s="11" t="s">
        <v>18</v>
      </c>
      <c r="B83" s="11" t="s">
        <v>16</v>
      </c>
      <c r="C83" s="11" t="s">
        <v>36</v>
      </c>
      <c r="D83" s="10" t="s">
        <v>177</v>
      </c>
      <c r="E83" s="193">
        <v>12</v>
      </c>
      <c r="F83" s="192" t="s">
        <v>181</v>
      </c>
      <c r="G83" s="193">
        <v>54</v>
      </c>
      <c r="H83" s="193">
        <v>17</v>
      </c>
      <c r="I83" s="193">
        <v>37</v>
      </c>
      <c r="J83" s="193">
        <v>11</v>
      </c>
      <c r="K83" s="193">
        <v>26</v>
      </c>
      <c r="L83" s="7">
        <v>0.48148148148148145</v>
      </c>
      <c r="M83" s="6" t="s">
        <v>4</v>
      </c>
      <c r="O83" s="11" t="s">
        <v>18</v>
      </c>
      <c r="P83" s="11" t="s">
        <v>16</v>
      </c>
      <c r="Q83" s="11" t="s">
        <v>36</v>
      </c>
      <c r="R83" s="10" t="s">
        <v>177</v>
      </c>
      <c r="S83" s="193">
        <v>18</v>
      </c>
      <c r="T83" s="7">
        <v>0.5</v>
      </c>
      <c r="U83" s="193">
        <v>3</v>
      </c>
      <c r="V83" s="7">
        <v>8.3333333333333329E-2</v>
      </c>
      <c r="W83" s="193">
        <v>15</v>
      </c>
      <c r="X83" s="7">
        <v>0.41666666666666669</v>
      </c>
      <c r="Y83" s="193">
        <v>-8</v>
      </c>
      <c r="Z83" s="7">
        <v>-0.22222222222222221</v>
      </c>
      <c r="AA83" s="6">
        <v>23</v>
      </c>
      <c r="AB83" s="7">
        <v>0.63888888888888884</v>
      </c>
    </row>
    <row r="84" spans="1:28" x14ac:dyDescent="0.3">
      <c r="A84" s="11" t="s">
        <v>18</v>
      </c>
      <c r="B84" s="11" t="s">
        <v>16</v>
      </c>
      <c r="C84" s="11" t="s">
        <v>36</v>
      </c>
      <c r="D84" s="10" t="s">
        <v>178</v>
      </c>
      <c r="E84" s="193">
        <v>16</v>
      </c>
      <c r="F84" s="192" t="s">
        <v>181</v>
      </c>
      <c r="G84" s="193">
        <v>43</v>
      </c>
      <c r="H84" s="193">
        <v>12</v>
      </c>
      <c r="I84" s="193">
        <v>31</v>
      </c>
      <c r="J84" s="193">
        <v>7</v>
      </c>
      <c r="K84" s="193">
        <v>24</v>
      </c>
      <c r="L84" s="7">
        <v>0.55813953488372092</v>
      </c>
      <c r="M84" s="6" t="s">
        <v>4</v>
      </c>
      <c r="O84" s="11" t="s">
        <v>18</v>
      </c>
      <c r="P84" s="11" t="s">
        <v>16</v>
      </c>
      <c r="Q84" s="11" t="s">
        <v>36</v>
      </c>
      <c r="R84" s="10" t="s">
        <v>178</v>
      </c>
      <c r="S84" s="193">
        <v>3</v>
      </c>
      <c r="T84" s="7">
        <v>7.4999999999999997E-2</v>
      </c>
      <c r="U84" s="193">
        <v>1</v>
      </c>
      <c r="V84" s="7">
        <v>2.5000000000000001E-2</v>
      </c>
      <c r="W84" s="193">
        <v>2</v>
      </c>
      <c r="X84" s="7">
        <v>0.05</v>
      </c>
      <c r="Y84" s="193">
        <v>1</v>
      </c>
      <c r="Z84" s="7">
        <v>2.5000000000000001E-2</v>
      </c>
      <c r="AA84" s="6">
        <v>1</v>
      </c>
      <c r="AB84" s="7">
        <v>2.5000000000000001E-2</v>
      </c>
    </row>
    <row r="85" spans="1:28" x14ac:dyDescent="0.3">
      <c r="A85" s="11" t="s">
        <v>18</v>
      </c>
      <c r="B85" s="11" t="s">
        <v>16</v>
      </c>
      <c r="C85" s="11" t="s">
        <v>36</v>
      </c>
      <c r="D85" s="10" t="s">
        <v>179</v>
      </c>
      <c r="E85" s="193">
        <v>7</v>
      </c>
      <c r="F85" s="192" t="s">
        <v>181</v>
      </c>
      <c r="G85" s="193">
        <v>47</v>
      </c>
      <c r="H85" s="193">
        <v>31</v>
      </c>
      <c r="I85" s="193">
        <v>16</v>
      </c>
      <c r="J85" s="193">
        <v>32</v>
      </c>
      <c r="K85" s="193">
        <v>-16</v>
      </c>
      <c r="L85" s="7">
        <v>-0.34042553191489361</v>
      </c>
      <c r="M85" s="6" t="s">
        <v>2</v>
      </c>
      <c r="O85" s="11" t="s">
        <v>18</v>
      </c>
      <c r="P85" s="11" t="s">
        <v>16</v>
      </c>
      <c r="Q85" s="11" t="s">
        <v>36</v>
      </c>
      <c r="R85" s="10" t="s">
        <v>179</v>
      </c>
      <c r="S85" s="193">
        <v>24</v>
      </c>
      <c r="T85" s="7">
        <v>1.0434782608695652</v>
      </c>
      <c r="U85" s="193">
        <v>13</v>
      </c>
      <c r="V85" s="7">
        <v>0.56521739130434778</v>
      </c>
      <c r="W85" s="193">
        <v>11</v>
      </c>
      <c r="X85" s="7">
        <v>0.47826086956521741</v>
      </c>
      <c r="Y85" s="193">
        <v>5</v>
      </c>
      <c r="Z85" s="7">
        <v>0.21739130434782608</v>
      </c>
      <c r="AA85" s="6">
        <v>6</v>
      </c>
      <c r="AB85" s="7">
        <v>0.2608695652173913</v>
      </c>
    </row>
    <row r="86" spans="1:28" x14ac:dyDescent="0.3">
      <c r="A86" s="11" t="s">
        <v>18</v>
      </c>
      <c r="B86" s="11" t="s">
        <v>16</v>
      </c>
      <c r="C86" s="11" t="s">
        <v>36</v>
      </c>
      <c r="D86" s="10" t="s">
        <v>180</v>
      </c>
      <c r="E86" s="193">
        <v>18</v>
      </c>
      <c r="F86" s="192" t="s">
        <v>181</v>
      </c>
      <c r="G86" s="193">
        <v>15</v>
      </c>
      <c r="H86" s="193">
        <v>7</v>
      </c>
      <c r="I86" s="193">
        <v>8</v>
      </c>
      <c r="J86" s="193">
        <v>21</v>
      </c>
      <c r="K86" s="193">
        <v>-13</v>
      </c>
      <c r="L86" s="7">
        <v>-0.8666666666666667</v>
      </c>
      <c r="M86" s="6" t="s">
        <v>2</v>
      </c>
      <c r="O86" s="11" t="s">
        <v>18</v>
      </c>
      <c r="P86" s="11" t="s">
        <v>16</v>
      </c>
      <c r="Q86" s="11" t="s">
        <v>36</v>
      </c>
      <c r="R86" s="10" t="s">
        <v>180</v>
      </c>
      <c r="S86" s="193">
        <v>1</v>
      </c>
      <c r="T86" s="7">
        <v>7.1428571428571425E-2</v>
      </c>
      <c r="U86" s="193">
        <v>-1</v>
      </c>
      <c r="V86" s="7">
        <v>-7.1428571428571425E-2</v>
      </c>
      <c r="W86" s="193">
        <v>2</v>
      </c>
      <c r="X86" s="7">
        <v>0.14285714285714285</v>
      </c>
      <c r="Y86" s="193">
        <v>4</v>
      </c>
      <c r="Z86" s="7">
        <v>0.2857142857142857</v>
      </c>
      <c r="AA86" s="6">
        <v>-2</v>
      </c>
      <c r="AB86" s="7">
        <v>-0.14285714285714285</v>
      </c>
    </row>
    <row r="87" spans="1:28" x14ac:dyDescent="0.3">
      <c r="A87" s="57" t="s">
        <v>18</v>
      </c>
      <c r="B87" s="57" t="s">
        <v>20</v>
      </c>
      <c r="C87" s="57" t="s">
        <v>42</v>
      </c>
      <c r="D87" s="10" t="s">
        <v>176</v>
      </c>
      <c r="E87" s="193">
        <v>13</v>
      </c>
      <c r="F87" s="192" t="s">
        <v>181</v>
      </c>
      <c r="G87" s="193">
        <v>139</v>
      </c>
      <c r="H87" s="193">
        <v>114</v>
      </c>
      <c r="I87" s="193">
        <v>25</v>
      </c>
      <c r="J87" s="193">
        <v>100</v>
      </c>
      <c r="K87" s="193">
        <v>-75</v>
      </c>
      <c r="L87" s="7">
        <v>-0.53956834532374098</v>
      </c>
      <c r="M87" s="6" t="s">
        <v>2</v>
      </c>
      <c r="O87" s="57" t="s">
        <v>18</v>
      </c>
      <c r="P87" s="57" t="s">
        <v>20</v>
      </c>
      <c r="Q87" s="57" t="s">
        <v>42</v>
      </c>
      <c r="R87" s="10" t="s">
        <v>176</v>
      </c>
      <c r="S87" s="193">
        <v>10</v>
      </c>
      <c r="T87" s="7">
        <v>7.7519379844961239E-2</v>
      </c>
      <c r="U87" s="193">
        <v>7</v>
      </c>
      <c r="V87" s="7">
        <v>5.4263565891472867E-2</v>
      </c>
      <c r="W87" s="193">
        <v>3</v>
      </c>
      <c r="X87" s="7">
        <v>2.3255813953488372E-2</v>
      </c>
      <c r="Y87" s="193">
        <v>13</v>
      </c>
      <c r="Z87" s="7">
        <v>0.10077519379844961</v>
      </c>
      <c r="AA87" s="6">
        <v>-10</v>
      </c>
      <c r="AB87" s="7">
        <v>-7.7519379844961239E-2</v>
      </c>
    </row>
    <row r="88" spans="1:28" x14ac:dyDescent="0.3">
      <c r="A88" s="57" t="s">
        <v>18</v>
      </c>
      <c r="B88" s="57" t="s">
        <v>20</v>
      </c>
      <c r="C88" s="57" t="s">
        <v>42</v>
      </c>
      <c r="D88" s="10" t="s">
        <v>177</v>
      </c>
      <c r="E88" s="193">
        <v>12</v>
      </c>
      <c r="F88" s="192" t="s">
        <v>181</v>
      </c>
      <c r="G88" s="193">
        <v>165</v>
      </c>
      <c r="H88" s="193">
        <v>64</v>
      </c>
      <c r="I88" s="193">
        <v>101</v>
      </c>
      <c r="J88" s="193">
        <v>57</v>
      </c>
      <c r="K88" s="193">
        <v>44</v>
      </c>
      <c r="L88" s="7">
        <v>0.26666666666666666</v>
      </c>
      <c r="M88" s="6" t="s">
        <v>4</v>
      </c>
      <c r="O88" s="57" t="s">
        <v>18</v>
      </c>
      <c r="P88" s="57" t="s">
        <v>20</v>
      </c>
      <c r="Q88" s="57" t="s">
        <v>42</v>
      </c>
      <c r="R88" s="10" t="s">
        <v>177</v>
      </c>
      <c r="S88" s="193">
        <v>-5</v>
      </c>
      <c r="T88" s="7">
        <v>-2.9411764705882353E-2</v>
      </c>
      <c r="U88" s="193">
        <v>-4</v>
      </c>
      <c r="V88" s="7">
        <v>-2.3529411764705882E-2</v>
      </c>
      <c r="W88" s="193">
        <v>-1</v>
      </c>
      <c r="X88" s="7">
        <v>-5.8823529411764705E-3</v>
      </c>
      <c r="Y88" s="193">
        <v>-5</v>
      </c>
      <c r="Z88" s="7">
        <v>-2.9411764705882353E-2</v>
      </c>
      <c r="AA88" s="6">
        <v>4</v>
      </c>
      <c r="AB88" s="7">
        <v>2.3529411764705882E-2</v>
      </c>
    </row>
    <row r="89" spans="1:28" x14ac:dyDescent="0.3">
      <c r="A89" s="57" t="s">
        <v>18</v>
      </c>
      <c r="B89" s="57" t="s">
        <v>20</v>
      </c>
      <c r="C89" s="57" t="s">
        <v>42</v>
      </c>
      <c r="D89" s="10" t="s">
        <v>178</v>
      </c>
      <c r="E89" s="193">
        <v>16</v>
      </c>
      <c r="F89" s="192" t="s">
        <v>181</v>
      </c>
      <c r="G89" s="193">
        <v>121</v>
      </c>
      <c r="H89" s="193">
        <v>68</v>
      </c>
      <c r="I89" s="193">
        <v>53</v>
      </c>
      <c r="J89" s="193">
        <v>20</v>
      </c>
      <c r="K89" s="193">
        <v>33</v>
      </c>
      <c r="L89" s="7">
        <v>0.27272727272727271</v>
      </c>
      <c r="M89" s="6" t="s">
        <v>4</v>
      </c>
      <c r="O89" s="57" t="s">
        <v>18</v>
      </c>
      <c r="P89" s="57" t="s">
        <v>20</v>
      </c>
      <c r="Q89" s="57" t="s">
        <v>42</v>
      </c>
      <c r="R89" s="10" t="s">
        <v>178</v>
      </c>
      <c r="S89" s="193">
        <v>9</v>
      </c>
      <c r="T89" s="7">
        <v>8.0357142857142863E-2</v>
      </c>
      <c r="U89" s="193">
        <v>11</v>
      </c>
      <c r="V89" s="7">
        <v>9.8214285714285712E-2</v>
      </c>
      <c r="W89" s="193">
        <v>-2</v>
      </c>
      <c r="X89" s="7">
        <v>-1.7857142857142856E-2</v>
      </c>
      <c r="Y89" s="193">
        <v>-4</v>
      </c>
      <c r="Z89" s="7">
        <v>-3.5714285714285712E-2</v>
      </c>
      <c r="AA89" s="6">
        <v>2</v>
      </c>
      <c r="AB89" s="7">
        <v>1.7857142857142856E-2</v>
      </c>
    </row>
    <row r="90" spans="1:28" x14ac:dyDescent="0.3">
      <c r="A90" s="57" t="s">
        <v>18</v>
      </c>
      <c r="B90" s="57" t="s">
        <v>20</v>
      </c>
      <c r="C90" s="57" t="s">
        <v>42</v>
      </c>
      <c r="D90" s="10" t="s">
        <v>179</v>
      </c>
      <c r="E90" s="193">
        <v>7</v>
      </c>
      <c r="F90" s="192" t="s">
        <v>181</v>
      </c>
      <c r="G90" s="193">
        <v>165</v>
      </c>
      <c r="H90" s="193">
        <v>122</v>
      </c>
      <c r="I90" s="193">
        <v>43</v>
      </c>
      <c r="J90" s="193">
        <v>73</v>
      </c>
      <c r="K90" s="193">
        <v>-30</v>
      </c>
      <c r="L90" s="7">
        <v>-0.18181818181818182</v>
      </c>
      <c r="M90" s="6" t="s">
        <v>3</v>
      </c>
      <c r="O90" s="57" t="s">
        <v>18</v>
      </c>
      <c r="P90" s="57" t="s">
        <v>20</v>
      </c>
      <c r="Q90" s="57" t="s">
        <v>42</v>
      </c>
      <c r="R90" s="10" t="s">
        <v>179</v>
      </c>
      <c r="S90" s="193">
        <v>11</v>
      </c>
      <c r="T90" s="7">
        <v>7.1428571428571425E-2</v>
      </c>
      <c r="U90" s="193">
        <v>5</v>
      </c>
      <c r="V90" s="7">
        <v>3.2467532467532464E-2</v>
      </c>
      <c r="W90" s="193">
        <v>6</v>
      </c>
      <c r="X90" s="7">
        <v>3.896103896103896E-2</v>
      </c>
      <c r="Y90" s="193">
        <v>-6</v>
      </c>
      <c r="Z90" s="7">
        <v>-3.896103896103896E-2</v>
      </c>
      <c r="AA90" s="6">
        <v>12</v>
      </c>
      <c r="AB90" s="7">
        <v>7.792207792207792E-2</v>
      </c>
    </row>
    <row r="91" spans="1:28" x14ac:dyDescent="0.3">
      <c r="A91" s="57" t="s">
        <v>18</v>
      </c>
      <c r="B91" s="57" t="s">
        <v>20</v>
      </c>
      <c r="C91" s="57" t="s">
        <v>42</v>
      </c>
      <c r="D91" s="10" t="s">
        <v>180</v>
      </c>
      <c r="E91" s="193">
        <v>18</v>
      </c>
      <c r="F91" s="192" t="s">
        <v>181</v>
      </c>
      <c r="G91" s="193">
        <v>109</v>
      </c>
      <c r="H91" s="193">
        <v>55</v>
      </c>
      <c r="I91" s="193">
        <v>54</v>
      </c>
      <c r="J91" s="193">
        <v>56</v>
      </c>
      <c r="K91" s="193">
        <v>-2</v>
      </c>
      <c r="L91" s="7">
        <v>-1.834862385321101E-2</v>
      </c>
      <c r="M91" s="6" t="s">
        <v>3</v>
      </c>
      <c r="O91" s="57" t="s">
        <v>18</v>
      </c>
      <c r="P91" s="57" t="s">
        <v>20</v>
      </c>
      <c r="Q91" s="57" t="s">
        <v>42</v>
      </c>
      <c r="R91" s="10" t="s">
        <v>180</v>
      </c>
      <c r="S91" s="193">
        <v>7</v>
      </c>
      <c r="T91" s="7">
        <v>6.8627450980392163E-2</v>
      </c>
      <c r="U91" s="193">
        <v>-2</v>
      </c>
      <c r="V91" s="7">
        <v>-1.9607843137254902E-2</v>
      </c>
      <c r="W91" s="193">
        <v>9</v>
      </c>
      <c r="X91" s="7">
        <v>8.8235294117647065E-2</v>
      </c>
      <c r="Y91" s="193">
        <v>-2</v>
      </c>
      <c r="Z91" s="7">
        <v>-1.9607843137254902E-2</v>
      </c>
      <c r="AA91" s="6">
        <v>11</v>
      </c>
      <c r="AB91" s="7">
        <v>0.10784313725490197</v>
      </c>
    </row>
    <row r="92" spans="1:28" x14ac:dyDescent="0.3">
      <c r="A92" s="11" t="s">
        <v>19</v>
      </c>
      <c r="B92" s="11" t="s">
        <v>12</v>
      </c>
      <c r="C92" s="11" t="s">
        <v>37</v>
      </c>
      <c r="D92" s="10" t="s">
        <v>176</v>
      </c>
      <c r="E92" s="193">
        <v>13</v>
      </c>
      <c r="F92" s="192" t="s">
        <v>181</v>
      </c>
      <c r="G92" s="193"/>
      <c r="H92" s="193"/>
      <c r="I92" s="193"/>
      <c r="J92" s="193">
        <v>1</v>
      </c>
      <c r="K92" s="193">
        <v>-1</v>
      </c>
      <c r="L92" s="7">
        <v>-1</v>
      </c>
      <c r="M92" s="6" t="s">
        <v>46</v>
      </c>
      <c r="O92" s="11" t="s">
        <v>19</v>
      </c>
      <c r="P92" s="11" t="s">
        <v>12</v>
      </c>
      <c r="Q92" s="11" t="s">
        <v>37</v>
      </c>
      <c r="R92" s="10" t="s">
        <v>176</v>
      </c>
      <c r="S92" s="193">
        <v>0</v>
      </c>
      <c r="T92" s="7" t="s">
        <v>46</v>
      </c>
      <c r="U92" s="193">
        <v>0</v>
      </c>
      <c r="V92" s="7" t="s">
        <v>46</v>
      </c>
      <c r="W92" s="193">
        <v>0</v>
      </c>
      <c r="X92" s="7" t="s">
        <v>46</v>
      </c>
      <c r="Y92" s="193">
        <v>-1</v>
      </c>
      <c r="Z92" s="7" t="s">
        <v>46</v>
      </c>
      <c r="AA92" s="6">
        <v>1</v>
      </c>
      <c r="AB92" s="7" t="s">
        <v>46</v>
      </c>
    </row>
    <row r="93" spans="1:28" x14ac:dyDescent="0.3">
      <c r="A93" s="11" t="s">
        <v>19</v>
      </c>
      <c r="B93" s="11" t="s">
        <v>12</v>
      </c>
      <c r="C93" s="11" t="s">
        <v>37</v>
      </c>
      <c r="D93" s="10" t="s">
        <v>177</v>
      </c>
      <c r="E93" s="193">
        <v>12</v>
      </c>
      <c r="F93" s="192" t="s">
        <v>181</v>
      </c>
      <c r="G93" s="193"/>
      <c r="H93" s="193"/>
      <c r="I93" s="193"/>
      <c r="J93" s="193">
        <v>2</v>
      </c>
      <c r="K93" s="193">
        <v>-2</v>
      </c>
      <c r="L93" s="7">
        <v>-1</v>
      </c>
      <c r="M93" s="6" t="s">
        <v>46</v>
      </c>
      <c r="O93" s="11" t="s">
        <v>19</v>
      </c>
      <c r="P93" s="11" t="s">
        <v>12</v>
      </c>
      <c r="Q93" s="11" t="s">
        <v>37</v>
      </c>
      <c r="R93" s="10" t="s">
        <v>177</v>
      </c>
      <c r="S93" s="193">
        <v>0</v>
      </c>
      <c r="T93" s="7" t="s">
        <v>46</v>
      </c>
      <c r="U93" s="193">
        <v>0</v>
      </c>
      <c r="V93" s="7" t="s">
        <v>46</v>
      </c>
      <c r="W93" s="193">
        <v>0</v>
      </c>
      <c r="X93" s="7" t="s">
        <v>46</v>
      </c>
      <c r="Y93" s="193">
        <v>2</v>
      </c>
      <c r="Z93" s="7" t="s">
        <v>46</v>
      </c>
      <c r="AA93" s="6">
        <v>-2</v>
      </c>
      <c r="AB93" s="7" t="s">
        <v>46</v>
      </c>
    </row>
    <row r="94" spans="1:28" x14ac:dyDescent="0.3">
      <c r="A94" s="11" t="s">
        <v>19</v>
      </c>
      <c r="B94" s="11" t="s">
        <v>12</v>
      </c>
      <c r="C94" s="11" t="s">
        <v>37</v>
      </c>
      <c r="D94" s="10" t="s">
        <v>178</v>
      </c>
      <c r="E94" s="193">
        <v>16</v>
      </c>
      <c r="F94" s="192" t="s">
        <v>181</v>
      </c>
      <c r="G94" s="193"/>
      <c r="H94" s="193"/>
      <c r="I94" s="193"/>
      <c r="J94" s="193"/>
      <c r="K94" s="193"/>
      <c r="L94" s="7">
        <v>-1</v>
      </c>
      <c r="M94" s="6" t="s">
        <v>46</v>
      </c>
      <c r="O94" s="11" t="s">
        <v>19</v>
      </c>
      <c r="P94" s="11" t="s">
        <v>12</v>
      </c>
      <c r="Q94" s="11" t="s">
        <v>37</v>
      </c>
      <c r="R94" s="10" t="s">
        <v>178</v>
      </c>
      <c r="S94" s="193">
        <v>0</v>
      </c>
      <c r="T94" s="7" t="s">
        <v>46</v>
      </c>
      <c r="U94" s="193">
        <v>0</v>
      </c>
      <c r="V94" s="7" t="s">
        <v>46</v>
      </c>
      <c r="W94" s="193">
        <v>0</v>
      </c>
      <c r="X94" s="7" t="s">
        <v>46</v>
      </c>
      <c r="Y94" s="193">
        <v>-2</v>
      </c>
      <c r="Z94" s="7" t="s">
        <v>46</v>
      </c>
      <c r="AA94" s="6">
        <v>2</v>
      </c>
      <c r="AB94" s="7" t="s">
        <v>46</v>
      </c>
    </row>
    <row r="95" spans="1:28" x14ac:dyDescent="0.3">
      <c r="A95" s="11" t="s">
        <v>19</v>
      </c>
      <c r="B95" s="11" t="s">
        <v>12</v>
      </c>
      <c r="C95" s="11" t="s">
        <v>37</v>
      </c>
      <c r="D95" s="10" t="s">
        <v>179</v>
      </c>
      <c r="E95" s="193">
        <v>7</v>
      </c>
      <c r="F95" s="192" t="s">
        <v>181</v>
      </c>
      <c r="G95" s="193"/>
      <c r="H95" s="193"/>
      <c r="I95" s="193"/>
      <c r="J95" s="193">
        <v>3</v>
      </c>
      <c r="K95" s="193">
        <v>-3</v>
      </c>
      <c r="L95" s="7">
        <v>-1</v>
      </c>
      <c r="M95" s="6" t="s">
        <v>46</v>
      </c>
      <c r="O95" s="11" t="s">
        <v>19</v>
      </c>
      <c r="P95" s="11" t="s">
        <v>12</v>
      </c>
      <c r="Q95" s="11" t="s">
        <v>37</v>
      </c>
      <c r="R95" s="10" t="s">
        <v>179</v>
      </c>
      <c r="S95" s="193">
        <v>0</v>
      </c>
      <c r="T95" s="7" t="s">
        <v>46</v>
      </c>
      <c r="U95" s="193">
        <v>0</v>
      </c>
      <c r="V95" s="7" t="s">
        <v>46</v>
      </c>
      <c r="W95" s="193">
        <v>0</v>
      </c>
      <c r="X95" s="7" t="s">
        <v>46</v>
      </c>
      <c r="Y95" s="193">
        <v>3</v>
      </c>
      <c r="Z95" s="7" t="s">
        <v>46</v>
      </c>
      <c r="AA95" s="6">
        <v>-3</v>
      </c>
      <c r="AB95" s="7" t="s">
        <v>46</v>
      </c>
    </row>
    <row r="96" spans="1:28" x14ac:dyDescent="0.3">
      <c r="A96" s="11" t="s">
        <v>19</v>
      </c>
      <c r="B96" s="11" t="s">
        <v>12</v>
      </c>
      <c r="C96" s="11" t="s">
        <v>37</v>
      </c>
      <c r="D96" s="10" t="s">
        <v>180</v>
      </c>
      <c r="E96" s="193">
        <v>18</v>
      </c>
      <c r="F96" s="192" t="s">
        <v>181</v>
      </c>
      <c r="G96" s="193"/>
      <c r="H96" s="193"/>
      <c r="I96" s="193"/>
      <c r="J96" s="193">
        <v>1</v>
      </c>
      <c r="K96" s="193">
        <v>-1</v>
      </c>
      <c r="L96" s="7">
        <v>-1</v>
      </c>
      <c r="M96" s="6" t="s">
        <v>46</v>
      </c>
      <c r="O96" s="11" t="s">
        <v>19</v>
      </c>
      <c r="P96" s="11" t="s">
        <v>12</v>
      </c>
      <c r="Q96" s="11" t="s">
        <v>37</v>
      </c>
      <c r="R96" s="10" t="s">
        <v>180</v>
      </c>
      <c r="S96" s="193">
        <v>0</v>
      </c>
      <c r="T96" s="7" t="s">
        <v>46</v>
      </c>
      <c r="U96" s="193">
        <v>0</v>
      </c>
      <c r="V96" s="7" t="s">
        <v>46</v>
      </c>
      <c r="W96" s="193">
        <v>0</v>
      </c>
      <c r="X96" s="7" t="s">
        <v>46</v>
      </c>
      <c r="Y96" s="193">
        <v>-3</v>
      </c>
      <c r="Z96" s="7" t="s">
        <v>46</v>
      </c>
      <c r="AA96" s="6">
        <v>3</v>
      </c>
      <c r="AB96" s="7" t="s">
        <v>46</v>
      </c>
    </row>
    <row r="97" spans="1:28" x14ac:dyDescent="0.3">
      <c r="A97" s="57" t="s">
        <v>19</v>
      </c>
      <c r="B97" s="57" t="s">
        <v>13</v>
      </c>
      <c r="C97" s="57" t="s">
        <v>38</v>
      </c>
      <c r="D97" s="10" t="s">
        <v>176</v>
      </c>
      <c r="E97" s="193">
        <v>13</v>
      </c>
      <c r="F97" s="192" t="s">
        <v>181</v>
      </c>
      <c r="G97" s="193"/>
      <c r="H97" s="193"/>
      <c r="I97" s="193"/>
      <c r="J97" s="193">
        <v>1</v>
      </c>
      <c r="K97" s="193">
        <v>-1</v>
      </c>
      <c r="L97" s="7">
        <v>-1</v>
      </c>
      <c r="M97" s="6" t="s">
        <v>46</v>
      </c>
      <c r="O97" s="57" t="s">
        <v>19</v>
      </c>
      <c r="P97" s="57" t="s">
        <v>13</v>
      </c>
      <c r="Q97" s="57" t="s">
        <v>38</v>
      </c>
      <c r="R97" s="10" t="s">
        <v>176</v>
      </c>
      <c r="S97" s="193">
        <v>0</v>
      </c>
      <c r="T97" s="7" t="s">
        <v>46</v>
      </c>
      <c r="U97" s="193">
        <v>0</v>
      </c>
      <c r="V97" s="7" t="s">
        <v>46</v>
      </c>
      <c r="W97" s="193">
        <v>0</v>
      </c>
      <c r="X97" s="7" t="s">
        <v>46</v>
      </c>
      <c r="Y97" s="193">
        <v>-1</v>
      </c>
      <c r="Z97" s="7" t="s">
        <v>46</v>
      </c>
      <c r="AA97" s="6">
        <v>1</v>
      </c>
      <c r="AB97" s="7" t="s">
        <v>46</v>
      </c>
    </row>
    <row r="98" spans="1:28" x14ac:dyDescent="0.3">
      <c r="A98" s="57" t="s">
        <v>19</v>
      </c>
      <c r="B98" s="57" t="s">
        <v>13</v>
      </c>
      <c r="C98" s="57" t="s">
        <v>38</v>
      </c>
      <c r="D98" s="10" t="s">
        <v>177</v>
      </c>
      <c r="E98" s="193">
        <v>12</v>
      </c>
      <c r="F98" s="192" t="s">
        <v>181</v>
      </c>
      <c r="G98" s="193"/>
      <c r="H98" s="193"/>
      <c r="I98" s="193"/>
      <c r="J98" s="193">
        <v>6</v>
      </c>
      <c r="K98" s="193">
        <v>-6</v>
      </c>
      <c r="L98" s="7">
        <v>-1</v>
      </c>
      <c r="M98" s="6" t="s">
        <v>46</v>
      </c>
      <c r="O98" s="57" t="s">
        <v>19</v>
      </c>
      <c r="P98" s="57" t="s">
        <v>13</v>
      </c>
      <c r="Q98" s="57" t="s">
        <v>38</v>
      </c>
      <c r="R98" s="10" t="s">
        <v>177</v>
      </c>
      <c r="S98" s="193">
        <v>0</v>
      </c>
      <c r="T98" s="7" t="s">
        <v>46</v>
      </c>
      <c r="U98" s="193">
        <v>0</v>
      </c>
      <c r="V98" s="7" t="s">
        <v>46</v>
      </c>
      <c r="W98" s="193">
        <v>0</v>
      </c>
      <c r="X98" s="7" t="s">
        <v>46</v>
      </c>
      <c r="Y98" s="193">
        <v>2</v>
      </c>
      <c r="Z98" s="7" t="s">
        <v>46</v>
      </c>
      <c r="AA98" s="6">
        <v>-2</v>
      </c>
      <c r="AB98" s="7" t="s">
        <v>46</v>
      </c>
    </row>
    <row r="99" spans="1:28" x14ac:dyDescent="0.3">
      <c r="A99" s="57" t="s">
        <v>19</v>
      </c>
      <c r="B99" s="57" t="s">
        <v>13</v>
      </c>
      <c r="C99" s="57" t="s">
        <v>38</v>
      </c>
      <c r="D99" s="10" t="s">
        <v>178</v>
      </c>
      <c r="E99" s="193">
        <v>16</v>
      </c>
      <c r="F99" s="192" t="s">
        <v>181</v>
      </c>
      <c r="G99" s="193"/>
      <c r="H99" s="193"/>
      <c r="I99" s="193"/>
      <c r="J99" s="193">
        <v>1</v>
      </c>
      <c r="K99" s="193">
        <v>-1</v>
      </c>
      <c r="L99" s="7">
        <v>-1</v>
      </c>
      <c r="M99" s="6" t="s">
        <v>46</v>
      </c>
      <c r="O99" s="57" t="s">
        <v>19</v>
      </c>
      <c r="P99" s="57" t="s">
        <v>13</v>
      </c>
      <c r="Q99" s="57" t="s">
        <v>38</v>
      </c>
      <c r="R99" s="10" t="s">
        <v>178</v>
      </c>
      <c r="S99" s="193">
        <v>0</v>
      </c>
      <c r="T99" s="7" t="s">
        <v>46</v>
      </c>
      <c r="U99" s="193">
        <v>0</v>
      </c>
      <c r="V99" s="7" t="s">
        <v>46</v>
      </c>
      <c r="W99" s="193">
        <v>0</v>
      </c>
      <c r="X99" s="7" t="s">
        <v>46</v>
      </c>
      <c r="Y99" s="193">
        <v>-3</v>
      </c>
      <c r="Z99" s="7" t="s">
        <v>46</v>
      </c>
      <c r="AA99" s="6">
        <v>3</v>
      </c>
      <c r="AB99" s="7" t="s">
        <v>46</v>
      </c>
    </row>
    <row r="100" spans="1:28" x14ac:dyDescent="0.3">
      <c r="A100" s="57" t="s">
        <v>19</v>
      </c>
      <c r="B100" s="57" t="s">
        <v>13</v>
      </c>
      <c r="C100" s="57" t="s">
        <v>38</v>
      </c>
      <c r="D100" s="10" t="s">
        <v>179</v>
      </c>
      <c r="E100" s="193">
        <v>7</v>
      </c>
      <c r="F100" s="192" t="s">
        <v>181</v>
      </c>
      <c r="G100" s="193"/>
      <c r="H100" s="193"/>
      <c r="I100" s="193"/>
      <c r="J100" s="193">
        <v>4</v>
      </c>
      <c r="K100" s="193">
        <v>-4</v>
      </c>
      <c r="L100" s="7">
        <v>-1</v>
      </c>
      <c r="M100" s="6" t="s">
        <v>46</v>
      </c>
      <c r="O100" s="57" t="s">
        <v>19</v>
      </c>
      <c r="P100" s="57" t="s">
        <v>13</v>
      </c>
      <c r="Q100" s="57" t="s">
        <v>38</v>
      </c>
      <c r="R100" s="10" t="s">
        <v>179</v>
      </c>
      <c r="S100" s="193">
        <v>0</v>
      </c>
      <c r="T100" s="7" t="s">
        <v>46</v>
      </c>
      <c r="U100" s="193">
        <v>0</v>
      </c>
      <c r="V100" s="7" t="s">
        <v>46</v>
      </c>
      <c r="W100" s="193">
        <v>0</v>
      </c>
      <c r="X100" s="7" t="s">
        <v>46</v>
      </c>
      <c r="Y100" s="193">
        <v>-5</v>
      </c>
      <c r="Z100" s="7" t="s">
        <v>46</v>
      </c>
      <c r="AA100" s="6">
        <v>5</v>
      </c>
      <c r="AB100" s="7" t="s">
        <v>46</v>
      </c>
    </row>
    <row r="101" spans="1:28" x14ac:dyDescent="0.3">
      <c r="A101" s="57" t="s">
        <v>19</v>
      </c>
      <c r="B101" s="57" t="s">
        <v>13</v>
      </c>
      <c r="C101" s="57" t="s">
        <v>38</v>
      </c>
      <c r="D101" s="10" t="s">
        <v>180</v>
      </c>
      <c r="E101" s="193">
        <v>18</v>
      </c>
      <c r="F101" s="192" t="s">
        <v>181</v>
      </c>
      <c r="G101" s="193"/>
      <c r="H101" s="193"/>
      <c r="I101" s="193"/>
      <c r="J101" s="193">
        <v>1</v>
      </c>
      <c r="K101" s="193">
        <v>-1</v>
      </c>
      <c r="L101" s="7">
        <v>-1</v>
      </c>
      <c r="M101" s="6" t="s">
        <v>46</v>
      </c>
      <c r="O101" s="57" t="s">
        <v>19</v>
      </c>
      <c r="P101" s="57" t="s">
        <v>13</v>
      </c>
      <c r="Q101" s="57" t="s">
        <v>38</v>
      </c>
      <c r="R101" s="10" t="s">
        <v>180</v>
      </c>
      <c r="S101" s="193">
        <v>0</v>
      </c>
      <c r="T101" s="7" t="s">
        <v>46</v>
      </c>
      <c r="U101" s="193">
        <v>0</v>
      </c>
      <c r="V101" s="7" t="s">
        <v>46</v>
      </c>
      <c r="W101" s="193">
        <v>0</v>
      </c>
      <c r="X101" s="7" t="s">
        <v>46</v>
      </c>
      <c r="Y101" s="193">
        <v>-1</v>
      </c>
      <c r="Z101" s="7" t="s">
        <v>46</v>
      </c>
      <c r="AA101" s="6">
        <v>1</v>
      </c>
      <c r="AB101" s="7" t="s">
        <v>46</v>
      </c>
    </row>
    <row r="102" spans="1:28" x14ac:dyDescent="0.3">
      <c r="A102" s="58" t="s">
        <v>19</v>
      </c>
      <c r="B102" s="58" t="s">
        <v>14</v>
      </c>
      <c r="C102" s="58" t="s">
        <v>39</v>
      </c>
      <c r="D102" s="10" t="s">
        <v>176</v>
      </c>
      <c r="E102" s="193">
        <v>13</v>
      </c>
      <c r="F102" s="192" t="s">
        <v>181</v>
      </c>
      <c r="G102" s="193">
        <v>21</v>
      </c>
      <c r="H102" s="193"/>
      <c r="I102" s="193">
        <v>21</v>
      </c>
      <c r="J102" s="193"/>
      <c r="K102" s="193">
        <v>21</v>
      </c>
      <c r="L102" s="7">
        <v>1</v>
      </c>
      <c r="M102" s="6" t="s">
        <v>4</v>
      </c>
      <c r="O102" s="58" t="s">
        <v>19</v>
      </c>
      <c r="P102" s="58" t="s">
        <v>14</v>
      </c>
      <c r="Q102" s="58" t="s">
        <v>39</v>
      </c>
      <c r="R102" s="10" t="s">
        <v>176</v>
      </c>
      <c r="S102" s="193">
        <v>10</v>
      </c>
      <c r="T102" s="7">
        <v>0.90909090909090906</v>
      </c>
      <c r="U102" s="193">
        <v>0</v>
      </c>
      <c r="V102" s="7">
        <v>0</v>
      </c>
      <c r="W102" s="193">
        <v>10</v>
      </c>
      <c r="X102" s="7">
        <v>0.90909090909090906</v>
      </c>
      <c r="Y102" s="193">
        <v>0</v>
      </c>
      <c r="Z102" s="7">
        <v>0</v>
      </c>
      <c r="AA102" s="6">
        <v>10</v>
      </c>
      <c r="AB102" s="7">
        <v>0.90909090909090906</v>
      </c>
    </row>
    <row r="103" spans="1:28" x14ac:dyDescent="0.3">
      <c r="A103" s="58" t="s">
        <v>19</v>
      </c>
      <c r="B103" s="58" t="s">
        <v>14</v>
      </c>
      <c r="C103" s="58" t="s">
        <v>39</v>
      </c>
      <c r="D103" s="10" t="s">
        <v>177</v>
      </c>
      <c r="E103" s="193">
        <v>12</v>
      </c>
      <c r="F103" s="192" t="s">
        <v>181</v>
      </c>
      <c r="G103" s="193"/>
      <c r="H103" s="193"/>
      <c r="I103" s="193"/>
      <c r="J103" s="193"/>
      <c r="K103" s="193"/>
      <c r="L103" s="7">
        <v>-1</v>
      </c>
      <c r="M103" s="6" t="s">
        <v>46</v>
      </c>
      <c r="O103" s="58" t="s">
        <v>19</v>
      </c>
      <c r="P103" s="58" t="s">
        <v>14</v>
      </c>
      <c r="Q103" s="58" t="s">
        <v>39</v>
      </c>
      <c r="R103" s="10" t="s">
        <v>177</v>
      </c>
      <c r="S103" s="193">
        <v>0</v>
      </c>
      <c r="T103" s="7" t="s">
        <v>46</v>
      </c>
      <c r="U103" s="193">
        <v>0</v>
      </c>
      <c r="V103" s="7" t="s">
        <v>46</v>
      </c>
      <c r="W103" s="193">
        <v>0</v>
      </c>
      <c r="X103" s="7" t="s">
        <v>46</v>
      </c>
      <c r="Y103" s="193">
        <v>0</v>
      </c>
      <c r="Z103" s="7" t="s">
        <v>46</v>
      </c>
      <c r="AA103" s="6">
        <v>0</v>
      </c>
      <c r="AB103" s="7" t="s">
        <v>46</v>
      </c>
    </row>
    <row r="104" spans="1:28" x14ac:dyDescent="0.3">
      <c r="A104" s="58" t="s">
        <v>19</v>
      </c>
      <c r="B104" s="58" t="s">
        <v>14</v>
      </c>
      <c r="C104" s="58" t="s">
        <v>39</v>
      </c>
      <c r="D104" s="10" t="s">
        <v>178</v>
      </c>
      <c r="E104" s="193">
        <v>16</v>
      </c>
      <c r="F104" s="192" t="s">
        <v>181</v>
      </c>
      <c r="G104" s="193"/>
      <c r="H104" s="193"/>
      <c r="I104" s="193"/>
      <c r="J104" s="193">
        <v>1</v>
      </c>
      <c r="K104" s="193">
        <v>-1</v>
      </c>
      <c r="L104" s="7">
        <v>-1</v>
      </c>
      <c r="M104" s="6" t="s">
        <v>46</v>
      </c>
      <c r="O104" s="58" t="s">
        <v>19</v>
      </c>
      <c r="P104" s="58" t="s">
        <v>14</v>
      </c>
      <c r="Q104" s="58" t="s">
        <v>39</v>
      </c>
      <c r="R104" s="10" t="s">
        <v>178</v>
      </c>
      <c r="S104" s="193">
        <v>0</v>
      </c>
      <c r="T104" s="7" t="s">
        <v>46</v>
      </c>
      <c r="U104" s="193">
        <v>0</v>
      </c>
      <c r="V104" s="7" t="s">
        <v>46</v>
      </c>
      <c r="W104" s="193">
        <v>0</v>
      </c>
      <c r="X104" s="7" t="s">
        <v>46</v>
      </c>
      <c r="Y104" s="193">
        <v>-3</v>
      </c>
      <c r="Z104" s="7" t="s">
        <v>46</v>
      </c>
      <c r="AA104" s="6">
        <v>3</v>
      </c>
      <c r="AB104" s="7" t="s">
        <v>46</v>
      </c>
    </row>
    <row r="105" spans="1:28" x14ac:dyDescent="0.3">
      <c r="A105" s="58" t="s">
        <v>19</v>
      </c>
      <c r="B105" s="58" t="s">
        <v>14</v>
      </c>
      <c r="C105" s="58" t="s">
        <v>39</v>
      </c>
      <c r="D105" s="10" t="s">
        <v>179</v>
      </c>
      <c r="E105" s="193">
        <v>7</v>
      </c>
      <c r="F105" s="192" t="s">
        <v>181</v>
      </c>
      <c r="G105" s="193"/>
      <c r="H105" s="193"/>
      <c r="I105" s="193"/>
      <c r="J105" s="193">
        <v>1</v>
      </c>
      <c r="K105" s="193">
        <v>-1</v>
      </c>
      <c r="L105" s="7">
        <v>-1</v>
      </c>
      <c r="M105" s="6" t="s">
        <v>46</v>
      </c>
      <c r="O105" s="58" t="s">
        <v>19</v>
      </c>
      <c r="P105" s="58" t="s">
        <v>14</v>
      </c>
      <c r="Q105" s="58" t="s">
        <v>39</v>
      </c>
      <c r="R105" s="10" t="s">
        <v>179</v>
      </c>
      <c r="S105" s="193">
        <v>0</v>
      </c>
      <c r="T105" s="7" t="s">
        <v>46</v>
      </c>
      <c r="U105" s="193">
        <v>0</v>
      </c>
      <c r="V105" s="7" t="s">
        <v>46</v>
      </c>
      <c r="W105" s="193">
        <v>0</v>
      </c>
      <c r="X105" s="7" t="s">
        <v>46</v>
      </c>
      <c r="Y105" s="193">
        <v>1</v>
      </c>
      <c r="Z105" s="7" t="s">
        <v>46</v>
      </c>
      <c r="AA105" s="6">
        <v>-1</v>
      </c>
      <c r="AB105" s="7" t="s">
        <v>46</v>
      </c>
    </row>
    <row r="106" spans="1:28" x14ac:dyDescent="0.3">
      <c r="A106" s="58" t="s">
        <v>19</v>
      </c>
      <c r="B106" s="58" t="s">
        <v>14</v>
      </c>
      <c r="C106" s="58" t="s">
        <v>39</v>
      </c>
      <c r="D106" s="10" t="s">
        <v>180</v>
      </c>
      <c r="E106" s="193">
        <v>18</v>
      </c>
      <c r="F106" s="192" t="s">
        <v>181</v>
      </c>
      <c r="G106" s="193"/>
      <c r="H106" s="193"/>
      <c r="I106" s="193"/>
      <c r="J106" s="193">
        <v>4</v>
      </c>
      <c r="K106" s="193">
        <v>-4</v>
      </c>
      <c r="L106" s="7">
        <v>-1</v>
      </c>
      <c r="M106" s="6" t="s">
        <v>46</v>
      </c>
      <c r="O106" s="58" t="s">
        <v>19</v>
      </c>
      <c r="P106" s="58" t="s">
        <v>14</v>
      </c>
      <c r="Q106" s="58" t="s">
        <v>39</v>
      </c>
      <c r="R106" s="10" t="s">
        <v>180</v>
      </c>
      <c r="S106" s="193">
        <v>0</v>
      </c>
      <c r="T106" s="7" t="s">
        <v>46</v>
      </c>
      <c r="U106" s="193">
        <v>0</v>
      </c>
      <c r="V106" s="7" t="s">
        <v>46</v>
      </c>
      <c r="W106" s="193">
        <v>0</v>
      </c>
      <c r="X106" s="7" t="s">
        <v>46</v>
      </c>
      <c r="Y106" s="193">
        <v>4</v>
      </c>
      <c r="Z106" s="7" t="s">
        <v>46</v>
      </c>
      <c r="AA106" s="6">
        <v>-4</v>
      </c>
      <c r="AB106" s="7" t="s">
        <v>46</v>
      </c>
    </row>
    <row r="107" spans="1:28" x14ac:dyDescent="0.3">
      <c r="A107" s="59" t="s">
        <v>19</v>
      </c>
      <c r="B107" s="59" t="s">
        <v>15</v>
      </c>
      <c r="C107" s="59" t="s">
        <v>40</v>
      </c>
      <c r="D107" s="10" t="s">
        <v>176</v>
      </c>
      <c r="E107" s="193">
        <v>13</v>
      </c>
      <c r="F107" s="192" t="s">
        <v>181</v>
      </c>
      <c r="G107" s="193">
        <v>1</v>
      </c>
      <c r="H107" s="193"/>
      <c r="I107" s="193">
        <v>1</v>
      </c>
      <c r="J107" s="193"/>
      <c r="K107" s="193">
        <v>1</v>
      </c>
      <c r="L107" s="7">
        <v>1</v>
      </c>
      <c r="M107" s="6" t="s">
        <v>4</v>
      </c>
      <c r="O107" s="59" t="s">
        <v>19</v>
      </c>
      <c r="P107" s="59" t="s">
        <v>15</v>
      </c>
      <c r="Q107" s="59" t="s">
        <v>40</v>
      </c>
      <c r="R107" s="10" t="s">
        <v>176</v>
      </c>
      <c r="S107" s="193">
        <v>-7</v>
      </c>
      <c r="T107" s="7">
        <v>-0.875</v>
      </c>
      <c r="U107" s="193">
        <v>0</v>
      </c>
      <c r="V107" s="7">
        <v>0</v>
      </c>
      <c r="W107" s="193">
        <v>-7</v>
      </c>
      <c r="X107" s="7">
        <v>-0.875</v>
      </c>
      <c r="Y107" s="193">
        <v>0</v>
      </c>
      <c r="Z107" s="7">
        <v>0</v>
      </c>
      <c r="AA107" s="6">
        <v>-7</v>
      </c>
      <c r="AB107" s="7">
        <v>-0.875</v>
      </c>
    </row>
    <row r="108" spans="1:28" x14ac:dyDescent="0.3">
      <c r="A108" s="59" t="s">
        <v>19</v>
      </c>
      <c r="B108" s="59" t="s">
        <v>15</v>
      </c>
      <c r="C108" s="59" t="s">
        <v>40</v>
      </c>
      <c r="D108" s="10" t="s">
        <v>177</v>
      </c>
      <c r="E108" s="193">
        <v>12</v>
      </c>
      <c r="F108" s="192" t="s">
        <v>181</v>
      </c>
      <c r="G108" s="193"/>
      <c r="H108" s="193"/>
      <c r="I108" s="193"/>
      <c r="J108" s="193">
        <v>1</v>
      </c>
      <c r="K108" s="193">
        <v>-1</v>
      </c>
      <c r="L108" s="7">
        <v>-1</v>
      </c>
      <c r="M108" s="6" t="s">
        <v>46</v>
      </c>
      <c r="O108" s="59" t="s">
        <v>19</v>
      </c>
      <c r="P108" s="59" t="s">
        <v>15</v>
      </c>
      <c r="Q108" s="59" t="s">
        <v>40</v>
      </c>
      <c r="R108" s="10" t="s">
        <v>177</v>
      </c>
      <c r="S108" s="193">
        <v>0</v>
      </c>
      <c r="T108" s="7" t="s">
        <v>46</v>
      </c>
      <c r="U108" s="193">
        <v>0</v>
      </c>
      <c r="V108" s="7" t="s">
        <v>46</v>
      </c>
      <c r="W108" s="193">
        <v>0</v>
      </c>
      <c r="X108" s="7" t="s">
        <v>46</v>
      </c>
      <c r="Y108" s="193">
        <v>0</v>
      </c>
      <c r="Z108" s="7" t="s">
        <v>46</v>
      </c>
      <c r="AA108" s="6">
        <v>0</v>
      </c>
      <c r="AB108" s="7" t="s">
        <v>46</v>
      </c>
    </row>
    <row r="109" spans="1:28" x14ac:dyDescent="0.3">
      <c r="A109" s="59" t="s">
        <v>19</v>
      </c>
      <c r="B109" s="59" t="s">
        <v>15</v>
      </c>
      <c r="C109" s="59" t="s">
        <v>40</v>
      </c>
      <c r="D109" s="10" t="s">
        <v>178</v>
      </c>
      <c r="E109" s="193">
        <v>16</v>
      </c>
      <c r="F109" s="192" t="s">
        <v>181</v>
      </c>
      <c r="G109" s="193"/>
      <c r="H109" s="193"/>
      <c r="I109" s="193"/>
      <c r="J109" s="193"/>
      <c r="K109" s="193"/>
      <c r="L109" s="7">
        <v>-1</v>
      </c>
      <c r="M109" s="6" t="s">
        <v>46</v>
      </c>
      <c r="O109" s="59" t="s">
        <v>19</v>
      </c>
      <c r="P109" s="59" t="s">
        <v>15</v>
      </c>
      <c r="Q109" s="59" t="s">
        <v>40</v>
      </c>
      <c r="R109" s="10" t="s">
        <v>178</v>
      </c>
      <c r="S109" s="193">
        <v>0</v>
      </c>
      <c r="T109" s="7" t="s">
        <v>46</v>
      </c>
      <c r="U109" s="193">
        <v>0</v>
      </c>
      <c r="V109" s="7" t="s">
        <v>46</v>
      </c>
      <c r="W109" s="193">
        <v>0</v>
      </c>
      <c r="X109" s="7" t="s">
        <v>46</v>
      </c>
      <c r="Y109" s="193">
        <v>-2</v>
      </c>
      <c r="Z109" s="7" t="s">
        <v>46</v>
      </c>
      <c r="AA109" s="6">
        <v>2</v>
      </c>
      <c r="AB109" s="7" t="s">
        <v>46</v>
      </c>
    </row>
    <row r="110" spans="1:28" x14ac:dyDescent="0.3">
      <c r="A110" s="59" t="s">
        <v>19</v>
      </c>
      <c r="B110" s="59" t="s">
        <v>15</v>
      </c>
      <c r="C110" s="59" t="s">
        <v>40</v>
      </c>
      <c r="D110" s="10" t="s">
        <v>179</v>
      </c>
      <c r="E110" s="193">
        <v>7</v>
      </c>
      <c r="F110" s="192" t="s">
        <v>181</v>
      </c>
      <c r="G110" s="193"/>
      <c r="H110" s="193"/>
      <c r="I110" s="193"/>
      <c r="J110" s="193"/>
      <c r="K110" s="193"/>
      <c r="L110" s="7">
        <v>-1</v>
      </c>
      <c r="M110" s="6" t="s">
        <v>46</v>
      </c>
      <c r="O110" s="59" t="s">
        <v>19</v>
      </c>
      <c r="P110" s="59" t="s">
        <v>15</v>
      </c>
      <c r="Q110" s="59" t="s">
        <v>40</v>
      </c>
      <c r="R110" s="10" t="s">
        <v>179</v>
      </c>
      <c r="S110" s="193">
        <v>0</v>
      </c>
      <c r="T110" s="7" t="s">
        <v>46</v>
      </c>
      <c r="U110" s="193">
        <v>0</v>
      </c>
      <c r="V110" s="7" t="s">
        <v>46</v>
      </c>
      <c r="W110" s="193">
        <v>0</v>
      </c>
      <c r="X110" s="7" t="s">
        <v>46</v>
      </c>
      <c r="Y110" s="193">
        <v>-1</v>
      </c>
      <c r="Z110" s="7" t="s">
        <v>46</v>
      </c>
      <c r="AA110" s="6">
        <v>1</v>
      </c>
      <c r="AB110" s="7" t="s">
        <v>46</v>
      </c>
    </row>
    <row r="111" spans="1:28" x14ac:dyDescent="0.3">
      <c r="A111" s="59" t="s">
        <v>19</v>
      </c>
      <c r="B111" s="59" t="s">
        <v>15</v>
      </c>
      <c r="C111" s="59" t="s">
        <v>40</v>
      </c>
      <c r="D111" s="10" t="s">
        <v>180</v>
      </c>
      <c r="E111" s="193">
        <v>18</v>
      </c>
      <c r="F111" s="192" t="s">
        <v>181</v>
      </c>
      <c r="G111" s="193"/>
      <c r="H111" s="193"/>
      <c r="I111" s="193"/>
      <c r="J111" s="193">
        <v>1</v>
      </c>
      <c r="K111" s="193">
        <v>-1</v>
      </c>
      <c r="L111" s="7">
        <v>-1</v>
      </c>
      <c r="M111" s="6" t="s">
        <v>46</v>
      </c>
      <c r="O111" s="59" t="s">
        <v>19</v>
      </c>
      <c r="P111" s="59" t="s">
        <v>15</v>
      </c>
      <c r="Q111" s="59" t="s">
        <v>40</v>
      </c>
      <c r="R111" s="10" t="s">
        <v>180</v>
      </c>
      <c r="S111" s="193">
        <v>0</v>
      </c>
      <c r="T111" s="7" t="s">
        <v>46</v>
      </c>
      <c r="U111" s="193">
        <v>0</v>
      </c>
      <c r="V111" s="7" t="s">
        <v>46</v>
      </c>
      <c r="W111" s="193">
        <v>0</v>
      </c>
      <c r="X111" s="7" t="s">
        <v>46</v>
      </c>
      <c r="Y111" s="193">
        <v>-1</v>
      </c>
      <c r="Z111" s="7" t="s">
        <v>46</v>
      </c>
      <c r="AA111" s="6">
        <v>1</v>
      </c>
      <c r="AB111" s="7" t="s">
        <v>46</v>
      </c>
    </row>
    <row r="112" spans="1:28" x14ac:dyDescent="0.3">
      <c r="A112" s="11" t="s">
        <v>19</v>
      </c>
      <c r="B112" s="11" t="s">
        <v>16</v>
      </c>
      <c r="C112" s="11" t="s">
        <v>41</v>
      </c>
      <c r="D112" s="10" t="s">
        <v>176</v>
      </c>
      <c r="E112" s="193">
        <v>13</v>
      </c>
      <c r="F112" s="192" t="s">
        <v>181</v>
      </c>
      <c r="G112" s="193">
        <v>88</v>
      </c>
      <c r="H112" s="193">
        <v>16</v>
      </c>
      <c r="I112" s="193">
        <v>72</v>
      </c>
      <c r="J112" s="193">
        <v>3</v>
      </c>
      <c r="K112" s="193">
        <v>69</v>
      </c>
      <c r="L112" s="7">
        <v>0.78409090909090906</v>
      </c>
      <c r="M112" s="6" t="s">
        <v>4</v>
      </c>
      <c r="O112" s="11" t="s">
        <v>19</v>
      </c>
      <c r="P112" s="11" t="s">
        <v>16</v>
      </c>
      <c r="Q112" s="11" t="s">
        <v>41</v>
      </c>
      <c r="R112" s="10" t="s">
        <v>176</v>
      </c>
      <c r="S112" s="193">
        <v>2</v>
      </c>
      <c r="T112" s="7">
        <v>2.3255813953488372E-2</v>
      </c>
      <c r="U112" s="193">
        <v>7</v>
      </c>
      <c r="V112" s="7">
        <v>8.1395348837209308E-2</v>
      </c>
      <c r="W112" s="193">
        <v>-5</v>
      </c>
      <c r="X112" s="7">
        <v>-5.8139534883720929E-2</v>
      </c>
      <c r="Y112" s="193">
        <v>1</v>
      </c>
      <c r="Z112" s="7">
        <v>1.1627906976744186E-2</v>
      </c>
      <c r="AA112" s="6">
        <v>-6</v>
      </c>
      <c r="AB112" s="7">
        <v>-6.9767441860465115E-2</v>
      </c>
    </row>
    <row r="113" spans="1:28" x14ac:dyDescent="0.3">
      <c r="A113" s="11" t="s">
        <v>19</v>
      </c>
      <c r="B113" s="11" t="s">
        <v>16</v>
      </c>
      <c r="C113" s="11" t="s">
        <v>41</v>
      </c>
      <c r="D113" s="10" t="s">
        <v>177</v>
      </c>
      <c r="E113" s="193">
        <v>12</v>
      </c>
      <c r="F113" s="192" t="s">
        <v>181</v>
      </c>
      <c r="G113" s="193"/>
      <c r="H113" s="193"/>
      <c r="I113" s="193"/>
      <c r="J113" s="193">
        <v>57</v>
      </c>
      <c r="K113" s="193">
        <v>-57</v>
      </c>
      <c r="L113" s="7">
        <v>-1</v>
      </c>
      <c r="M113" s="6" t="s">
        <v>46</v>
      </c>
      <c r="O113" s="11" t="s">
        <v>19</v>
      </c>
      <c r="P113" s="11" t="s">
        <v>16</v>
      </c>
      <c r="Q113" s="11" t="s">
        <v>41</v>
      </c>
      <c r="R113" s="10" t="s">
        <v>177</v>
      </c>
      <c r="S113" s="193">
        <v>0</v>
      </c>
      <c r="T113" s="7" t="s">
        <v>46</v>
      </c>
      <c r="U113" s="193">
        <v>0</v>
      </c>
      <c r="V113" s="7" t="s">
        <v>46</v>
      </c>
      <c r="W113" s="193">
        <v>0</v>
      </c>
      <c r="X113" s="7" t="s">
        <v>46</v>
      </c>
      <c r="Y113" s="193">
        <v>23</v>
      </c>
      <c r="Z113" s="7" t="s">
        <v>46</v>
      </c>
      <c r="AA113" s="6">
        <v>-23</v>
      </c>
      <c r="AB113" s="7" t="s">
        <v>46</v>
      </c>
    </row>
    <row r="114" spans="1:28" x14ac:dyDescent="0.3">
      <c r="A114" s="11" t="s">
        <v>19</v>
      </c>
      <c r="B114" s="11" t="s">
        <v>16</v>
      </c>
      <c r="C114" s="11" t="s">
        <v>41</v>
      </c>
      <c r="D114" s="10" t="s">
        <v>178</v>
      </c>
      <c r="E114" s="193">
        <v>16</v>
      </c>
      <c r="F114" s="192" t="s">
        <v>181</v>
      </c>
      <c r="G114" s="193">
        <v>202</v>
      </c>
      <c r="H114" s="193">
        <v>99</v>
      </c>
      <c r="I114" s="193">
        <v>103</v>
      </c>
      <c r="J114" s="193">
        <v>15</v>
      </c>
      <c r="K114" s="193">
        <v>88</v>
      </c>
      <c r="L114" s="7">
        <v>0.43564356435643564</v>
      </c>
      <c r="M114" s="6" t="s">
        <v>4</v>
      </c>
      <c r="O114" s="11" t="s">
        <v>19</v>
      </c>
      <c r="P114" s="11" t="s">
        <v>16</v>
      </c>
      <c r="Q114" s="11" t="s">
        <v>41</v>
      </c>
      <c r="R114" s="10" t="s">
        <v>178</v>
      </c>
      <c r="S114" s="193">
        <v>53</v>
      </c>
      <c r="T114" s="7">
        <v>0.35570469798657717</v>
      </c>
      <c r="U114" s="193">
        <v>26</v>
      </c>
      <c r="V114" s="7">
        <v>0.17449664429530201</v>
      </c>
      <c r="W114" s="193">
        <v>27</v>
      </c>
      <c r="X114" s="7">
        <v>0.18120805369127516</v>
      </c>
      <c r="Y114" s="193">
        <v>-3</v>
      </c>
      <c r="Z114" s="7">
        <v>-2.0134228187919462E-2</v>
      </c>
      <c r="AA114" s="6">
        <v>30</v>
      </c>
      <c r="AB114" s="7">
        <v>0.20134228187919462</v>
      </c>
    </row>
    <row r="115" spans="1:28" x14ac:dyDescent="0.3">
      <c r="A115" s="11" t="s">
        <v>19</v>
      </c>
      <c r="B115" s="11" t="s">
        <v>16</v>
      </c>
      <c r="C115" s="11" t="s">
        <v>41</v>
      </c>
      <c r="D115" s="10" t="s">
        <v>179</v>
      </c>
      <c r="E115" s="193">
        <v>7</v>
      </c>
      <c r="F115" s="192" t="s">
        <v>181</v>
      </c>
      <c r="G115" s="193">
        <v>80</v>
      </c>
      <c r="H115" s="193">
        <v>56</v>
      </c>
      <c r="I115" s="193">
        <v>24</v>
      </c>
      <c r="J115" s="193">
        <v>93</v>
      </c>
      <c r="K115" s="193">
        <v>-69</v>
      </c>
      <c r="L115" s="7">
        <v>-0.86250000000000004</v>
      </c>
      <c r="M115" s="6" t="s">
        <v>2</v>
      </c>
      <c r="O115" s="11" t="s">
        <v>19</v>
      </c>
      <c r="P115" s="11" t="s">
        <v>16</v>
      </c>
      <c r="Q115" s="11" t="s">
        <v>41</v>
      </c>
      <c r="R115" s="10" t="s">
        <v>179</v>
      </c>
      <c r="S115" s="193">
        <v>33</v>
      </c>
      <c r="T115" s="7">
        <v>0.7021276595744681</v>
      </c>
      <c r="U115" s="193">
        <v>29</v>
      </c>
      <c r="V115" s="7">
        <v>0.61702127659574468</v>
      </c>
      <c r="W115" s="193">
        <v>4</v>
      </c>
      <c r="X115" s="7">
        <v>8.5106382978723402E-2</v>
      </c>
      <c r="Y115" s="193">
        <v>30</v>
      </c>
      <c r="Z115" s="7">
        <v>0.63829787234042556</v>
      </c>
      <c r="AA115" s="6">
        <v>-26</v>
      </c>
      <c r="AB115" s="7">
        <v>-0.55319148936170215</v>
      </c>
    </row>
    <row r="116" spans="1:28" x14ac:dyDescent="0.3">
      <c r="A116" s="11" t="s">
        <v>19</v>
      </c>
      <c r="B116" s="11" t="s">
        <v>16</v>
      </c>
      <c r="C116" s="11" t="s">
        <v>41</v>
      </c>
      <c r="D116" s="10" t="s">
        <v>180</v>
      </c>
      <c r="E116" s="193">
        <v>18</v>
      </c>
      <c r="F116" s="192" t="s">
        <v>181</v>
      </c>
      <c r="G116" s="193"/>
      <c r="H116" s="193"/>
      <c r="I116" s="193"/>
      <c r="J116" s="193">
        <v>50</v>
      </c>
      <c r="K116" s="193">
        <v>-50</v>
      </c>
      <c r="L116" s="7">
        <v>-1</v>
      </c>
      <c r="M116" s="6" t="s">
        <v>46</v>
      </c>
      <c r="O116" s="11" t="s">
        <v>19</v>
      </c>
      <c r="P116" s="11" t="s">
        <v>16</v>
      </c>
      <c r="Q116" s="11" t="s">
        <v>41</v>
      </c>
      <c r="R116" s="10" t="s">
        <v>180</v>
      </c>
      <c r="S116" s="193">
        <v>0</v>
      </c>
      <c r="T116" s="7" t="s">
        <v>46</v>
      </c>
      <c r="U116" s="193">
        <v>0</v>
      </c>
      <c r="V116" s="7" t="s">
        <v>46</v>
      </c>
      <c r="W116" s="193">
        <v>0</v>
      </c>
      <c r="X116" s="7" t="s">
        <v>46</v>
      </c>
      <c r="Y116" s="193">
        <v>7</v>
      </c>
      <c r="Z116" s="7" t="s">
        <v>46</v>
      </c>
      <c r="AA116" s="6">
        <v>-7</v>
      </c>
      <c r="AB116" s="7" t="s">
        <v>46</v>
      </c>
    </row>
  </sheetData>
  <sheetProtection algorithmName="SHA-512" hashValue="esC8OFLZEUo+XtWqOAHF/ITLZy9qW7UDa1QIsMoildfZYuCXMPN+kVvIKfa7oSv3dwjhgGMSkZdO7DKUYoi4Kg==" saltValue="7udKaxqbN65jajOyNJz9IQ==" spinCount="100000" sheet="1" autoFilter="0"/>
  <autoFilter ref="A1:M116" xr:uid="{619BA5AC-A357-4C61-B305-8F99258E5CE5}">
    <filterColumn colId="10" showButton="0"/>
  </autoFilter>
  <mergeCells count="6">
    <mergeCell ref="AA1:AB1"/>
    <mergeCell ref="K1:L1"/>
    <mergeCell ref="S1:T1"/>
    <mergeCell ref="U1:V1"/>
    <mergeCell ref="W1:X1"/>
    <mergeCell ref="Y1:Z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783C88-4158-4F02-BA8D-F933CFFE7698}">
  <ds:schemaRefs>
    <ds:schemaRef ds:uri="http://schemas.microsoft.com/sharepoint/v3/contenttype/forms"/>
  </ds:schemaRefs>
</ds:datastoreItem>
</file>

<file path=customXml/itemProps2.xml><?xml version="1.0" encoding="utf-8"?>
<ds:datastoreItem xmlns:ds="http://schemas.openxmlformats.org/officeDocument/2006/customXml" ds:itemID="{2DF141A4-502F-4697-A1B1-0F701EC6018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A487ACD-12A8-4282-9C9E-415932517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B-D-L-M-V</vt:lpstr>
      <vt:lpstr>Scorematrix B-D-L-M-V</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2022-03-15T16:51:48Z</cp:lastPrinted>
  <dcterms:created xsi:type="dcterms:W3CDTF">2022-02-17T06:22:06Z</dcterms:created>
  <dcterms:modified xsi:type="dcterms:W3CDTF">2023-12-11T14:23:02Z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